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drawings/drawing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ctrlProps/ctrlProp16.xml" ContentType="application/vnd.ms-excel.controlproperties+xml"/>
  <Override PartName="/xl/ctrlProps/ctrlProp17.xml" ContentType="application/vnd.ms-excel.controlproperties+xml"/>
  <Override PartName="/xl/ctrlProps/ctrlProp15.xml" ContentType="application/vnd.ms-excel.controlproperties+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xl/ctrlProps/ctrlProp13.xml" ContentType="application/vnd.ms-excel.controlproperties+xml"/>
  <Override PartName="/xl/ctrlProps/ctrlProp12.xml" ContentType="application/vnd.ms-excel.controlproperties+xml"/>
  <Override PartName="/xl/ctrlProps/ctrlProp7.xml" ContentType="application/vnd.ms-excel.controlproperties+xml"/>
  <Override PartName="/xl/ctrlProps/ctrlProp6.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11.xml" ContentType="application/vnd.ms-excel.controlproperties+xml"/>
  <Override PartName="/xl/ctrlProps/ctrlProp14.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DCA" lockStructure="1"/>
  <bookViews>
    <workbookView xWindow="240" yWindow="135" windowWidth="20115" windowHeight="7935" activeTab="1"/>
  </bookViews>
  <sheets>
    <sheet name="INTRO" sheetId="2" r:id="rId1"/>
    <sheet name="ANNUAL_WORKPLAN" sheetId="4" r:id="rId2"/>
    <sheet name="Example" sheetId="5" r:id="rId3"/>
  </sheets>
  <definedNames>
    <definedName name="_xlnm.Print_Area" localSheetId="0">INTRO!$A$1:$F$25</definedName>
  </definedNames>
  <calcPr calcId="162913"/>
</workbook>
</file>

<file path=xl/calcChain.xml><?xml version="1.0" encoding="utf-8"?>
<calcChain xmlns="http://schemas.openxmlformats.org/spreadsheetml/2006/main">
  <c r="N53" i="4" l="1"/>
  <c r="P53" i="4" s="1"/>
  <c r="N50" i="4"/>
  <c r="P50" i="4" s="1"/>
  <c r="N42" i="4"/>
  <c r="N35" i="4"/>
  <c r="N31" i="4"/>
  <c r="N24" i="4"/>
  <c r="N15" i="4" s="1"/>
  <c r="P49" i="4"/>
  <c r="P51" i="4"/>
  <c r="P52" i="4"/>
  <c r="P54" i="4"/>
  <c r="P55" i="4"/>
  <c r="P56" i="4"/>
  <c r="N30" i="4"/>
  <c r="N27" i="4"/>
  <c r="O16" i="4"/>
  <c r="P18" i="5"/>
  <c r="P19" i="5"/>
  <c r="P35" i="5" l="1"/>
  <c r="P34" i="5"/>
  <c r="P33" i="5"/>
  <c r="P32" i="5"/>
  <c r="P31" i="5"/>
  <c r="P30" i="5"/>
  <c r="P29" i="5"/>
  <c r="P28" i="5"/>
  <c r="P27" i="5"/>
  <c r="P26" i="5"/>
  <c r="P25" i="5"/>
  <c r="P24" i="5"/>
  <c r="P23" i="5"/>
  <c r="P22" i="5"/>
  <c r="P21" i="5"/>
  <c r="P20" i="5"/>
  <c r="P17" i="5"/>
  <c r="P16" i="5"/>
  <c r="P15" i="5"/>
  <c r="M14" i="5"/>
  <c r="L14" i="5"/>
  <c r="K14" i="5"/>
  <c r="J14" i="5"/>
  <c r="I14" i="5"/>
  <c r="H14" i="5"/>
  <c r="G14" i="5"/>
  <c r="F14" i="5"/>
  <c r="E14" i="5"/>
  <c r="D14" i="5"/>
  <c r="C14" i="5"/>
  <c r="B14" i="5"/>
  <c r="M14" i="4"/>
  <c r="L14" i="4"/>
  <c r="K14" i="4"/>
  <c r="J14" i="4"/>
  <c r="I14" i="4"/>
  <c r="H14" i="4"/>
  <c r="G14" i="4"/>
  <c r="F14" i="4"/>
  <c r="E14" i="4"/>
  <c r="D14" i="4"/>
  <c r="C14" i="4"/>
  <c r="B14" i="4" l="1"/>
  <c r="P48" i="4" l="1"/>
  <c r="P47" i="4"/>
  <c r="P44" i="4"/>
  <c r="P43" i="4"/>
  <c r="P42" i="4"/>
  <c r="P41" i="4"/>
  <c r="P40" i="4"/>
  <c r="P39" i="4"/>
  <c r="P38" i="4"/>
  <c r="P37" i="4"/>
  <c r="P36" i="4"/>
  <c r="P35" i="4"/>
  <c r="P34" i="4"/>
  <c r="P33" i="4"/>
  <c r="P32" i="4"/>
  <c r="P31" i="4"/>
  <c r="P30" i="4"/>
  <c r="P29" i="4"/>
  <c r="P25" i="4"/>
  <c r="P24" i="4"/>
  <c r="P23" i="4"/>
  <c r="P16" i="4"/>
  <c r="P15" i="4"/>
</calcChain>
</file>

<file path=xl/sharedStrings.xml><?xml version="1.0" encoding="utf-8"?>
<sst xmlns="http://schemas.openxmlformats.org/spreadsheetml/2006/main" count="169" uniqueCount="100">
  <si>
    <t xml:space="preserve"> </t>
  </si>
  <si>
    <t>USD</t>
  </si>
  <si>
    <t>i)</t>
  </si>
  <si>
    <t xml:space="preserve">ii) </t>
  </si>
  <si>
    <t>MDA1 (IVM + ALB)</t>
  </si>
  <si>
    <t>MDA2 (DEC + ALB)</t>
  </si>
  <si>
    <t>MDA3 (IVM)</t>
  </si>
  <si>
    <t>T1 (ALB/MBD + PZQ)</t>
  </si>
  <si>
    <t>T2 (PZQ)</t>
  </si>
  <si>
    <t>T3 (ALB/MBD)</t>
  </si>
  <si>
    <t>Plan de travail annuel</t>
  </si>
  <si>
    <t xml:space="preserve">Dans le cadre des efforts mondiaux visant à accélérer l'expansion de la chimioprévention pour l'élimination de la filariose lymphatique et la lutte contre la schistosomiase, les géohelminthiases et l'onchocercose, l'Organisation mondiale de la Santé (OMS) facilite l'approvisionnement en médicaments nécessaires. Pour demander des médicaments, il est indispensable de fournir le plan de travail annuel avec le formulaire de demande commune de médicaments pour la chimioprévention des maladies tropicales négligées et le formulaire de rapport commun. </t>
  </si>
  <si>
    <t>Le plan de travail annuel permet aux programmes nationaux d'identifier les objectifs spécifiques à atteindre dans l'année, pour se concentrer sur les activités clés qui doivent être mises en œuvre pour atteindre les dits objectifs, et d'identifier les lacunes dans les ressources financières et techniques pour atteindre ces objectifs. Il permet également à l'OMS de surveiller de près l'état d'avancement des programmes nationaux, d'identifier les obstacles et de se coordonner pour offrir un soutien financier et technique en temps voulu.</t>
  </si>
  <si>
    <t>Informations à inclure dans le plan de travail annuel</t>
  </si>
  <si>
    <t xml:space="preserve">  Nom du pays</t>
  </si>
  <si>
    <t xml:space="preserve">  Année de mise en oeuvre</t>
  </si>
  <si>
    <t xml:space="preserve">  Maladies concernées par la chimioprévention</t>
  </si>
  <si>
    <t xml:space="preserve">  Objectifs programmatiques spécifiques à réaliser dans l'année  </t>
  </si>
  <si>
    <t xml:space="preserve">  Matrice du plan de travail annuel comportant une liste des activités et sous-activités avec : </t>
  </si>
  <si>
    <t xml:space="preserve">       -  Chronologie de la mise en oeuvre</t>
  </si>
  <si>
    <t xml:space="preserve">       -  Coût estimé</t>
  </si>
  <si>
    <t xml:space="preserve">       -  Fonds disponibles ou engagés</t>
  </si>
  <si>
    <t xml:space="preserve">       -  Déficit de financement</t>
  </si>
  <si>
    <t xml:space="preserve">       -  Bailleurs de fonds</t>
  </si>
  <si>
    <t>Format du plan de travail annuel</t>
  </si>
  <si>
    <t>Il n'y a pas de format prescrit, le plan de travail annuel peut être un fichier Excel ou Word, tant que l'information requise y figure.  Un exemple est donné dans la fiche suivante.</t>
  </si>
  <si>
    <t>Une matrice du plan de travail annuel peut être générée automatiquement à l'aide de l'outil de planification et d'établissement intégrés des coûts (TIPAC).</t>
  </si>
  <si>
    <t>PLAN DE TRAVAIL ANNUEL</t>
  </si>
  <si>
    <t>1. Nom du pays</t>
  </si>
  <si>
    <t>2. Année de mise en oeuvre</t>
  </si>
  <si>
    <t>3. Maladies concernées par la CP</t>
  </si>
  <si>
    <t xml:space="preserve">4. Objectifs spécifiques à atteindre </t>
  </si>
  <si>
    <t xml:space="preserve">    dans l'année</t>
  </si>
  <si>
    <t>5. Matrice du plan de travail annuel</t>
  </si>
  <si>
    <t>mois</t>
  </si>
  <si>
    <t>année</t>
  </si>
  <si>
    <t>à</t>
  </si>
  <si>
    <t>Planification annuelle et revue</t>
  </si>
  <si>
    <t>Réunion de planification annuelle</t>
  </si>
  <si>
    <t>Réunion des intervenants nationaux</t>
  </si>
  <si>
    <t>Formation</t>
  </si>
  <si>
    <t>Formation des personnes distribuant les médicaments</t>
  </si>
  <si>
    <t>Formation pour les enquêtes nationales d'évaluation de la transmission</t>
  </si>
  <si>
    <t>Mobilisation sociale</t>
  </si>
  <si>
    <t>Logistique des médicaments</t>
  </si>
  <si>
    <t>Demande de médicaments</t>
  </si>
  <si>
    <t>Reconditionnement des médicaments</t>
  </si>
  <si>
    <t>Transport des médicaments dans les districts</t>
  </si>
  <si>
    <t>Distribution des médicaments</t>
  </si>
  <si>
    <t>Suivi et évaluation</t>
  </si>
  <si>
    <t>ONCHO enquête épidémiologique</t>
  </si>
  <si>
    <t>Activités et sous-activités</t>
  </si>
  <si>
    <t>Calendrier de mise en oeuvre</t>
  </si>
  <si>
    <t>Coût estimé</t>
  </si>
  <si>
    <t>Fonds disponibles</t>
  </si>
  <si>
    <t>Déficit budgétaire</t>
  </si>
  <si>
    <t>Bailleurs de fonds</t>
  </si>
  <si>
    <t>6. Pièce(s) jointe(s)</t>
  </si>
  <si>
    <t xml:space="preserve">   Financement du gouvernement</t>
  </si>
  <si>
    <t>Financement du gouvernement</t>
  </si>
  <si>
    <t>Bailleur 1, Bailleur 2</t>
  </si>
  <si>
    <t>Bailleur 2</t>
  </si>
  <si>
    <t>Jan</t>
  </si>
  <si>
    <t>Déc</t>
  </si>
  <si>
    <t xml:space="preserve">i) Administrer de l’Albendazole à au moins 95% d’enfants d’âge scolaire dans les zones endémiques aux géo helminthiases  </t>
  </si>
  <si>
    <t>ii) Traiter à l’Ivermectine au moins 80% de la population dans 100% des communautés endémiques à l’onchocercose élues pour le TIDC et faire des évaluations épidémiologique et entomologique</t>
  </si>
  <si>
    <t>iii) Traiter au Praziquantel au moins 95% d’EAS et 80% d’adultes dans les  zones endémiques à la schistosomiase ;</t>
  </si>
  <si>
    <t>Nov</t>
  </si>
  <si>
    <t>TOGO</t>
  </si>
  <si>
    <t xml:space="preserve">SCH et/ou STH enquête de couverture </t>
  </si>
  <si>
    <t>Atelier d'élaboration d'un PAO global des MTN</t>
  </si>
  <si>
    <t>Réunion du comité nationale d'organisation du TDM</t>
  </si>
  <si>
    <t>Réunion avec le programme WASH</t>
  </si>
  <si>
    <t>Organiser deux réunions  transfrontalières avec le Ghana et avec le Benin</t>
  </si>
  <si>
    <t>Revue annuelle des activités MTN 2016 et 2017</t>
  </si>
  <si>
    <t>Finalisation des Micro planification pour le TDM 2017</t>
  </si>
  <si>
    <t xml:space="preserve">FHI 360, HDI, </t>
  </si>
  <si>
    <t>FHI 360, HDI, SightSavers</t>
  </si>
  <si>
    <t>Etat USAID(FHI360,HDI,)  sightsavers</t>
  </si>
  <si>
    <t>USAID(FHI360,HDI,)  sightsavers</t>
  </si>
  <si>
    <t>Etat</t>
  </si>
  <si>
    <t>Formation de 4 personnes sur l'élaboration des cartes entomologiques</t>
  </si>
  <si>
    <t>Formation pour les enquêtes nationales d'évaluation d'impact ONCHO</t>
  </si>
  <si>
    <t xml:space="preserve">Formation de l'unité de M&amp;E sur l'ootil (BDIM)Base de données intégrée des MTN </t>
  </si>
  <si>
    <t xml:space="preserve"> Formation de 1 logisticiens</t>
  </si>
  <si>
    <t>Briefing du nouveau coordonnateur du MTN( ONCHO) à Ouaga</t>
  </si>
  <si>
    <t>PM</t>
  </si>
  <si>
    <t>SCH et/ou STH enquête de couverture</t>
  </si>
  <si>
    <t>Organisation d'une réunion d'experts (nationaux et internationaux) pour la certification de l'élimination de l'ONCHO</t>
  </si>
  <si>
    <t>suivi semestriel du comité des Experts Oncho</t>
  </si>
  <si>
    <t>Supervision à tous les niveaux du TDM2016</t>
  </si>
  <si>
    <t>collecte et validation des données 1er et 2ème tour</t>
  </si>
  <si>
    <t>Faire une évaluation QSAT du PNLO</t>
  </si>
  <si>
    <t>Communication/Plaidoyer/Mobilisation des ressources</t>
  </si>
  <si>
    <t>Organisation d'un atelier d'élaboration d'un plan de communication des MTN</t>
  </si>
  <si>
    <t>Forum National sur l'élimination des MTN au Togo</t>
  </si>
  <si>
    <t>Coordination PNLMTN</t>
  </si>
  <si>
    <t xml:space="preserve">Outils informatiques </t>
  </si>
  <si>
    <t>Logistques pour la coordination (moyens roulants, communication, internet, …)</t>
  </si>
  <si>
    <t xml:space="preserve">USAID(FHI360,HDI,) Sightsavers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</si>
</sst>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mm/yyyy"/>
  </numFmts>
  <fonts count="19">
    <font>
      <sz val="11"/>
      <color theme="1"/>
      <name val="Calibri"/>
      <family val="2"/>
    </font>
    <font>
      <sz val="11"/>
      <color theme="1"/>
      <name val="Calibri"/>
      <family val="2"/>
      <scheme val="minor"/>
    </font>
    <font>
      <b/>
      <sz val="10"/>
      <color theme="0"/>
      <name val="Arial"/>
      <family val="2"/>
    </font>
    <font>
      <b/>
      <sz val="10"/>
      <name val="Arial"/>
      <family val="2"/>
    </font>
    <font>
      <sz val="11"/>
      <color indexed="8"/>
      <name val="Calibri"/>
      <family val="2"/>
    </font>
    <font>
      <sz val="10"/>
      <color theme="1"/>
      <name val="Arial"/>
      <family val="2"/>
    </font>
    <font>
      <sz val="11"/>
      <color rgb="FF9C0006"/>
      <name val="Calibri"/>
      <family val="2"/>
      <scheme val="minor"/>
    </font>
    <font>
      <sz val="10"/>
      <name val="Arial"/>
      <family val="2"/>
    </font>
    <font>
      <sz val="10"/>
      <name val="Verdana"/>
      <family val="2"/>
    </font>
    <font>
      <sz val="11"/>
      <color theme="1"/>
      <name val="Arial"/>
      <family val="2"/>
    </font>
    <font>
      <sz val="8"/>
      <color rgb="FF000000"/>
      <name val="Tahoma"/>
      <family val="2"/>
    </font>
    <font>
      <sz val="6"/>
      <name val="ＭＳ Ｐゴシック"/>
      <family val="3"/>
      <charset val="128"/>
    </font>
    <font>
      <sz val="10"/>
      <color rgb="FFFF0000"/>
      <name val="Arial"/>
      <family val="2"/>
    </font>
    <font>
      <b/>
      <sz val="22"/>
      <color indexed="9"/>
      <name val="Arial"/>
      <family val="2"/>
    </font>
    <font>
      <sz val="22"/>
      <name val="Arial"/>
      <family val="2"/>
    </font>
    <font>
      <b/>
      <sz val="12"/>
      <name val="Arial"/>
      <family val="2"/>
    </font>
    <font>
      <sz val="8"/>
      <name val="Arial"/>
      <family val="2"/>
    </font>
    <font>
      <sz val="9"/>
      <name val="Arial"/>
      <family val="2"/>
    </font>
    <font>
      <b/>
      <sz val="20"/>
      <color rgb="FF0070C0"/>
      <name val="Arial"/>
      <family val="2"/>
    </font>
  </fonts>
  <fills count="12">
    <fill>
      <patternFill patternType="none"/>
    </fill>
    <fill>
      <patternFill patternType="gray125"/>
    </fill>
    <fill>
      <patternFill patternType="solid">
        <fgColor rgb="FFFFC7CE"/>
      </patternFill>
    </fill>
    <fill>
      <patternFill patternType="solid">
        <fgColor rgb="FF4F81BD"/>
        <bgColor indexed="64"/>
      </patternFill>
    </fill>
    <fill>
      <patternFill patternType="solid">
        <fgColor theme="7" tint="-0.249977111117893"/>
        <bgColor indexed="64"/>
      </patternFill>
    </fill>
    <fill>
      <patternFill patternType="solid">
        <fgColor theme="6" tint="0.39994506668294322"/>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indexed="48"/>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4" tint="0.79998168889431442"/>
        <bgColor indexed="64"/>
      </patternFill>
    </fill>
  </fills>
  <borders count="9">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s>
  <cellStyleXfs count="11">
    <xf numFmtId="0" fontId="0" fillId="0" borderId="0"/>
    <xf numFmtId="0" fontId="1" fillId="0" borderId="0"/>
    <xf numFmtId="164" fontId="1" fillId="0" borderId="0" applyFont="0" applyFill="0" applyBorder="0" applyAlignment="0" applyProtection="0"/>
    <xf numFmtId="164" fontId="4" fillId="0" borderId="0" applyFont="0" applyFill="0" applyBorder="0" applyAlignment="0" applyProtection="0"/>
    <xf numFmtId="164" fontId="1" fillId="0" borderId="0" applyFont="0" applyFill="0" applyBorder="0" applyAlignment="0" applyProtection="0"/>
    <xf numFmtId="9" fontId="4" fillId="0" borderId="0" applyFont="0" applyFill="0" applyBorder="0" applyAlignment="0" applyProtection="0"/>
    <xf numFmtId="0" fontId="1" fillId="0" borderId="0"/>
    <xf numFmtId="0" fontId="6" fillId="2" borderId="0" applyNumberFormat="0" applyBorder="0" applyAlignment="0" applyProtection="0"/>
    <xf numFmtId="0" fontId="7" fillId="0" borderId="0"/>
    <xf numFmtId="0" fontId="1" fillId="0" borderId="0"/>
    <xf numFmtId="0" fontId="8" fillId="0" borderId="0"/>
  </cellStyleXfs>
  <cellXfs count="72">
    <xf numFmtId="0" fontId="0" fillId="0" borderId="0" xfId="0"/>
    <xf numFmtId="3" fontId="2" fillId="3" borderId="0" xfId="1" applyNumberFormat="1" applyFont="1" applyFill="1" applyBorder="1" applyAlignment="1">
      <alignment horizontal="right"/>
    </xf>
    <xf numFmtId="0" fontId="9" fillId="0" borderId="0" xfId="0" applyFont="1"/>
    <xf numFmtId="3" fontId="9" fillId="0" borderId="0" xfId="1" applyNumberFormat="1" applyFont="1" applyBorder="1" applyAlignment="1">
      <alignment horizontal="left"/>
    </xf>
    <xf numFmtId="0" fontId="9" fillId="0" borderId="0" xfId="1" applyFont="1" applyBorder="1" applyAlignment="1">
      <alignment horizontal="left"/>
    </xf>
    <xf numFmtId="3" fontId="9" fillId="0" borderId="0" xfId="1" applyNumberFormat="1" applyFont="1" applyBorder="1" applyAlignment="1">
      <alignment horizontal="right"/>
    </xf>
    <xf numFmtId="0" fontId="3" fillId="0" borderId="1" xfId="1" applyFont="1" applyFill="1" applyBorder="1" applyAlignment="1">
      <alignment horizontal="left" vertical="center" wrapText="1"/>
    </xf>
    <xf numFmtId="0" fontId="7" fillId="0" borderId="1" xfId="1" applyFont="1" applyFill="1" applyBorder="1" applyAlignment="1">
      <alignment horizontal="left" vertical="center" wrapText="1" indent="2"/>
    </xf>
    <xf numFmtId="3" fontId="5" fillId="0" borderId="0" xfId="1" applyNumberFormat="1" applyFont="1" applyBorder="1" applyAlignment="1">
      <alignment horizontal="left"/>
    </xf>
    <xf numFmtId="0" fontId="7" fillId="0" borderId="0" xfId="1" applyFont="1" applyFill="1" applyBorder="1" applyAlignment="1">
      <alignment horizontal="left" vertical="center"/>
    </xf>
    <xf numFmtId="0" fontId="3" fillId="0" borderId="0" xfId="1" applyFont="1" applyFill="1" applyBorder="1" applyAlignment="1">
      <alignment horizontal="left" vertical="center" wrapText="1"/>
    </xf>
    <xf numFmtId="0" fontId="5" fillId="0" borderId="0" xfId="0" applyFont="1"/>
    <xf numFmtId="0" fontId="7" fillId="0" borderId="0" xfId="0" applyFont="1"/>
    <xf numFmtId="0" fontId="15" fillId="0" borderId="0" xfId="0" applyFont="1"/>
    <xf numFmtId="0" fontId="16" fillId="0" borderId="0" xfId="0" applyFont="1"/>
    <xf numFmtId="0" fontId="7" fillId="0" borderId="0" xfId="0" applyFont="1" applyAlignment="1">
      <alignment horizontal="center" vertical="top"/>
    </xf>
    <xf numFmtId="3" fontId="2" fillId="3" borderId="0" xfId="1" applyNumberFormat="1" applyFont="1" applyFill="1" applyBorder="1" applyAlignment="1">
      <alignment horizontal="center" vertical="center"/>
    </xf>
    <xf numFmtId="0" fontId="7" fillId="0" borderId="0" xfId="1" applyFont="1" applyFill="1" applyBorder="1" applyAlignment="1">
      <alignment horizontal="center" vertical="center"/>
    </xf>
    <xf numFmtId="3" fontId="9" fillId="0" borderId="0" xfId="1" applyNumberFormat="1" applyFont="1" applyBorder="1" applyAlignment="1">
      <alignment horizontal="center"/>
    </xf>
    <xf numFmtId="0" fontId="18" fillId="0" borderId="0" xfId="0" applyFont="1" applyAlignment="1">
      <alignment vertical="top"/>
    </xf>
    <xf numFmtId="0" fontId="16" fillId="0" borderId="0" xfId="1" applyFont="1" applyFill="1" applyBorder="1" applyAlignment="1">
      <alignment horizontal="center" vertical="top"/>
    </xf>
    <xf numFmtId="165" fontId="17" fillId="7" borderId="2" xfId="1" applyNumberFormat="1" applyFont="1" applyFill="1" applyBorder="1" applyAlignment="1" applyProtection="1">
      <alignment horizontal="center" vertical="center"/>
      <protection locked="0"/>
    </xf>
    <xf numFmtId="3" fontId="7" fillId="0" borderId="1" xfId="1" applyNumberFormat="1" applyFont="1" applyFill="1" applyBorder="1" applyAlignment="1" applyProtection="1">
      <alignment horizontal="left"/>
      <protection locked="0"/>
    </xf>
    <xf numFmtId="0" fontId="7" fillId="0" borderId="1" xfId="1" applyFont="1" applyFill="1" applyBorder="1" applyAlignment="1" applyProtection="1">
      <alignment horizontal="left" vertical="center" wrapText="1"/>
      <protection locked="0"/>
    </xf>
    <xf numFmtId="3" fontId="3" fillId="0" borderId="1" xfId="1" applyNumberFormat="1" applyFont="1" applyFill="1" applyBorder="1" applyAlignment="1" applyProtection="1">
      <alignment horizontal="right"/>
      <protection locked="0"/>
    </xf>
    <xf numFmtId="3" fontId="7" fillId="0" borderId="1" xfId="1" applyNumberFormat="1" applyFont="1" applyFill="1" applyBorder="1" applyAlignment="1" applyProtection="1">
      <alignment horizontal="right" vertical="center" wrapText="1"/>
      <protection locked="0"/>
    </xf>
    <xf numFmtId="0" fontId="12" fillId="0" borderId="1" xfId="1" applyFont="1" applyFill="1" applyBorder="1" applyAlignment="1" applyProtection="1">
      <alignment horizontal="left" vertical="center" wrapText="1"/>
      <protection locked="0"/>
    </xf>
    <xf numFmtId="3" fontId="12" fillId="0" borderId="1" xfId="1" applyNumberFormat="1" applyFont="1" applyFill="1" applyBorder="1" applyAlignment="1" applyProtection="1">
      <alignment horizontal="left"/>
      <protection locked="0"/>
    </xf>
    <xf numFmtId="3" fontId="3" fillId="9" borderId="1" xfId="1" applyNumberFormat="1" applyFont="1" applyFill="1" applyBorder="1" applyAlignment="1" applyProtection="1">
      <alignment horizontal="right"/>
    </xf>
    <xf numFmtId="3" fontId="7" fillId="9" borderId="1" xfId="1" applyNumberFormat="1" applyFont="1" applyFill="1" applyBorder="1" applyAlignment="1" applyProtection="1">
      <alignment horizontal="right" vertical="center" wrapText="1"/>
    </xf>
    <xf numFmtId="3" fontId="7" fillId="4" borderId="1" xfId="1" applyNumberFormat="1" applyFont="1" applyFill="1" applyBorder="1" applyAlignment="1" applyProtection="1">
      <alignment horizontal="left"/>
      <protection locked="0"/>
    </xf>
    <xf numFmtId="0" fontId="7" fillId="5" borderId="1" xfId="1" applyFont="1" applyFill="1" applyBorder="1" applyAlignment="1" applyProtection="1">
      <alignment horizontal="left" vertical="center" wrapText="1"/>
      <protection locked="0"/>
    </xf>
    <xf numFmtId="0" fontId="7" fillId="6" borderId="1" xfId="1" applyFont="1" applyFill="1" applyBorder="1" applyAlignment="1" applyProtection="1">
      <alignment horizontal="left" vertical="center" wrapText="1"/>
      <protection locked="0"/>
    </xf>
    <xf numFmtId="0" fontId="17" fillId="7" borderId="2" xfId="1" applyNumberFormat="1" applyFont="1" applyFill="1" applyBorder="1" applyAlignment="1" applyProtection="1">
      <alignment horizontal="center" vertical="center"/>
      <protection locked="0"/>
    </xf>
    <xf numFmtId="3" fontId="2" fillId="3" borderId="0" xfId="1" applyNumberFormat="1" applyFont="1" applyFill="1" applyBorder="1" applyAlignment="1">
      <alignment horizontal="center" vertical="center"/>
    </xf>
    <xf numFmtId="3" fontId="2" fillId="3" borderId="0" xfId="1" applyNumberFormat="1" applyFont="1" applyFill="1" applyBorder="1" applyAlignment="1">
      <alignment horizontal="right" wrapText="1"/>
    </xf>
    <xf numFmtId="3" fontId="7" fillId="0" borderId="0" xfId="1" applyNumberFormat="1" applyFont="1" applyFill="1" applyBorder="1" applyAlignment="1" applyProtection="1">
      <alignment horizontal="right" vertical="center" wrapText="1"/>
      <protection locked="0"/>
    </xf>
    <xf numFmtId="0" fontId="7" fillId="10" borderId="1" xfId="1" applyFont="1" applyFill="1" applyBorder="1" applyAlignment="1">
      <alignment horizontal="left" vertical="center" wrapText="1"/>
    </xf>
    <xf numFmtId="0" fontId="7" fillId="0" borderId="1" xfId="1" applyFont="1" applyFill="1" applyBorder="1" applyAlignment="1">
      <alignment vertical="center" wrapText="1"/>
    </xf>
    <xf numFmtId="0" fontId="3" fillId="11" borderId="1" xfId="1" applyFont="1" applyFill="1" applyBorder="1" applyAlignment="1">
      <alignment horizontal="left" vertical="center" wrapText="1"/>
    </xf>
    <xf numFmtId="0" fontId="7" fillId="11" borderId="1" xfId="1" applyFont="1" applyFill="1" applyBorder="1" applyAlignment="1" applyProtection="1">
      <alignment horizontal="left" vertical="center" wrapText="1"/>
      <protection locked="0"/>
    </xf>
    <xf numFmtId="3" fontId="7" fillId="11" borderId="1" xfId="1" applyNumberFormat="1" applyFont="1" applyFill="1" applyBorder="1" applyAlignment="1" applyProtection="1">
      <alignment horizontal="right" vertical="center" wrapText="1"/>
      <protection locked="0"/>
    </xf>
    <xf numFmtId="0" fontId="9" fillId="11" borderId="0" xfId="0" applyFont="1" applyFill="1"/>
    <xf numFmtId="0" fontId="7" fillId="0" borderId="0" xfId="1" applyFont="1" applyFill="1" applyBorder="1" applyAlignment="1">
      <alignment horizontal="left" vertical="center" wrapText="1" indent="6"/>
    </xf>
    <xf numFmtId="3" fontId="7" fillId="11" borderId="1" xfId="1" applyNumberFormat="1" applyFont="1" applyFill="1" applyBorder="1" applyAlignment="1" applyProtection="1">
      <alignment horizontal="left"/>
      <protection locked="0"/>
    </xf>
    <xf numFmtId="3" fontId="3" fillId="11" borderId="1" xfId="1" applyNumberFormat="1" applyFont="1" applyFill="1" applyBorder="1" applyAlignment="1" applyProtection="1">
      <alignment horizontal="right"/>
      <protection locked="0"/>
    </xf>
    <xf numFmtId="3" fontId="3" fillId="11" borderId="1" xfId="1" applyNumberFormat="1" applyFont="1" applyFill="1" applyBorder="1" applyAlignment="1" applyProtection="1">
      <alignment horizontal="right"/>
    </xf>
    <xf numFmtId="3" fontId="12" fillId="11" borderId="1" xfId="1" applyNumberFormat="1" applyFont="1" applyFill="1" applyBorder="1" applyAlignment="1" applyProtection="1">
      <alignment horizontal="left"/>
      <protection locked="0"/>
    </xf>
    <xf numFmtId="0" fontId="7" fillId="0" borderId="3" xfId="1" applyFont="1" applyFill="1" applyBorder="1" applyAlignment="1" applyProtection="1">
      <alignment horizontal="left" vertical="center" wrapText="1"/>
      <protection locked="0"/>
    </xf>
    <xf numFmtId="3" fontId="7" fillId="9" borderId="4" xfId="1" applyNumberFormat="1" applyFont="1" applyFill="1" applyBorder="1" applyAlignment="1" applyProtection="1">
      <alignment horizontal="right" vertical="center" wrapText="1"/>
    </xf>
    <xf numFmtId="3" fontId="7" fillId="11" borderId="5" xfId="1" applyNumberFormat="1" applyFont="1" applyFill="1" applyBorder="1" applyAlignment="1" applyProtection="1">
      <alignment horizontal="right" vertical="center" wrapText="1"/>
      <protection locked="0"/>
    </xf>
    <xf numFmtId="3" fontId="7" fillId="0" borderId="6" xfId="1" applyNumberFormat="1" applyFont="1" applyFill="1" applyBorder="1" applyAlignment="1" applyProtection="1">
      <alignment horizontal="right" vertical="center" wrapText="1"/>
      <protection locked="0"/>
    </xf>
    <xf numFmtId="0" fontId="9" fillId="0" borderId="1" xfId="0" applyFont="1" applyBorder="1"/>
    <xf numFmtId="0" fontId="9" fillId="0" borderId="4" xfId="0" applyFont="1" applyBorder="1"/>
    <xf numFmtId="0" fontId="9" fillId="0" borderId="3" xfId="0" applyFont="1" applyBorder="1"/>
    <xf numFmtId="3" fontId="7" fillId="0" borderId="7" xfId="1" applyNumberFormat="1" applyFont="1" applyFill="1" applyBorder="1" applyAlignment="1" applyProtection="1">
      <alignment horizontal="right" vertical="center" wrapText="1"/>
      <protection locked="0"/>
    </xf>
    <xf numFmtId="0" fontId="9" fillId="0" borderId="6" xfId="0" applyFont="1" applyBorder="1"/>
    <xf numFmtId="0" fontId="9" fillId="11" borderId="1" xfId="0" applyFont="1" applyFill="1" applyBorder="1"/>
    <xf numFmtId="3" fontId="7" fillId="9" borderId="5" xfId="1" applyNumberFormat="1" applyFont="1" applyFill="1" applyBorder="1" applyAlignment="1" applyProtection="1">
      <alignment horizontal="right" vertical="center" wrapText="1"/>
    </xf>
    <xf numFmtId="3" fontId="7" fillId="9" borderId="6" xfId="1" applyNumberFormat="1" applyFont="1" applyFill="1" applyBorder="1" applyAlignment="1" applyProtection="1">
      <alignment horizontal="right" vertical="center" wrapText="1"/>
    </xf>
    <xf numFmtId="0" fontId="9" fillId="11" borderId="6" xfId="0" applyFont="1" applyFill="1" applyBorder="1"/>
    <xf numFmtId="0" fontId="9" fillId="0" borderId="8" xfId="0" applyFont="1" applyBorder="1"/>
    <xf numFmtId="3" fontId="7" fillId="0" borderId="3" xfId="1" applyNumberFormat="1" applyFont="1" applyFill="1" applyBorder="1" applyAlignment="1" applyProtection="1">
      <alignment horizontal="right" vertical="center" wrapText="1"/>
      <protection locked="0"/>
    </xf>
    <xf numFmtId="0" fontId="13" fillId="8" borderId="0" xfId="8" applyFont="1" applyFill="1" applyBorder="1" applyAlignment="1" applyProtection="1">
      <alignment horizontal="center"/>
    </xf>
    <xf numFmtId="0" fontId="14" fillId="8" borderId="0" xfId="8" applyFont="1" applyFill="1" applyAlignment="1" applyProtection="1">
      <alignment horizontal="center"/>
    </xf>
    <xf numFmtId="0" fontId="7" fillId="0" borderId="0" xfId="0" applyFont="1" applyAlignment="1">
      <alignment horizontal="justify" vertical="top" wrapText="1"/>
    </xf>
    <xf numFmtId="0" fontId="7" fillId="0" borderId="2" xfId="1" applyFont="1" applyFill="1" applyBorder="1" applyAlignment="1" applyProtection="1">
      <alignment horizontal="center" vertical="center"/>
      <protection locked="0"/>
    </xf>
    <xf numFmtId="0" fontId="0" fillId="0" borderId="2" xfId="0" applyBorder="1" applyAlignment="1" applyProtection="1">
      <protection locked="0"/>
    </xf>
    <xf numFmtId="0" fontId="2" fillId="3" borderId="0" xfId="1" applyFont="1" applyFill="1" applyBorder="1" applyAlignment="1">
      <alignment horizontal="center" vertical="center" wrapText="1"/>
    </xf>
    <xf numFmtId="3" fontId="2" fillId="3" borderId="0" xfId="1" applyNumberFormat="1" applyFont="1" applyFill="1" applyBorder="1" applyAlignment="1">
      <alignment horizontal="center" vertical="center"/>
    </xf>
    <xf numFmtId="0" fontId="2" fillId="3" borderId="0" xfId="1" applyFont="1" applyFill="1" applyBorder="1" applyAlignment="1">
      <alignment horizontal="center" vertical="center"/>
    </xf>
    <xf numFmtId="3" fontId="5" fillId="0" borderId="2" xfId="1" applyNumberFormat="1" applyFont="1" applyBorder="1" applyAlignment="1" applyProtection="1">
      <alignment horizontal="left"/>
      <protection locked="0"/>
    </xf>
  </cellXfs>
  <cellStyles count="11">
    <cellStyle name="Bad 2" xfId="7"/>
    <cellStyle name="Comma 2" xfId="3"/>
    <cellStyle name="Comma 3" xfId="4"/>
    <cellStyle name="Comma 4" xfId="2"/>
    <cellStyle name="Normal" xfId="0" builtinId="0"/>
    <cellStyle name="Normal 2" xfId="6"/>
    <cellStyle name="Normal 3" xfId="8"/>
    <cellStyle name="Normal 4" xfId="9"/>
    <cellStyle name="Normal 5" xfId="10"/>
    <cellStyle name="Normal 6" xfId="1"/>
    <cellStyle name="Percent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104775</xdr:colOff>
          <xdr:row>9</xdr:row>
          <xdr:rowOff>161925</xdr:rowOff>
        </xdr:from>
        <xdr:to>
          <xdr:col>2</xdr:col>
          <xdr:colOff>57150</xdr:colOff>
          <xdr:row>11</xdr:row>
          <xdr:rowOff>47625</xdr:rowOff>
        </xdr:to>
        <xdr:sp macro="" textlink="">
          <xdr:nvSpPr>
            <xdr:cNvPr id="3073" name="Check Box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xdr:row>
          <xdr:rowOff>133350</xdr:rowOff>
        </xdr:from>
        <xdr:to>
          <xdr:col>2</xdr:col>
          <xdr:colOff>57150</xdr:colOff>
          <xdr:row>12</xdr:row>
          <xdr:rowOff>47625</xdr:rowOff>
        </xdr:to>
        <xdr:sp macro="" textlink="">
          <xdr:nvSpPr>
            <xdr:cNvPr id="3076" name="Check Box 4" hidden="1">
              <a:extLst>
                <a:ext uri="{63B3BB69-23CF-44E3-9099-C40C66FF867C}">
                  <a14:compatExt spid="_x0000_s3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xdr:row>
          <xdr:rowOff>133350</xdr:rowOff>
        </xdr:from>
        <xdr:to>
          <xdr:col>2</xdr:col>
          <xdr:colOff>57150</xdr:colOff>
          <xdr:row>13</xdr:row>
          <xdr:rowOff>47625</xdr:rowOff>
        </xdr:to>
        <xdr:sp macro="" textlink="">
          <xdr:nvSpPr>
            <xdr:cNvPr id="3077" name="Check Box 5" hidden="1">
              <a:extLst>
                <a:ext uri="{63B3BB69-23CF-44E3-9099-C40C66FF867C}">
                  <a14:compatExt spid="_x0000_s3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12</xdr:row>
          <xdr:rowOff>133350</xdr:rowOff>
        </xdr:from>
        <xdr:to>
          <xdr:col>2</xdr:col>
          <xdr:colOff>57150</xdr:colOff>
          <xdr:row>14</xdr:row>
          <xdr:rowOff>47625</xdr:rowOff>
        </xdr:to>
        <xdr:sp macro="" textlink="">
          <xdr:nvSpPr>
            <xdr:cNvPr id="3078" name="Check Box 6" hidden="1">
              <a:extLst>
                <a:ext uri="{63B3BB69-23CF-44E3-9099-C40C66FF867C}">
                  <a14:compatExt spid="_x0000_s3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13</xdr:row>
          <xdr:rowOff>133350</xdr:rowOff>
        </xdr:from>
        <xdr:to>
          <xdr:col>2</xdr:col>
          <xdr:colOff>57150</xdr:colOff>
          <xdr:row>15</xdr:row>
          <xdr:rowOff>47625</xdr:rowOff>
        </xdr:to>
        <xdr:sp macro="" textlink="">
          <xdr:nvSpPr>
            <xdr:cNvPr id="3079" name="Check Box 7" hidden="1">
              <a:extLst>
                <a:ext uri="{63B3BB69-23CF-44E3-9099-C40C66FF867C}">
                  <a14:compatExt spid="_x0000_s3079"/>
                </a:ext>
              </a:extLst>
            </xdr:cNvPr>
            <xdr:cNvSpPr/>
          </xdr:nvSpPr>
          <xdr:spPr>
            <a:xfrm>
              <a:off x="0" y="0"/>
              <a:ext cx="0" cy="0"/>
            </a:xfrm>
            <a:prstGeom prst="rect">
              <a:avLst/>
            </a:prstGeom>
          </xdr:spPr>
        </xdr:sp>
        <xdr:clientData/>
      </xdr:twoCellAnchor>
    </mc:Choice>
    <mc:Fallback/>
  </mc:AlternateContent>
  <xdr:twoCellAnchor editAs="oneCell">
    <xdr:from>
      <xdr:col>1</xdr:col>
      <xdr:colOff>0</xdr:colOff>
      <xdr:row>0</xdr:row>
      <xdr:rowOff>19051</xdr:rowOff>
    </xdr:from>
    <xdr:to>
      <xdr:col>2</xdr:col>
      <xdr:colOff>752475</xdr:colOff>
      <xdr:row>1</xdr:row>
      <xdr:rowOff>144602</xdr:rowOff>
    </xdr:to>
    <xdr:pic>
      <xdr:nvPicPr>
        <xdr:cNvPr id="8" name="Picture 4">
          <a:extLst>
            <a:ext uri="{FF2B5EF4-FFF2-40B4-BE49-F238E27FC236}">
              <a16:creationId xmlns:a16="http://schemas.microsoft.com/office/drawing/2014/main" xmlns="" id="{00000000-0008-0000-00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19051"/>
          <a:ext cx="1133475" cy="2874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4</xdr:row>
          <xdr:rowOff>247650</xdr:rowOff>
        </xdr:from>
        <xdr:to>
          <xdr:col>1</xdr:col>
          <xdr:colOff>504825</xdr:colOff>
          <xdr:row>6</xdr:row>
          <xdr:rowOff>9525</xdr:rowOff>
        </xdr:to>
        <xdr:sp macro="" textlink="">
          <xdr:nvSpPr>
            <xdr:cNvPr id="7169" name="Check Box 1" hidden="1">
              <a:extLst>
                <a:ext uri="{63B3BB69-23CF-44E3-9099-C40C66FF867C}">
                  <a14:compatExt spid="_x0000_s7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FL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xdr:row>
          <xdr:rowOff>247650</xdr:rowOff>
        </xdr:from>
        <xdr:to>
          <xdr:col>2</xdr:col>
          <xdr:colOff>504825</xdr:colOff>
          <xdr:row>6</xdr:row>
          <xdr:rowOff>9525</xdr:rowOff>
        </xdr:to>
        <xdr:sp macro="" textlink="">
          <xdr:nvSpPr>
            <xdr:cNvPr id="7170" name="Check Box 2" hidden="1">
              <a:extLst>
                <a:ext uri="{63B3BB69-23CF-44E3-9099-C40C66FF867C}">
                  <a14:compatExt spid="_x0000_s7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STH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xdr:row>
          <xdr:rowOff>247650</xdr:rowOff>
        </xdr:from>
        <xdr:to>
          <xdr:col>4</xdr:col>
          <xdr:colOff>9525</xdr:colOff>
          <xdr:row>6</xdr:row>
          <xdr:rowOff>9525</xdr:rowOff>
        </xdr:to>
        <xdr:sp macro="" textlink="">
          <xdr:nvSpPr>
            <xdr:cNvPr id="7171" name="Check Box 3" hidden="1">
              <a:extLst>
                <a:ext uri="{63B3BB69-23CF-44E3-9099-C40C66FF867C}">
                  <a14:compatExt spid="_x0000_s7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SCH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xdr:row>
          <xdr:rowOff>228600</xdr:rowOff>
        </xdr:from>
        <xdr:to>
          <xdr:col>5</xdr:col>
          <xdr:colOff>209550</xdr:colOff>
          <xdr:row>6</xdr:row>
          <xdr:rowOff>19050</xdr:rowOff>
        </xdr:to>
        <xdr:sp macro="" textlink="">
          <xdr:nvSpPr>
            <xdr:cNvPr id="7172" name="Check Box 4" hidden="1">
              <a:extLst>
                <a:ext uri="{63B3BB69-23CF-44E3-9099-C40C66FF867C}">
                  <a14:compatExt spid="_x0000_s7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ONCHO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2733675</xdr:colOff>
          <xdr:row>55</xdr:row>
          <xdr:rowOff>161925</xdr:rowOff>
        </xdr:from>
        <xdr:to>
          <xdr:col>7</xdr:col>
          <xdr:colOff>295275</xdr:colOff>
          <xdr:row>58</xdr:row>
          <xdr:rowOff>0</xdr:rowOff>
        </xdr:to>
        <xdr:sp macro="" textlink="">
          <xdr:nvSpPr>
            <xdr:cNvPr id="7173" name="Check Box 5" hidden="1">
              <a:extLst>
                <a:ext uri="{63B3BB69-23CF-44E3-9099-C40C66FF867C}">
                  <a14:compatExt spid="_x0000_s7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Formulaire de demande commune de médicaments pour chimioprévention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55</xdr:row>
          <xdr:rowOff>171450</xdr:rowOff>
        </xdr:from>
        <xdr:to>
          <xdr:col>11</xdr:col>
          <xdr:colOff>104775</xdr:colOff>
          <xdr:row>58</xdr:row>
          <xdr:rowOff>0</xdr:rowOff>
        </xdr:to>
        <xdr:sp macro="" textlink="">
          <xdr:nvSpPr>
            <xdr:cNvPr id="7174" name="Check Box 6" hidden="1">
              <a:extLst>
                <a:ext uri="{63B3BB69-23CF-44E3-9099-C40C66FF867C}">
                  <a14:compatExt spid="_x0000_s7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Formulaire de rapport commun</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4</xdr:row>
          <xdr:rowOff>247650</xdr:rowOff>
        </xdr:from>
        <xdr:to>
          <xdr:col>1</xdr:col>
          <xdr:colOff>504825</xdr:colOff>
          <xdr:row>6</xdr:row>
          <xdr:rowOff>9525</xdr:rowOff>
        </xdr:to>
        <xdr:sp macro="" textlink="">
          <xdr:nvSpPr>
            <xdr:cNvPr id="9217" name="Check Box 1" hidden="1">
              <a:extLst>
                <a:ext uri="{63B3BB69-23CF-44E3-9099-C40C66FF867C}">
                  <a14:compatExt spid="_x0000_s92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FL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xdr:row>
          <xdr:rowOff>247650</xdr:rowOff>
        </xdr:from>
        <xdr:to>
          <xdr:col>2</xdr:col>
          <xdr:colOff>504825</xdr:colOff>
          <xdr:row>6</xdr:row>
          <xdr:rowOff>9525</xdr:rowOff>
        </xdr:to>
        <xdr:sp macro="" textlink="">
          <xdr:nvSpPr>
            <xdr:cNvPr id="9218" name="Check Box 2" hidden="1">
              <a:extLst>
                <a:ext uri="{63B3BB69-23CF-44E3-9099-C40C66FF867C}">
                  <a14:compatExt spid="_x0000_s92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STH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xdr:row>
          <xdr:rowOff>247650</xdr:rowOff>
        </xdr:from>
        <xdr:to>
          <xdr:col>4</xdr:col>
          <xdr:colOff>9525</xdr:colOff>
          <xdr:row>6</xdr:row>
          <xdr:rowOff>9525</xdr:rowOff>
        </xdr:to>
        <xdr:sp macro="" textlink="">
          <xdr:nvSpPr>
            <xdr:cNvPr id="9219" name="Check Box 3" hidden="1">
              <a:extLst>
                <a:ext uri="{63B3BB69-23CF-44E3-9099-C40C66FF867C}">
                  <a14:compatExt spid="_x0000_s92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SCH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xdr:row>
          <xdr:rowOff>228600</xdr:rowOff>
        </xdr:from>
        <xdr:to>
          <xdr:col>5</xdr:col>
          <xdr:colOff>209550</xdr:colOff>
          <xdr:row>6</xdr:row>
          <xdr:rowOff>19050</xdr:rowOff>
        </xdr:to>
        <xdr:sp macro="" textlink="">
          <xdr:nvSpPr>
            <xdr:cNvPr id="9220" name="Check Box 4" hidden="1">
              <a:extLst>
                <a:ext uri="{63B3BB69-23CF-44E3-9099-C40C66FF867C}">
                  <a14:compatExt spid="_x0000_s92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ONCHO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2733675</xdr:colOff>
          <xdr:row>35</xdr:row>
          <xdr:rowOff>0</xdr:rowOff>
        </xdr:from>
        <xdr:to>
          <xdr:col>7</xdr:col>
          <xdr:colOff>295275</xdr:colOff>
          <xdr:row>36</xdr:row>
          <xdr:rowOff>57150</xdr:rowOff>
        </xdr:to>
        <xdr:sp macro="" textlink="">
          <xdr:nvSpPr>
            <xdr:cNvPr id="9221" name="Check Box 5" hidden="1">
              <a:extLst>
                <a:ext uri="{63B3BB69-23CF-44E3-9099-C40C66FF867C}">
                  <a14:compatExt spid="_x0000_s92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Formulaire de demande commune de médicaments pour chimioprévention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35</xdr:row>
          <xdr:rowOff>0</xdr:rowOff>
        </xdr:from>
        <xdr:to>
          <xdr:col>11</xdr:col>
          <xdr:colOff>104775</xdr:colOff>
          <xdr:row>36</xdr:row>
          <xdr:rowOff>47625</xdr:rowOff>
        </xdr:to>
        <xdr:sp macro="" textlink="">
          <xdr:nvSpPr>
            <xdr:cNvPr id="9222" name="Check Box 6" hidden="1">
              <a:extLst>
                <a:ext uri="{63B3BB69-23CF-44E3-9099-C40C66FF867C}">
                  <a14:compatExt spid="_x0000_s92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Formulaire de rapport commun</a:t>
              </a:r>
            </a:p>
          </xdr:txBody>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 Id="rId9"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3.vml"/><Relationship Id="rId7" Type="http://schemas.openxmlformats.org/officeDocument/2006/relationships/ctrlProp" Target="../ctrlProps/ctrlProp15.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 Id="rId9" Type="http://schemas.openxmlformats.org/officeDocument/2006/relationships/ctrlProp" Target="../ctrlProps/ctrlProp1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3:E24"/>
  <sheetViews>
    <sheetView showGridLines="0" showRowColHeaders="0" topLeftCell="A13" zoomScaleNormal="100" workbookViewId="0">
      <selection activeCell="E16" sqref="E16"/>
    </sheetView>
  </sheetViews>
  <sheetFormatPr baseColWidth="10" defaultColWidth="9.140625" defaultRowHeight="12.75"/>
  <cols>
    <col min="1" max="1" width="1.42578125" style="11" customWidth="1"/>
    <col min="2" max="2" width="5.7109375" style="11" customWidth="1"/>
    <col min="3" max="3" width="38.42578125" style="11" customWidth="1"/>
    <col min="4" max="5" width="27" style="11" customWidth="1"/>
    <col min="6" max="6" width="1.42578125" style="11" customWidth="1"/>
    <col min="7" max="16384" width="9.140625" style="11"/>
  </cols>
  <sheetData>
    <row r="3" spans="2:5" ht="27.75">
      <c r="B3" s="63" t="s">
        <v>10</v>
      </c>
      <c r="C3" s="64"/>
      <c r="D3" s="64"/>
      <c r="E3" s="64"/>
    </row>
    <row r="4" spans="2:5" ht="22.5" customHeight="1">
      <c r="B4" s="65" t="s">
        <v>11</v>
      </c>
      <c r="C4" s="65"/>
      <c r="D4" s="65"/>
      <c r="E4" s="65"/>
    </row>
    <row r="5" spans="2:5" ht="24" customHeight="1">
      <c r="B5" s="65"/>
      <c r="C5" s="65"/>
      <c r="D5" s="65"/>
      <c r="E5" s="65"/>
    </row>
    <row r="6" spans="2:5" ht="20.25" customHeight="1">
      <c r="B6" s="65"/>
      <c r="C6" s="65"/>
      <c r="D6" s="65"/>
      <c r="E6" s="65"/>
    </row>
    <row r="7" spans="2:5" ht="3.75" customHeight="1">
      <c r="B7" s="12"/>
      <c r="C7" s="12"/>
      <c r="D7" s="12"/>
      <c r="E7" s="12"/>
    </row>
    <row r="8" spans="2:5" ht="66" customHeight="1">
      <c r="B8" s="65" t="s">
        <v>12</v>
      </c>
      <c r="C8" s="65"/>
      <c r="D8" s="65"/>
      <c r="E8" s="65"/>
    </row>
    <row r="9" spans="2:5" ht="9.75" customHeight="1">
      <c r="B9" s="12"/>
      <c r="C9" s="12"/>
      <c r="D9" s="12"/>
      <c r="E9" s="12"/>
    </row>
    <row r="10" spans="2:5" ht="15.75">
      <c r="B10" s="13" t="s">
        <v>13</v>
      </c>
      <c r="C10" s="12"/>
      <c r="D10" s="12"/>
      <c r="E10" s="12"/>
    </row>
    <row r="11" spans="2:5">
      <c r="B11" s="12"/>
      <c r="C11" s="12" t="s">
        <v>14</v>
      </c>
      <c r="D11" s="12"/>
      <c r="E11" s="12"/>
    </row>
    <row r="12" spans="2:5">
      <c r="B12" s="12"/>
      <c r="C12" s="12" t="s">
        <v>15</v>
      </c>
      <c r="D12" s="12"/>
      <c r="E12" s="12"/>
    </row>
    <row r="13" spans="2:5">
      <c r="B13" s="12"/>
      <c r="C13" s="12" t="s">
        <v>16</v>
      </c>
      <c r="D13" s="12"/>
      <c r="E13" s="12"/>
    </row>
    <row r="14" spans="2:5">
      <c r="B14" s="12"/>
      <c r="C14" s="12" t="s">
        <v>17</v>
      </c>
      <c r="D14" s="12"/>
      <c r="E14" s="12"/>
    </row>
    <row r="15" spans="2:5">
      <c r="B15" s="12"/>
      <c r="C15" s="12" t="s">
        <v>18</v>
      </c>
      <c r="D15" s="12"/>
      <c r="E15" s="12"/>
    </row>
    <row r="16" spans="2:5">
      <c r="B16" s="12"/>
      <c r="C16" s="12" t="s">
        <v>19</v>
      </c>
      <c r="D16" s="12"/>
      <c r="E16" s="12"/>
    </row>
    <row r="17" spans="2:5">
      <c r="B17" s="12"/>
      <c r="C17" s="12" t="s">
        <v>20</v>
      </c>
      <c r="D17" s="12"/>
      <c r="E17" s="12"/>
    </row>
    <row r="18" spans="2:5">
      <c r="B18" s="12"/>
      <c r="C18" s="12" t="s">
        <v>21</v>
      </c>
      <c r="D18" s="12"/>
      <c r="E18" s="12"/>
    </row>
    <row r="19" spans="2:5">
      <c r="B19" s="12"/>
      <c r="C19" s="12" t="s">
        <v>22</v>
      </c>
      <c r="D19" s="12"/>
      <c r="E19" s="12"/>
    </row>
    <row r="20" spans="2:5">
      <c r="B20" s="12"/>
      <c r="C20" s="12" t="s">
        <v>23</v>
      </c>
      <c r="D20" s="12"/>
      <c r="E20" s="12"/>
    </row>
    <row r="21" spans="2:5">
      <c r="B21" s="12"/>
      <c r="C21" s="14"/>
      <c r="D21" s="12"/>
      <c r="E21" s="12"/>
    </row>
    <row r="22" spans="2:5" ht="15.75">
      <c r="B22" s="13" t="s">
        <v>24</v>
      </c>
      <c r="C22" s="12"/>
      <c r="D22" s="12"/>
      <c r="E22" s="12"/>
    </row>
    <row r="23" spans="2:5" ht="26.25" customHeight="1">
      <c r="B23" s="15" t="s">
        <v>2</v>
      </c>
      <c r="C23" s="65" t="s">
        <v>25</v>
      </c>
      <c r="D23" s="65"/>
      <c r="E23" s="65"/>
    </row>
    <row r="24" spans="2:5" ht="26.25" customHeight="1">
      <c r="B24" s="15" t="s">
        <v>3</v>
      </c>
      <c r="C24" s="65" t="s">
        <v>26</v>
      </c>
      <c r="D24" s="65"/>
      <c r="E24" s="65"/>
    </row>
  </sheetData>
  <sheetProtection sheet="1" objects="1" scenarios="1"/>
  <mergeCells count="5">
    <mergeCell ref="B3:E3"/>
    <mergeCell ref="B4:E6"/>
    <mergeCell ref="B8:E8"/>
    <mergeCell ref="C23:E23"/>
    <mergeCell ref="C24:E24"/>
  </mergeCells>
  <phoneticPr fontId="11"/>
  <pageMargins left="0.7" right="0.7" top="0.75" bottom="0.75" header="0.3" footer="0.3"/>
  <pageSetup paperSize="9" scale="86"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104775</xdr:colOff>
                    <xdr:row>9</xdr:row>
                    <xdr:rowOff>161925</xdr:rowOff>
                  </from>
                  <to>
                    <xdr:col>2</xdr:col>
                    <xdr:colOff>57150</xdr:colOff>
                    <xdr:row>11</xdr:row>
                    <xdr:rowOff>47625</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1</xdr:col>
                    <xdr:colOff>104775</xdr:colOff>
                    <xdr:row>10</xdr:row>
                    <xdr:rowOff>133350</xdr:rowOff>
                  </from>
                  <to>
                    <xdr:col>2</xdr:col>
                    <xdr:colOff>57150</xdr:colOff>
                    <xdr:row>12</xdr:row>
                    <xdr:rowOff>47625</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1</xdr:col>
                    <xdr:colOff>104775</xdr:colOff>
                    <xdr:row>11</xdr:row>
                    <xdr:rowOff>133350</xdr:rowOff>
                  </from>
                  <to>
                    <xdr:col>2</xdr:col>
                    <xdr:colOff>57150</xdr:colOff>
                    <xdr:row>13</xdr:row>
                    <xdr:rowOff>47625</xdr:rowOff>
                  </to>
                </anchor>
              </controlPr>
            </control>
          </mc:Choice>
        </mc:AlternateContent>
        <mc:AlternateContent xmlns:mc="http://schemas.openxmlformats.org/markup-compatibility/2006">
          <mc:Choice Requires="x14">
            <control shapeId="3078" r:id="rId7" name="Check Box 6">
              <controlPr defaultSize="0" autoFill="0" autoLine="0" autoPict="0">
                <anchor moveWithCells="1">
                  <from>
                    <xdr:col>1</xdr:col>
                    <xdr:colOff>104775</xdr:colOff>
                    <xdr:row>12</xdr:row>
                    <xdr:rowOff>133350</xdr:rowOff>
                  </from>
                  <to>
                    <xdr:col>2</xdr:col>
                    <xdr:colOff>57150</xdr:colOff>
                    <xdr:row>14</xdr:row>
                    <xdr:rowOff>47625</xdr:rowOff>
                  </to>
                </anchor>
              </controlPr>
            </control>
          </mc:Choice>
        </mc:AlternateContent>
        <mc:AlternateContent xmlns:mc="http://schemas.openxmlformats.org/markup-compatibility/2006">
          <mc:Choice Requires="x14">
            <control shapeId="3079" r:id="rId8" name="Check Box 7">
              <controlPr defaultSize="0" autoFill="0" autoLine="0" autoPict="0">
                <anchor moveWithCells="1">
                  <from>
                    <xdr:col>1</xdr:col>
                    <xdr:colOff>104775</xdr:colOff>
                    <xdr:row>13</xdr:row>
                    <xdr:rowOff>133350</xdr:rowOff>
                  </from>
                  <to>
                    <xdr:col>2</xdr:col>
                    <xdr:colOff>57150</xdr:colOff>
                    <xdr:row>15</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Q57"/>
  <sheetViews>
    <sheetView showGridLines="0" tabSelected="1" topLeftCell="B46" zoomScaleNormal="100" workbookViewId="0">
      <selection activeCell="O60" sqref="O60"/>
    </sheetView>
  </sheetViews>
  <sheetFormatPr baseColWidth="10" defaultColWidth="9.140625" defaultRowHeight="14.25"/>
  <cols>
    <col min="1" max="1" width="41.7109375" style="2" customWidth="1"/>
    <col min="2" max="13" width="8.140625" style="2" customWidth="1"/>
    <col min="14" max="14" width="14.140625" style="2" bestFit="1" customWidth="1"/>
    <col min="15" max="15" width="17.28515625" style="2" bestFit="1" customWidth="1"/>
    <col min="16" max="16" width="12.42578125" style="2" bestFit="1" customWidth="1"/>
    <col min="17" max="17" width="21.7109375" style="2" bestFit="1" customWidth="1"/>
    <col min="18" max="16384" width="9.140625" style="2"/>
  </cols>
  <sheetData>
    <row r="1" spans="1:17" ht="28.5" customHeight="1">
      <c r="A1" s="19" t="s">
        <v>27</v>
      </c>
    </row>
    <row r="2" spans="1:17" ht="15">
      <c r="A2" s="10" t="s">
        <v>28</v>
      </c>
      <c r="B2" s="66" t="s">
        <v>68</v>
      </c>
      <c r="C2" s="66"/>
      <c r="D2" s="66"/>
      <c r="E2" s="66"/>
      <c r="F2" s="67"/>
    </row>
    <row r="3" spans="1:17" ht="4.1500000000000004" customHeight="1">
      <c r="A3" s="10"/>
      <c r="B3" s="17"/>
      <c r="C3" s="17"/>
      <c r="D3" s="17"/>
      <c r="E3" s="17"/>
    </row>
    <row r="4" spans="1:17">
      <c r="A4" s="10" t="s">
        <v>29</v>
      </c>
      <c r="B4" s="21" t="s">
        <v>62</v>
      </c>
      <c r="C4" s="33">
        <v>2018</v>
      </c>
      <c r="D4" s="18" t="s">
        <v>36</v>
      </c>
      <c r="E4" s="21" t="s">
        <v>63</v>
      </c>
      <c r="F4" s="33">
        <v>2018</v>
      </c>
      <c r="G4" s="4"/>
      <c r="H4" s="4"/>
      <c r="I4" s="4"/>
      <c r="J4" s="4"/>
      <c r="K4" s="4"/>
      <c r="L4" s="4"/>
      <c r="M4" s="4"/>
      <c r="N4" s="5"/>
      <c r="O4" s="5"/>
      <c r="P4" s="5"/>
      <c r="Q4" s="4"/>
    </row>
    <row r="5" spans="1:17" ht="21" customHeight="1">
      <c r="A5" s="10"/>
      <c r="B5" s="20" t="s">
        <v>34</v>
      </c>
      <c r="C5" s="20" t="s">
        <v>35</v>
      </c>
      <c r="D5" s="18"/>
      <c r="E5" s="20" t="s">
        <v>34</v>
      </c>
      <c r="F5" s="20" t="s">
        <v>35</v>
      </c>
      <c r="G5" s="4"/>
      <c r="H5" s="4"/>
      <c r="I5" s="4"/>
      <c r="J5" s="4"/>
      <c r="K5" s="4"/>
      <c r="L5" s="4"/>
      <c r="M5" s="4"/>
      <c r="N5" s="5"/>
      <c r="O5" s="5"/>
      <c r="P5" s="5"/>
      <c r="Q5" s="4"/>
    </row>
    <row r="6" spans="1:17">
      <c r="A6" s="10" t="s">
        <v>30</v>
      </c>
      <c r="B6" s="9"/>
      <c r="C6" s="9"/>
      <c r="D6" s="3"/>
      <c r="E6" s="4"/>
      <c r="F6" s="4"/>
      <c r="G6" s="4"/>
      <c r="H6" s="4"/>
      <c r="I6" s="4"/>
      <c r="J6" s="4"/>
      <c r="K6" s="4"/>
      <c r="L6" s="4"/>
      <c r="M6" s="4"/>
      <c r="N6" s="5"/>
      <c r="O6" s="5"/>
      <c r="P6" s="5"/>
      <c r="Q6" s="4"/>
    </row>
    <row r="7" spans="1:17" ht="4.1500000000000004" customHeight="1">
      <c r="A7" s="10"/>
      <c r="B7" s="9"/>
      <c r="C7" s="9"/>
      <c r="D7" s="3"/>
      <c r="E7" s="4"/>
      <c r="F7" s="4"/>
      <c r="G7" s="4"/>
      <c r="H7" s="4"/>
      <c r="I7" s="4"/>
      <c r="J7" s="4"/>
      <c r="K7" s="4"/>
      <c r="L7" s="4"/>
      <c r="M7" s="4"/>
      <c r="N7" s="5"/>
      <c r="O7" s="5"/>
      <c r="P7" s="5"/>
      <c r="Q7" s="4"/>
    </row>
    <row r="8" spans="1:17" ht="15">
      <c r="A8" s="10" t="s">
        <v>31</v>
      </c>
      <c r="B8" s="71" t="s">
        <v>64</v>
      </c>
      <c r="C8" s="71"/>
      <c r="D8" s="71"/>
      <c r="E8" s="71"/>
      <c r="F8" s="71"/>
      <c r="G8" s="71"/>
      <c r="H8" s="71"/>
      <c r="I8" s="71"/>
      <c r="J8" s="71"/>
      <c r="K8" s="71"/>
      <c r="L8" s="71"/>
      <c r="M8" s="71"/>
      <c r="N8" s="71"/>
      <c r="O8" s="71"/>
      <c r="P8" s="67"/>
      <c r="Q8" s="67"/>
    </row>
    <row r="9" spans="1:17" ht="15">
      <c r="A9" s="10" t="s">
        <v>32</v>
      </c>
      <c r="B9" s="71" t="s">
        <v>65</v>
      </c>
      <c r="C9" s="71"/>
      <c r="D9" s="71"/>
      <c r="E9" s="71"/>
      <c r="F9" s="71"/>
      <c r="G9" s="71"/>
      <c r="H9" s="71"/>
      <c r="I9" s="71"/>
      <c r="J9" s="71"/>
      <c r="K9" s="71"/>
      <c r="L9" s="71"/>
      <c r="M9" s="71"/>
      <c r="N9" s="71"/>
      <c r="O9" s="71"/>
      <c r="P9" s="67"/>
      <c r="Q9" s="67"/>
    </row>
    <row r="10" spans="1:17" ht="13.5" customHeight="1">
      <c r="A10" s="10"/>
      <c r="B10" s="71" t="s">
        <v>66</v>
      </c>
      <c r="C10" s="71"/>
      <c r="D10" s="71"/>
      <c r="E10" s="71"/>
      <c r="F10" s="71"/>
      <c r="G10" s="71"/>
      <c r="H10" s="71"/>
      <c r="I10" s="71"/>
      <c r="J10" s="71"/>
      <c r="K10" s="71"/>
      <c r="L10" s="71"/>
      <c r="M10" s="71"/>
      <c r="N10" s="71"/>
      <c r="O10" s="71"/>
      <c r="P10" s="67"/>
      <c r="Q10" s="67"/>
    </row>
    <row r="11" spans="1:17" ht="3.6" customHeight="1">
      <c r="A11" s="10"/>
      <c r="B11" s="8"/>
      <c r="C11" s="3"/>
      <c r="D11" s="3"/>
      <c r="E11" s="4"/>
      <c r="F11" s="4"/>
      <c r="G11" s="4"/>
      <c r="H11" s="4"/>
      <c r="I11" s="4"/>
      <c r="J11" s="4"/>
      <c r="K11" s="4"/>
      <c r="L11" s="4"/>
      <c r="M11" s="4"/>
      <c r="N11" s="5"/>
      <c r="O11" s="5"/>
      <c r="P11" s="5"/>
      <c r="Q11" s="4"/>
    </row>
    <row r="12" spans="1:17">
      <c r="A12" s="10" t="s">
        <v>33</v>
      </c>
      <c r="B12" s="3"/>
      <c r="C12" s="3"/>
      <c r="D12" s="3"/>
      <c r="E12" s="4"/>
      <c r="F12" s="4"/>
      <c r="G12" s="4"/>
      <c r="H12" s="4"/>
      <c r="I12" s="4"/>
      <c r="J12" s="4"/>
      <c r="K12" s="4"/>
      <c r="L12" s="4"/>
      <c r="M12" s="4"/>
      <c r="N12" s="5"/>
      <c r="O12" s="5"/>
      <c r="P12" s="5"/>
      <c r="Q12" s="4"/>
    </row>
    <row r="13" spans="1:17" ht="25.5" customHeight="1">
      <c r="A13" s="68" t="s">
        <v>51</v>
      </c>
      <c r="B13" s="69" t="s">
        <v>52</v>
      </c>
      <c r="C13" s="69"/>
      <c r="D13" s="69"/>
      <c r="E13" s="69"/>
      <c r="F13" s="69"/>
      <c r="G13" s="69"/>
      <c r="H13" s="69"/>
      <c r="I13" s="69"/>
      <c r="J13" s="69"/>
      <c r="K13" s="69"/>
      <c r="L13" s="69"/>
      <c r="M13" s="69"/>
      <c r="N13" s="1" t="s">
        <v>53</v>
      </c>
      <c r="O13" s="1" t="s">
        <v>54</v>
      </c>
      <c r="P13" s="35" t="s">
        <v>55</v>
      </c>
      <c r="Q13" s="70" t="s">
        <v>56</v>
      </c>
    </row>
    <row r="14" spans="1:17">
      <c r="A14" s="68"/>
      <c r="B14" s="16" t="str">
        <f>IF(B4=0,"",B4)</f>
        <v>Jan</v>
      </c>
      <c r="C14" s="16" t="str">
        <f>IF($B$4="Jan","Fév",IF($B$4="Fév","Mars",IF($B$4="Mars","Avr",IF($B$4="Avr","Mai",IF($B$4="Mai","Juin",IF($B$4="Juin","Juil",IF($B$4="Juil","Août",IF($B$4="Août","Sep",IF($B$4="Sep","Oct",IF($B$4="Oct","Nov",IF($B$4="Nov","Déc",IF($B$4="Déc","Jan",""))))))))))))</f>
        <v>Fév</v>
      </c>
      <c r="D14" s="16" t="str">
        <f>IF($B$4="Jan","Mars",IF($B$4="Fév","Avr",IF($B$4="Mars","Mai",IF($B$4="Avr","Juin",IF($B$4="Mai","Juil",IF($B$4="Juin","Août",IF($B$4="Juil","Sep",IF($B$4="Août","Oct",IF($B$4="Sep","Nov",IF($B$4="Oct","Déc",IF($B$4="Nov","Jan",IF($B$4="Déc","Fév",""))))))))))))</f>
        <v>Mars</v>
      </c>
      <c r="E14" s="16" t="str">
        <f>IF($B$4="Jan","Avr",IF($B$4="Fév","Mai",IF($B$4="Mars","Juin",IF($B$4="Avr","Juil",IF($B$4="Mai","Août",IF($B$4="Juin","Sep",IF($B$4="Juil","Oct",IF($B$4="Août","Nov",IF($B$4="Sep","Déc",IF($B$4="Oct","Jan",IF($B$4="Nov","Fév",IF($B$4="Déc","Mars",""))))))))))))</f>
        <v>Avr</v>
      </c>
      <c r="F14" s="16" t="str">
        <f>IF($B$4="Jan","Mai",IF($B$4="Fév","Juin",IF($B$4="Mars","Juil",IF($B$4="Avr","Août",IF($B$4="Mai","Sep",IF($B$4="Juin","Oct",IF($B$4="Juil","Nov",IF($B$4="Août","Déc",IF($B$4="Sep","Jan",IF($B$4="Oct","Fév",IF($B$4="Nov","Mars",IF($B$4="Déc","Avr",""))))))))))))</f>
        <v>Mai</v>
      </c>
      <c r="G14" s="16" t="str">
        <f>IF($B$4="Jan","Juin",IF($B$4="Fév","Juil",IF($B$4="Mars","Août",IF($B$4="Avr","Sep",IF($B$4="Mai","Oct",IF($B$4="Juin","Nov",IF($B$4="Juil","Déc",IF($B$4="Août","Jan",IF($B$4="Sep","Fév",IF($B$4="Oct","Mars",IF($B$4="Nov","Avr",IF($B$4="Déc","Mai",""))))))))))))</f>
        <v>Juin</v>
      </c>
      <c r="H14" s="16" t="str">
        <f>IF($B$4="Jan","Juil",IF($B$4="Fév","Août",IF($B$4="Mars","Sep",IF($B$4="Avr","Oct",IF($B$4="Mai","Nov",IF($B$4="Juin","Déc",IF($B$4="Juil","Jan",IF($B$4="Août","Fév",IF($B$4="Sep","Mars",IF($B$4="Oct","Avr",IF($B$4="Nov","Mai",IF($B$4="Déc","Juin",""))))))))))))</f>
        <v>Juil</v>
      </c>
      <c r="I14" s="16" t="str">
        <f>IF($B$4="Jan","Août",IF($B$4="Fév","Sep",IF($B$4="Mars","Oct",IF($B$4="Avr","Nov",IF($B$4="Mai","Déc",IF($B$4="Juin","Jan",IF($B$4="Juil","Fév",IF($B$4="Août","Mars",IF($B$4="Sep","Avr",IF($B$4="Oct","Mai",IF($B$4="Nov","Juin",IF($B$4="Déc","Juil",""))))))))))))</f>
        <v>Août</v>
      </c>
      <c r="J14" s="16" t="str">
        <f>IF($B$4="Jan","Sep",IF($B$4="Fév","Oct",IF($B$4="Mars","Nov",IF($B$4="Avr","Déc",IF($B$4="Mai","Jan",IF($B$4="Juin","Fév",IF($B$4="Juil","Mars",IF($B$4="Août","Avr",IF($B$4="Sep","Mai",IF($B$4="Oct","Juin",IF($B$4="Nov","Juil",IF($B$4="Déc","Août",""))))))))))))</f>
        <v>Sep</v>
      </c>
      <c r="K14" s="16" t="str">
        <f>IF($B$4="Jan","Oct",IF($B$4="Fév","Nov",IF($B$4="Mars","Déc",IF($B$4="Avr","Jan",IF($B$4="Mai","Fév",IF($B$4="Juin","Mars",IF($B$4="Juil","Avr",IF($B$4="Août","Mai",IF($B$4="Sep","Juin",IF($B$4="Oct","Juil",IF($B$4="Nov","Août",IF($B$4="Déc","Sep",""))))))))))))</f>
        <v>Oct</v>
      </c>
      <c r="L14" s="16" t="str">
        <f>IF($B$4="Jan","Nov",IF($B$4="Fév","Déc",IF($B$4="Mars","Jan",IF($B$4="Avr","Fév",IF($B$4="Mai","Mars",IF($B$4="Juin","Avr",IF($B$4="Juil","Mai",IF($B$4="Août","Juin",IF($B$4="Sep","Juil",IF($B$4="Oct","Août",IF($B$4="Nov","Sep",IF($B$4="Déc","Oct",""))))))))))))</f>
        <v>Nov</v>
      </c>
      <c r="M14" s="16" t="str">
        <f>IF($B$4="Jan","Déc",IF($B$4="Fév","Jan",IF($B$4="Mars","Fév",IF($B$4="Avr","Mars",IF($B$4="Mai","Avr",IF($B$4="Juin","Mai",IF($B$4="Juil","Juin",IF($B$4="Août","Juil",IF($B$4="Sep","Août",IF($B$4="Oct","Sep",IF($B$4="Nov","Oct",IF($B$4="Déc","Nov",""))))))))))))</f>
        <v>Déc</v>
      </c>
      <c r="N14" s="1" t="s">
        <v>1</v>
      </c>
      <c r="O14" s="1" t="s">
        <v>1</v>
      </c>
      <c r="P14" s="1" t="s">
        <v>1</v>
      </c>
      <c r="Q14" s="70"/>
    </row>
    <row r="15" spans="1:17" s="42" customFormat="1">
      <c r="A15" s="39" t="s">
        <v>37</v>
      </c>
      <c r="B15" s="44"/>
      <c r="C15" s="44"/>
      <c r="D15" s="40"/>
      <c r="E15" s="40"/>
      <c r="F15" s="40"/>
      <c r="G15" s="40"/>
      <c r="H15" s="40"/>
      <c r="I15" s="40"/>
      <c r="J15" s="40"/>
      <c r="K15" s="40"/>
      <c r="L15" s="40"/>
      <c r="M15" s="40"/>
      <c r="N15" s="45">
        <f>N24+N23+N22+N21+N20+N19+N18+N17+N16</f>
        <v>349024.66666666663</v>
      </c>
      <c r="O15" s="45"/>
      <c r="P15" s="46">
        <f>N15-O15</f>
        <v>349024.66666666663</v>
      </c>
      <c r="Q15" s="45"/>
    </row>
    <row r="16" spans="1:17">
      <c r="A16" s="7" t="s">
        <v>38</v>
      </c>
      <c r="B16" s="23"/>
      <c r="C16" s="23"/>
      <c r="D16" s="23"/>
      <c r="E16" s="23"/>
      <c r="F16" s="23"/>
      <c r="G16" s="23"/>
      <c r="H16" s="23"/>
      <c r="I16" s="23"/>
      <c r="J16" s="23"/>
      <c r="K16" s="23"/>
      <c r="L16" s="23"/>
      <c r="M16" s="23"/>
      <c r="N16" s="25">
        <v>32889</v>
      </c>
      <c r="O16" s="25">
        <f>+N16</f>
        <v>32889</v>
      </c>
      <c r="P16" s="29">
        <f t="shared" ref="P16:P56" si="0">N16-O16</f>
        <v>0</v>
      </c>
      <c r="Q16" s="25" t="s">
        <v>76</v>
      </c>
    </row>
    <row r="17" spans="1:17" ht="25.5">
      <c r="A17" s="7" t="s">
        <v>70</v>
      </c>
      <c r="B17" s="23"/>
      <c r="C17" s="23"/>
      <c r="D17" s="23"/>
      <c r="E17" s="23"/>
      <c r="F17" s="23"/>
      <c r="G17" s="23"/>
      <c r="H17" s="23"/>
      <c r="I17" s="23"/>
      <c r="J17" s="23"/>
      <c r="K17" s="23"/>
      <c r="L17" s="23"/>
      <c r="M17" s="23"/>
      <c r="N17" s="25">
        <v>26400</v>
      </c>
      <c r="O17" s="25">
        <v>26400</v>
      </c>
      <c r="P17" s="29"/>
      <c r="Q17" s="25" t="s">
        <v>77</v>
      </c>
    </row>
    <row r="18" spans="1:17" ht="25.5">
      <c r="A18" s="7" t="s">
        <v>71</v>
      </c>
      <c r="B18" s="23"/>
      <c r="C18" s="23"/>
      <c r="D18" s="23"/>
      <c r="E18" s="23"/>
      <c r="F18" s="23"/>
      <c r="G18" s="23"/>
      <c r="H18" s="23"/>
      <c r="I18" s="23"/>
      <c r="J18" s="23"/>
      <c r="K18" s="23"/>
      <c r="L18" s="23"/>
      <c r="M18" s="23"/>
      <c r="N18" s="25">
        <v>10000</v>
      </c>
      <c r="O18" s="25">
        <v>10000</v>
      </c>
      <c r="P18" s="29"/>
      <c r="Q18" s="25" t="s">
        <v>77</v>
      </c>
    </row>
    <row r="19" spans="1:17">
      <c r="A19" s="7" t="s">
        <v>72</v>
      </c>
      <c r="B19" s="23"/>
      <c r="C19" s="23"/>
      <c r="D19" s="23"/>
      <c r="E19" s="23"/>
      <c r="F19" s="23"/>
      <c r="G19" s="23"/>
      <c r="H19" s="23"/>
      <c r="I19" s="23"/>
      <c r="J19" s="23"/>
      <c r="K19" s="23"/>
      <c r="L19" s="23"/>
      <c r="M19" s="23"/>
      <c r="N19" s="25">
        <v>800</v>
      </c>
      <c r="O19" s="25"/>
      <c r="P19" s="29"/>
      <c r="Q19" s="25"/>
    </row>
    <row r="20" spans="1:17" ht="38.25">
      <c r="A20" s="7" t="s">
        <v>73</v>
      </c>
      <c r="B20" s="23"/>
      <c r="C20" s="23"/>
      <c r="D20" s="23"/>
      <c r="E20" s="23"/>
      <c r="F20" s="23"/>
      <c r="G20" s="23"/>
      <c r="H20" s="23"/>
      <c r="I20" s="23"/>
      <c r="J20" s="23"/>
      <c r="K20" s="23"/>
      <c r="L20" s="23"/>
      <c r="M20" s="23"/>
      <c r="N20" s="25">
        <v>13116</v>
      </c>
      <c r="O20" s="25">
        <v>13116</v>
      </c>
      <c r="P20" s="29"/>
      <c r="Q20" s="25" t="s">
        <v>78</v>
      </c>
    </row>
    <row r="21" spans="1:17" ht="38.25">
      <c r="A21" s="7" t="s">
        <v>74</v>
      </c>
      <c r="B21" s="23"/>
      <c r="C21" s="23"/>
      <c r="D21" s="23"/>
      <c r="E21" s="23"/>
      <c r="F21" s="23"/>
      <c r="G21" s="23"/>
      <c r="H21" s="23"/>
      <c r="I21" s="23"/>
      <c r="J21" s="23"/>
      <c r="K21" s="23"/>
      <c r="L21" s="23"/>
      <c r="M21" s="23"/>
      <c r="N21" s="25">
        <v>3661</v>
      </c>
      <c r="O21" s="25">
        <v>3661</v>
      </c>
      <c r="P21" s="29"/>
      <c r="Q21" s="25" t="s">
        <v>78</v>
      </c>
    </row>
    <row r="22" spans="1:17" ht="25.5">
      <c r="A22" s="7" t="s">
        <v>75</v>
      </c>
      <c r="B22" s="23"/>
      <c r="C22" s="23"/>
      <c r="D22" s="23"/>
      <c r="E22" s="23"/>
      <c r="F22" s="23"/>
      <c r="G22" s="23"/>
      <c r="H22" s="23"/>
      <c r="I22" s="23"/>
      <c r="J22" s="23"/>
      <c r="K22" s="23"/>
      <c r="L22" s="23"/>
      <c r="M22" s="23"/>
      <c r="N22" s="25">
        <v>35000</v>
      </c>
      <c r="O22" s="25">
        <v>0</v>
      </c>
      <c r="P22" s="29"/>
      <c r="Q22" s="25" t="s">
        <v>79</v>
      </c>
    </row>
    <row r="23" spans="1:17">
      <c r="A23" s="7" t="s">
        <v>39</v>
      </c>
      <c r="B23" s="23"/>
      <c r="C23" s="23"/>
      <c r="D23" s="23"/>
      <c r="E23" s="23"/>
      <c r="F23" s="23"/>
      <c r="G23" s="23"/>
      <c r="H23" s="23"/>
      <c r="I23" s="23"/>
      <c r="J23" s="23"/>
      <c r="K23" s="23"/>
      <c r="L23" s="23"/>
      <c r="M23" s="23"/>
      <c r="N23" s="25">
        <v>80000</v>
      </c>
      <c r="O23" s="25">
        <v>0</v>
      </c>
      <c r="P23" s="29">
        <f t="shared" si="0"/>
        <v>80000</v>
      </c>
      <c r="Q23" s="25" t="s">
        <v>80</v>
      </c>
    </row>
    <row r="24" spans="1:17" s="42" customFormat="1">
      <c r="A24" s="39" t="s">
        <v>40</v>
      </c>
      <c r="B24" s="40"/>
      <c r="C24" s="40"/>
      <c r="D24" s="40"/>
      <c r="E24" s="40"/>
      <c r="F24" s="44"/>
      <c r="G24" s="44"/>
      <c r="H24" s="40"/>
      <c r="I24" s="40"/>
      <c r="J24" s="44"/>
      <c r="K24" s="40"/>
      <c r="L24" s="44"/>
      <c r="M24" s="40"/>
      <c r="N24" s="45">
        <f>SUM(N25:N30)</f>
        <v>147158.66666666666</v>
      </c>
      <c r="O24" s="45"/>
      <c r="P24" s="46">
        <f t="shared" si="0"/>
        <v>147158.66666666666</v>
      </c>
      <c r="Q24" s="45"/>
    </row>
    <row r="25" spans="1:17" ht="25.5">
      <c r="A25" s="7" t="s">
        <v>41</v>
      </c>
      <c r="B25" s="23"/>
      <c r="C25" s="23"/>
      <c r="D25" s="23"/>
      <c r="E25" s="23"/>
      <c r="F25" s="23"/>
      <c r="G25" s="23"/>
      <c r="H25" s="23"/>
      <c r="I25" s="23"/>
      <c r="J25" s="23"/>
      <c r="K25" s="23"/>
      <c r="L25" s="23"/>
      <c r="M25" s="23"/>
      <c r="N25" s="25">
        <v>135017</v>
      </c>
      <c r="O25" s="25">
        <v>108741</v>
      </c>
      <c r="P25" s="29">
        <f t="shared" si="0"/>
        <v>26276</v>
      </c>
      <c r="Q25" s="25"/>
    </row>
    <row r="26" spans="1:17" ht="25.5">
      <c r="A26" s="7" t="s">
        <v>81</v>
      </c>
      <c r="B26" s="23"/>
      <c r="C26" s="23"/>
      <c r="D26" s="23"/>
      <c r="E26" s="23"/>
      <c r="F26" s="23"/>
      <c r="G26" s="23"/>
      <c r="H26" s="23"/>
      <c r="I26" s="23"/>
      <c r="J26" s="23"/>
      <c r="K26" s="23"/>
      <c r="L26" s="23"/>
      <c r="M26" s="23"/>
      <c r="N26" s="25" t="s">
        <v>86</v>
      </c>
      <c r="O26" s="25"/>
      <c r="P26" s="29"/>
      <c r="Q26" s="25"/>
    </row>
    <row r="27" spans="1:17" ht="25.5">
      <c r="A27" s="7" t="s">
        <v>82</v>
      </c>
      <c r="B27" s="23"/>
      <c r="C27" s="23"/>
      <c r="D27" s="23"/>
      <c r="E27" s="23"/>
      <c r="F27" s="23"/>
      <c r="G27" s="23"/>
      <c r="H27" s="23"/>
      <c r="I27" s="23"/>
      <c r="J27" s="23"/>
      <c r="K27" s="23"/>
      <c r="L27" s="23"/>
      <c r="M27" s="23"/>
      <c r="N27" s="25">
        <f>30*7*50</f>
        <v>10500</v>
      </c>
      <c r="O27" s="61">
        <v>0</v>
      </c>
      <c r="P27" s="29"/>
      <c r="Q27" s="25"/>
    </row>
    <row r="28" spans="1:17" ht="25.5">
      <c r="A28" s="7" t="s">
        <v>83</v>
      </c>
      <c r="B28" s="23"/>
      <c r="C28" s="23"/>
      <c r="D28" s="23"/>
      <c r="E28" s="23"/>
      <c r="F28" s="23"/>
      <c r="G28" s="23"/>
      <c r="H28" s="23"/>
      <c r="I28" s="23"/>
      <c r="J28" s="23"/>
      <c r="K28" s="23"/>
      <c r="L28" s="23"/>
      <c r="M28" s="23"/>
      <c r="N28" s="51" t="s">
        <v>86</v>
      </c>
      <c r="O28" s="56"/>
      <c r="P28" s="29"/>
      <c r="Q28" s="25"/>
    </row>
    <row r="29" spans="1:17">
      <c r="A29" s="7" t="s">
        <v>84</v>
      </c>
      <c r="B29" s="23"/>
      <c r="C29" s="23"/>
      <c r="D29" s="23"/>
      <c r="E29" s="23"/>
      <c r="F29" s="23"/>
      <c r="G29" s="26"/>
      <c r="H29" s="23"/>
      <c r="I29" s="23"/>
      <c r="J29" s="23"/>
      <c r="K29" s="23"/>
      <c r="L29" s="23"/>
      <c r="M29" s="23"/>
      <c r="N29" s="25" t="s">
        <v>86</v>
      </c>
      <c r="O29" s="56"/>
      <c r="P29" s="29" t="e">
        <f t="shared" si="0"/>
        <v>#VALUE!</v>
      </c>
      <c r="Q29" s="25"/>
    </row>
    <row r="30" spans="1:17" ht="25.5">
      <c r="A30" s="7" t="s">
        <v>85</v>
      </c>
      <c r="B30" s="23"/>
      <c r="C30" s="23"/>
      <c r="D30" s="23"/>
      <c r="E30" s="23"/>
      <c r="F30" s="23"/>
      <c r="G30" s="22"/>
      <c r="H30" s="23"/>
      <c r="I30" s="23"/>
      <c r="J30" s="22"/>
      <c r="K30" s="23"/>
      <c r="L30" s="22"/>
      <c r="M30" s="23"/>
      <c r="N30" s="25">
        <f>(105000*7+250000)/600</f>
        <v>1641.6666666666667</v>
      </c>
      <c r="O30" s="56">
        <v>0</v>
      </c>
      <c r="P30" s="28">
        <f t="shared" si="0"/>
        <v>1641.6666666666667</v>
      </c>
      <c r="Q30" s="24"/>
    </row>
    <row r="31" spans="1:17" s="42" customFormat="1">
      <c r="A31" s="39" t="s">
        <v>44</v>
      </c>
      <c r="B31" s="40"/>
      <c r="C31" s="40"/>
      <c r="D31" s="40"/>
      <c r="E31" s="40"/>
      <c r="F31" s="44"/>
      <c r="G31" s="40"/>
      <c r="H31" s="40"/>
      <c r="I31" s="40"/>
      <c r="J31" s="40"/>
      <c r="K31" s="40"/>
      <c r="L31" s="44"/>
      <c r="M31" s="44"/>
      <c r="N31" s="45">
        <f>SUM(N32:N34)</f>
        <v>0</v>
      </c>
      <c r="O31" s="60">
        <v>0</v>
      </c>
      <c r="P31" s="46">
        <f t="shared" si="0"/>
        <v>0</v>
      </c>
      <c r="Q31" s="45"/>
    </row>
    <row r="32" spans="1:17">
      <c r="A32" s="7" t="s">
        <v>45</v>
      </c>
      <c r="B32" s="23"/>
      <c r="C32" s="23"/>
      <c r="D32" s="23"/>
      <c r="E32" s="23"/>
      <c r="F32" s="23"/>
      <c r="G32" s="23"/>
      <c r="H32" s="23"/>
      <c r="I32" s="23"/>
      <c r="J32" s="23"/>
      <c r="K32" s="23"/>
      <c r="L32" s="23"/>
      <c r="M32" s="23"/>
      <c r="N32" s="25"/>
      <c r="O32" s="56">
        <v>0</v>
      </c>
      <c r="P32" s="29">
        <f t="shared" si="0"/>
        <v>0</v>
      </c>
      <c r="Q32" s="25"/>
    </row>
    <row r="33" spans="1:17">
      <c r="A33" s="7" t="s">
        <v>46</v>
      </c>
      <c r="B33" s="23"/>
      <c r="C33" s="23"/>
      <c r="D33" s="23"/>
      <c r="E33" s="23"/>
      <c r="F33" s="23"/>
      <c r="G33" s="23"/>
      <c r="H33" s="23"/>
      <c r="I33" s="23"/>
      <c r="J33" s="23"/>
      <c r="K33" s="23"/>
      <c r="L33" s="23"/>
      <c r="M33" s="23"/>
      <c r="N33" s="25"/>
      <c r="O33" s="56">
        <v>0</v>
      </c>
      <c r="P33" s="29">
        <f t="shared" si="0"/>
        <v>0</v>
      </c>
      <c r="Q33" s="25"/>
    </row>
    <row r="34" spans="1:17" ht="12.75" customHeight="1">
      <c r="A34" s="7" t="s">
        <v>47</v>
      </c>
      <c r="B34" s="23"/>
      <c r="C34" s="23"/>
      <c r="D34" s="23"/>
      <c r="E34" s="23"/>
      <c r="F34" s="23"/>
      <c r="G34" s="23"/>
      <c r="H34" s="23"/>
      <c r="I34" s="23"/>
      <c r="J34" s="23"/>
      <c r="K34" s="23"/>
      <c r="L34" s="23"/>
      <c r="M34" s="23"/>
      <c r="N34" s="25"/>
      <c r="O34" s="56">
        <v>0</v>
      </c>
      <c r="P34" s="29">
        <f t="shared" si="0"/>
        <v>0</v>
      </c>
      <c r="Q34" s="25"/>
    </row>
    <row r="35" spans="1:17" s="42" customFormat="1">
      <c r="A35" s="39" t="s">
        <v>48</v>
      </c>
      <c r="B35" s="40"/>
      <c r="C35" s="40"/>
      <c r="D35" s="40"/>
      <c r="E35" s="40"/>
      <c r="F35" s="47"/>
      <c r="G35" s="40"/>
      <c r="H35" s="44"/>
      <c r="I35" s="44"/>
      <c r="J35" s="40"/>
      <c r="K35" s="40"/>
      <c r="L35" s="40"/>
      <c r="M35" s="40"/>
      <c r="N35" s="45">
        <f>SUM(N36:N41)</f>
        <v>0</v>
      </c>
      <c r="O35" s="60">
        <v>0</v>
      </c>
      <c r="P35" s="46">
        <f t="shared" si="0"/>
        <v>0</v>
      </c>
      <c r="Q35" s="45"/>
    </row>
    <row r="36" spans="1:17">
      <c r="A36" s="7" t="s">
        <v>4</v>
      </c>
      <c r="B36" s="23"/>
      <c r="C36" s="23"/>
      <c r="D36" s="23"/>
      <c r="E36" s="23"/>
      <c r="F36" s="23"/>
      <c r="G36" s="23"/>
      <c r="H36" s="23"/>
      <c r="I36" s="23"/>
      <c r="J36" s="23"/>
      <c r="K36" s="23"/>
      <c r="L36" s="23"/>
      <c r="M36" s="23"/>
      <c r="N36" s="25"/>
      <c r="O36" s="2">
        <v>0</v>
      </c>
      <c r="P36" s="58">
        <f t="shared" si="0"/>
        <v>0</v>
      </c>
      <c r="Q36" s="25"/>
    </row>
    <row r="37" spans="1:17">
      <c r="A37" s="7" t="s">
        <v>5</v>
      </c>
      <c r="B37" s="23"/>
      <c r="C37" s="23"/>
      <c r="D37" s="23"/>
      <c r="E37" s="23"/>
      <c r="F37" s="23"/>
      <c r="G37" s="23"/>
      <c r="H37" s="23"/>
      <c r="I37" s="23"/>
      <c r="J37" s="23"/>
      <c r="K37" s="23"/>
      <c r="L37" s="23"/>
      <c r="M37" s="23"/>
      <c r="N37" s="25"/>
      <c r="O37" s="52">
        <v>0</v>
      </c>
      <c r="P37" s="29">
        <f t="shared" si="0"/>
        <v>0</v>
      </c>
      <c r="Q37" s="25"/>
    </row>
    <row r="38" spans="1:17">
      <c r="A38" s="7" t="s">
        <v>6</v>
      </c>
      <c r="B38" s="23"/>
      <c r="C38" s="23"/>
      <c r="D38" s="23"/>
      <c r="E38" s="23"/>
      <c r="F38" s="23"/>
      <c r="G38" s="23"/>
      <c r="H38" s="23"/>
      <c r="I38" s="23"/>
      <c r="J38" s="23"/>
      <c r="K38" s="23"/>
      <c r="L38" s="23"/>
      <c r="M38" s="23"/>
      <c r="N38" s="25"/>
      <c r="O38" s="56">
        <v>0</v>
      </c>
      <c r="P38" s="59">
        <f t="shared" si="0"/>
        <v>0</v>
      </c>
      <c r="Q38" s="25"/>
    </row>
    <row r="39" spans="1:17">
      <c r="A39" s="7" t="s">
        <v>7</v>
      </c>
      <c r="B39" s="23"/>
      <c r="C39" s="23"/>
      <c r="D39" s="23"/>
      <c r="E39" s="23"/>
      <c r="F39" s="23"/>
      <c r="G39" s="23"/>
      <c r="H39" s="23"/>
      <c r="I39" s="23"/>
      <c r="J39" s="23"/>
      <c r="K39" s="23"/>
      <c r="L39" s="23"/>
      <c r="M39" s="23"/>
      <c r="N39" s="25"/>
      <c r="O39" s="56">
        <v>0</v>
      </c>
      <c r="P39" s="29">
        <f t="shared" si="0"/>
        <v>0</v>
      </c>
      <c r="Q39" s="25"/>
    </row>
    <row r="40" spans="1:17">
      <c r="A40" s="7" t="s">
        <v>8</v>
      </c>
      <c r="B40" s="23"/>
      <c r="C40" s="23"/>
      <c r="D40" s="23"/>
      <c r="E40" s="23"/>
      <c r="F40" s="23"/>
      <c r="G40" s="23"/>
      <c r="H40" s="23"/>
      <c r="I40" s="23"/>
      <c r="J40" s="23"/>
      <c r="K40" s="23"/>
      <c r="L40" s="23"/>
      <c r="M40" s="23"/>
      <c r="N40" s="25"/>
      <c r="O40" s="2">
        <v>0</v>
      </c>
      <c r="P40" s="29">
        <f t="shared" si="0"/>
        <v>0</v>
      </c>
      <c r="Q40" s="25"/>
    </row>
    <row r="41" spans="1:17">
      <c r="A41" s="7" t="s">
        <v>9</v>
      </c>
      <c r="B41" s="23"/>
      <c r="C41" s="23"/>
      <c r="D41" s="23"/>
      <c r="E41" s="23"/>
      <c r="F41" s="23"/>
      <c r="G41" s="23"/>
      <c r="H41" s="23"/>
      <c r="I41" s="23"/>
      <c r="J41" s="23"/>
      <c r="K41" s="23"/>
      <c r="L41" s="23"/>
      <c r="M41" s="23"/>
      <c r="N41" s="25"/>
      <c r="O41" s="52">
        <v>0</v>
      </c>
      <c r="P41" s="29">
        <f t="shared" si="0"/>
        <v>0</v>
      </c>
      <c r="Q41" s="25"/>
    </row>
    <row r="42" spans="1:17" s="42" customFormat="1">
      <c r="A42" s="39" t="s">
        <v>49</v>
      </c>
      <c r="B42" s="40"/>
      <c r="C42" s="44"/>
      <c r="D42" s="40"/>
      <c r="E42" s="40"/>
      <c r="F42" s="40"/>
      <c r="G42" s="40"/>
      <c r="H42" s="40"/>
      <c r="I42" s="44"/>
      <c r="J42" s="40"/>
      <c r="K42" s="44"/>
      <c r="L42" s="44"/>
      <c r="M42" s="44"/>
      <c r="N42" s="45">
        <f>SUM(N43:N49)</f>
        <v>0</v>
      </c>
      <c r="O42" s="57">
        <v>0</v>
      </c>
      <c r="P42" s="46">
        <f t="shared" si="0"/>
        <v>0</v>
      </c>
      <c r="Q42" s="45"/>
    </row>
    <row r="43" spans="1:17">
      <c r="A43" s="7" t="s">
        <v>87</v>
      </c>
      <c r="B43" s="23"/>
      <c r="C43" s="23"/>
      <c r="D43" s="23"/>
      <c r="E43" s="23"/>
      <c r="F43" s="23"/>
      <c r="G43" s="23"/>
      <c r="H43" s="23"/>
      <c r="I43" s="23"/>
      <c r="J43" s="23"/>
      <c r="K43" s="23"/>
      <c r="L43" s="23"/>
      <c r="M43" s="23"/>
      <c r="N43" s="25"/>
      <c r="O43" s="56">
        <v>0</v>
      </c>
      <c r="P43" s="29">
        <f t="shared" si="0"/>
        <v>0</v>
      </c>
      <c r="Q43" s="25"/>
    </row>
    <row r="44" spans="1:17">
      <c r="A44" s="7" t="s">
        <v>50</v>
      </c>
      <c r="B44" s="23"/>
      <c r="C44" s="23"/>
      <c r="D44" s="23"/>
      <c r="E44" s="23"/>
      <c r="F44" s="23"/>
      <c r="G44" s="23"/>
      <c r="H44" s="23"/>
      <c r="I44" s="23"/>
      <c r="J44" s="23"/>
      <c r="K44" s="23"/>
      <c r="L44" s="23"/>
      <c r="M44" s="23"/>
      <c r="N44" s="25"/>
      <c r="O44" s="2">
        <v>0</v>
      </c>
      <c r="P44" s="29">
        <f t="shared" si="0"/>
        <v>0</v>
      </c>
      <c r="Q44" s="25"/>
    </row>
    <row r="45" spans="1:17" ht="38.25">
      <c r="A45" s="23" t="s">
        <v>88</v>
      </c>
      <c r="B45" s="23"/>
      <c r="C45" s="23"/>
      <c r="D45" s="23"/>
      <c r="E45" s="23"/>
      <c r="F45" s="23"/>
      <c r="G45" s="23"/>
      <c r="H45" s="23"/>
      <c r="I45" s="23"/>
      <c r="J45" s="23"/>
      <c r="K45" s="23"/>
      <c r="L45" s="23"/>
      <c r="M45" s="23"/>
      <c r="N45" s="25"/>
      <c r="O45" s="52">
        <v>0</v>
      </c>
      <c r="P45" s="29"/>
      <c r="Q45" s="25"/>
    </row>
    <row r="46" spans="1:17">
      <c r="A46" s="23" t="s">
        <v>89</v>
      </c>
      <c r="B46" s="23"/>
      <c r="C46" s="23"/>
      <c r="D46" s="23"/>
      <c r="E46" s="23"/>
      <c r="F46" s="23"/>
      <c r="G46" s="23"/>
      <c r="H46" s="23"/>
      <c r="I46" s="23"/>
      <c r="J46" s="23"/>
      <c r="K46" s="23"/>
      <c r="L46" s="23"/>
      <c r="M46" s="23"/>
      <c r="N46" s="25"/>
      <c r="O46" s="56">
        <v>0</v>
      </c>
      <c r="P46" s="29"/>
      <c r="Q46" s="25"/>
    </row>
    <row r="47" spans="1:17">
      <c r="A47" s="23" t="s">
        <v>90</v>
      </c>
      <c r="B47" s="23"/>
      <c r="C47" s="23"/>
      <c r="D47" s="23"/>
      <c r="E47" s="23"/>
      <c r="F47" s="23"/>
      <c r="G47" s="23"/>
      <c r="H47" s="23"/>
      <c r="I47" s="23"/>
      <c r="J47" s="23"/>
      <c r="K47" s="23"/>
      <c r="L47" s="23"/>
      <c r="M47" s="23"/>
      <c r="N47" s="25"/>
      <c r="O47" s="56">
        <v>0</v>
      </c>
      <c r="P47" s="29">
        <f t="shared" si="0"/>
        <v>0</v>
      </c>
      <c r="Q47" s="25"/>
    </row>
    <row r="48" spans="1:17" ht="25.5">
      <c r="A48" s="23" t="s">
        <v>91</v>
      </c>
      <c r="B48" s="23"/>
      <c r="C48" s="23"/>
      <c r="D48" s="23"/>
      <c r="E48" s="23"/>
      <c r="F48" s="23"/>
      <c r="G48" s="23"/>
      <c r="H48" s="23"/>
      <c r="I48" s="23"/>
      <c r="J48" s="23"/>
      <c r="K48" s="23"/>
      <c r="L48" s="23"/>
      <c r="M48" s="23"/>
      <c r="N48" s="25"/>
      <c r="O48" s="2">
        <v>0</v>
      </c>
      <c r="P48" s="29">
        <f t="shared" si="0"/>
        <v>0</v>
      </c>
      <c r="Q48" s="25"/>
    </row>
    <row r="49" spans="1:17">
      <c r="A49" s="23" t="s">
        <v>92</v>
      </c>
      <c r="B49" s="23"/>
      <c r="C49" s="23"/>
      <c r="D49" s="23"/>
      <c r="E49" s="23"/>
      <c r="F49" s="23"/>
      <c r="G49" s="23"/>
      <c r="H49" s="23"/>
      <c r="I49" s="23"/>
      <c r="J49" s="23"/>
      <c r="K49" s="23"/>
      <c r="L49" s="23"/>
      <c r="M49" s="23"/>
      <c r="N49" s="25"/>
      <c r="O49" s="52">
        <v>0</v>
      </c>
      <c r="P49" s="29">
        <f t="shared" si="0"/>
        <v>0</v>
      </c>
      <c r="Q49" s="25"/>
    </row>
    <row r="50" spans="1:17" s="42" customFormat="1" ht="25.5">
      <c r="A50" s="39" t="s">
        <v>93</v>
      </c>
      <c r="B50" s="40"/>
      <c r="C50" s="40"/>
      <c r="D50" s="40"/>
      <c r="E50" s="40"/>
      <c r="F50" s="40"/>
      <c r="G50" s="40"/>
      <c r="H50" s="40"/>
      <c r="I50" s="40"/>
      <c r="J50" s="40"/>
      <c r="K50" s="40"/>
      <c r="L50" s="40"/>
      <c r="M50" s="40"/>
      <c r="N50" s="41">
        <f>SUM(N51:N52)</f>
        <v>15000</v>
      </c>
      <c r="O50" s="2">
        <v>0</v>
      </c>
      <c r="P50" s="29">
        <f t="shared" si="0"/>
        <v>15000</v>
      </c>
      <c r="Q50" s="41"/>
    </row>
    <row r="51" spans="1:17" ht="25.5">
      <c r="A51" s="37" t="s">
        <v>94</v>
      </c>
      <c r="B51" s="23"/>
      <c r="C51" s="23"/>
      <c r="D51" s="23"/>
      <c r="E51" s="23"/>
      <c r="F51" s="23"/>
      <c r="G51" s="23"/>
      <c r="H51" s="23"/>
      <c r="I51" s="23"/>
      <c r="J51" s="23"/>
      <c r="K51" s="23"/>
      <c r="L51" s="23"/>
      <c r="M51" s="23"/>
      <c r="N51" s="23" t="s">
        <v>86</v>
      </c>
      <c r="O51" s="23"/>
      <c r="P51" s="29" t="e">
        <f t="shared" si="0"/>
        <v>#VALUE!</v>
      </c>
      <c r="Q51" s="62" t="s">
        <v>99</v>
      </c>
    </row>
    <row r="52" spans="1:17" ht="25.5">
      <c r="A52" s="38" t="s">
        <v>95</v>
      </c>
      <c r="B52" s="23"/>
      <c r="C52" s="23"/>
      <c r="D52" s="23"/>
      <c r="E52" s="23"/>
      <c r="F52" s="23"/>
      <c r="G52" s="23"/>
      <c r="H52" s="23"/>
      <c r="I52" s="23"/>
      <c r="J52" s="23"/>
      <c r="K52" s="23"/>
      <c r="L52" s="23"/>
      <c r="M52" s="23"/>
      <c r="N52" s="23">
        <v>15000</v>
      </c>
      <c r="O52" s="23"/>
      <c r="P52" s="29">
        <f t="shared" si="0"/>
        <v>15000</v>
      </c>
      <c r="Q52" s="36" t="s">
        <v>99</v>
      </c>
    </row>
    <row r="53" spans="1:17" s="42" customFormat="1">
      <c r="A53" s="39" t="s">
        <v>96</v>
      </c>
      <c r="B53" s="40"/>
      <c r="C53" s="40"/>
      <c r="D53" s="40"/>
      <c r="E53" s="40"/>
      <c r="F53" s="40"/>
      <c r="G53" s="40"/>
      <c r="H53" s="40"/>
      <c r="I53" s="40"/>
      <c r="J53" s="40"/>
      <c r="K53" s="40"/>
      <c r="L53" s="40"/>
      <c r="M53" s="40"/>
      <c r="N53" s="50">
        <f>SUM(N55:N56)</f>
        <v>69950</v>
      </c>
      <c r="O53" s="2">
        <v>0</v>
      </c>
      <c r="P53" s="29">
        <f t="shared" si="0"/>
        <v>69950</v>
      </c>
      <c r="Q53" s="41"/>
    </row>
    <row r="54" spans="1:17" ht="25.5">
      <c r="A54" s="43" t="s">
        <v>97</v>
      </c>
      <c r="B54" s="23"/>
      <c r="C54" s="23"/>
      <c r="D54" s="23"/>
      <c r="E54" s="23"/>
      <c r="F54" s="23"/>
      <c r="G54" s="23"/>
      <c r="H54" s="23"/>
      <c r="I54" s="23"/>
      <c r="J54" s="23"/>
      <c r="K54" s="23"/>
      <c r="L54" s="23"/>
      <c r="M54" s="48"/>
      <c r="N54" s="25">
        <v>5000</v>
      </c>
      <c r="O54" s="53">
        <v>0</v>
      </c>
      <c r="P54" s="49">
        <f t="shared" si="0"/>
        <v>5000</v>
      </c>
      <c r="Q54" s="62" t="s">
        <v>99</v>
      </c>
    </row>
    <row r="55" spans="1:17" ht="38.25">
      <c r="A55" s="43" t="s">
        <v>98</v>
      </c>
      <c r="B55" s="23"/>
      <c r="C55" s="23"/>
      <c r="D55" s="23"/>
      <c r="E55" s="23"/>
      <c r="F55" s="23"/>
      <c r="G55" s="23"/>
      <c r="H55" s="23"/>
      <c r="I55" s="23"/>
      <c r="J55" s="23"/>
      <c r="K55" s="23"/>
      <c r="L55" s="23"/>
      <c r="M55" s="48"/>
      <c r="N55" s="25">
        <v>69950</v>
      </c>
      <c r="O55" s="54">
        <v>0</v>
      </c>
      <c r="P55" s="49">
        <f t="shared" si="0"/>
        <v>69950</v>
      </c>
      <c r="Q55" s="36" t="s">
        <v>99</v>
      </c>
    </row>
    <row r="56" spans="1:17">
      <c r="A56" s="23"/>
      <c r="B56" s="23"/>
      <c r="C56" s="23"/>
      <c r="D56" s="23"/>
      <c r="E56" s="23"/>
      <c r="F56" s="23"/>
      <c r="G56" s="23"/>
      <c r="H56" s="23"/>
      <c r="I56" s="23"/>
      <c r="J56" s="23"/>
      <c r="K56" s="23"/>
      <c r="L56" s="23"/>
      <c r="M56" s="23"/>
      <c r="N56" s="55"/>
      <c r="O56" s="55"/>
      <c r="P56" s="49">
        <f t="shared" si="0"/>
        <v>0</v>
      </c>
      <c r="Q56" s="25"/>
    </row>
    <row r="57" spans="1:17">
      <c r="A57" s="10" t="s">
        <v>57</v>
      </c>
    </row>
  </sheetData>
  <sheetProtection formatCells="0"/>
  <mergeCells count="7">
    <mergeCell ref="B2:F2"/>
    <mergeCell ref="A13:A14"/>
    <mergeCell ref="B13:M13"/>
    <mergeCell ref="Q13:Q14"/>
    <mergeCell ref="B8:Q8"/>
    <mergeCell ref="B9:Q9"/>
    <mergeCell ref="B10:Q10"/>
  </mergeCells>
  <phoneticPr fontId="11"/>
  <dataValidations disablePrompts="1" count="2">
    <dataValidation type="list" allowBlank="1" showInputMessage="1" showErrorMessage="1" sqref="C4 F4">
      <formula1>"2013,2014,2015,2016,2017,2018,2019,2020,2021,2022,2023,2024,2025"</formula1>
    </dataValidation>
    <dataValidation type="list" allowBlank="1" showInputMessage="1" showErrorMessage="1" sqref="B4 E4">
      <formula1>"Jan,Fév,Mars,Avr,Mai,Juin,Juil,Août,Sep,Oct,Nov,Déc"</formula1>
    </dataValidation>
  </dataValidations>
  <pageMargins left="0.7" right="0.7" top="0.75" bottom="0.75" header="0.3" footer="0.3"/>
  <pageSetup paperSize="9" scale="63" fitToHeight="0"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28575</xdr:colOff>
                    <xdr:row>4</xdr:row>
                    <xdr:rowOff>247650</xdr:rowOff>
                  </from>
                  <to>
                    <xdr:col>1</xdr:col>
                    <xdr:colOff>504825</xdr:colOff>
                    <xdr:row>6</xdr:row>
                    <xdr:rowOff>9525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2</xdr:col>
                    <xdr:colOff>28575</xdr:colOff>
                    <xdr:row>4</xdr:row>
                    <xdr:rowOff>247650</xdr:rowOff>
                  </from>
                  <to>
                    <xdr:col>2</xdr:col>
                    <xdr:colOff>504825</xdr:colOff>
                    <xdr:row>6</xdr:row>
                    <xdr:rowOff>9525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3</xdr:col>
                    <xdr:colOff>76200</xdr:colOff>
                    <xdr:row>4</xdr:row>
                    <xdr:rowOff>247650</xdr:rowOff>
                  </from>
                  <to>
                    <xdr:col>4</xdr:col>
                    <xdr:colOff>9525</xdr:colOff>
                    <xdr:row>6</xdr:row>
                    <xdr:rowOff>9525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4</xdr:col>
                    <xdr:colOff>152400</xdr:colOff>
                    <xdr:row>4</xdr:row>
                    <xdr:rowOff>228600</xdr:rowOff>
                  </from>
                  <to>
                    <xdr:col>5</xdr:col>
                    <xdr:colOff>209550</xdr:colOff>
                    <xdr:row>6</xdr:row>
                    <xdr:rowOff>19050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0</xdr:col>
                    <xdr:colOff>2733675</xdr:colOff>
                    <xdr:row>55</xdr:row>
                    <xdr:rowOff>161925</xdr:rowOff>
                  </from>
                  <to>
                    <xdr:col>7</xdr:col>
                    <xdr:colOff>295275</xdr:colOff>
                    <xdr:row>58</xdr:row>
                    <xdr:rowOff>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8</xdr:col>
                    <xdr:colOff>104775</xdr:colOff>
                    <xdr:row>55</xdr:row>
                    <xdr:rowOff>171450</xdr:rowOff>
                  </from>
                  <to>
                    <xdr:col>11</xdr:col>
                    <xdr:colOff>104775</xdr:colOff>
                    <xdr:row>58</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36"/>
  <sheetViews>
    <sheetView showGridLines="0" topLeftCell="A12" zoomScaleNormal="100" workbookViewId="0">
      <selection activeCell="B8" sqref="B8:Q10"/>
    </sheetView>
  </sheetViews>
  <sheetFormatPr baseColWidth="10" defaultColWidth="9.140625" defaultRowHeight="14.25"/>
  <cols>
    <col min="1" max="1" width="41.7109375" style="2" customWidth="1"/>
    <col min="2" max="13" width="8.140625" style="2" customWidth="1"/>
    <col min="14" max="14" width="14.140625" style="2" bestFit="1" customWidth="1"/>
    <col min="15" max="15" width="17.28515625" style="2" bestFit="1" customWidth="1"/>
    <col min="16" max="16" width="12.42578125" style="2" bestFit="1" customWidth="1"/>
    <col min="17" max="17" width="29.7109375" style="2" customWidth="1"/>
    <col min="18" max="16384" width="9.140625" style="2"/>
  </cols>
  <sheetData>
    <row r="1" spans="1:17" ht="28.5" customHeight="1">
      <c r="A1" s="19" t="s">
        <v>27</v>
      </c>
    </row>
    <row r="2" spans="1:17" ht="15">
      <c r="A2" s="10" t="s">
        <v>28</v>
      </c>
      <c r="B2" s="66" t="s">
        <v>68</v>
      </c>
      <c r="C2" s="66"/>
      <c r="D2" s="66"/>
      <c r="E2" s="66"/>
      <c r="F2" s="67"/>
    </row>
    <row r="3" spans="1:17" ht="4.1500000000000004" customHeight="1">
      <c r="A3" s="10"/>
      <c r="B3" s="17"/>
      <c r="C3" s="17"/>
      <c r="D3" s="17"/>
      <c r="E3" s="17"/>
    </row>
    <row r="4" spans="1:17">
      <c r="A4" s="10" t="s">
        <v>29</v>
      </c>
      <c r="B4" s="21" t="s">
        <v>67</v>
      </c>
      <c r="C4" s="33">
        <v>2017</v>
      </c>
      <c r="D4" s="18" t="s">
        <v>36</v>
      </c>
      <c r="E4" s="21" t="s">
        <v>63</v>
      </c>
      <c r="F4" s="33">
        <v>2018</v>
      </c>
      <c r="G4" s="4"/>
      <c r="H4" s="4"/>
      <c r="I4" s="4"/>
      <c r="J4" s="4"/>
      <c r="K4" s="4"/>
      <c r="L4" s="4"/>
      <c r="M4" s="4"/>
      <c r="N4" s="5"/>
      <c r="O4" s="5"/>
      <c r="P4" s="5"/>
      <c r="Q4" s="4"/>
    </row>
    <row r="5" spans="1:17" ht="21" customHeight="1">
      <c r="A5" s="10"/>
      <c r="B5" s="20" t="s">
        <v>34</v>
      </c>
      <c r="C5" s="20" t="s">
        <v>35</v>
      </c>
      <c r="D5" s="18"/>
      <c r="E5" s="20" t="s">
        <v>34</v>
      </c>
      <c r="F5" s="20" t="s">
        <v>35</v>
      </c>
      <c r="G5" s="4"/>
      <c r="H5" s="4"/>
      <c r="I5" s="4"/>
      <c r="J5" s="4"/>
      <c r="K5" s="4"/>
      <c r="L5" s="4"/>
      <c r="M5" s="4"/>
      <c r="N5" s="5"/>
      <c r="O5" s="5"/>
      <c r="P5" s="5"/>
      <c r="Q5" s="4"/>
    </row>
    <row r="6" spans="1:17">
      <c r="A6" s="10" t="s">
        <v>30</v>
      </c>
      <c r="B6" s="9"/>
      <c r="C6" s="9"/>
      <c r="D6" s="3"/>
      <c r="E6" s="4"/>
      <c r="F6" s="4"/>
      <c r="G6" s="4"/>
      <c r="H6" s="4"/>
      <c r="I6" s="4"/>
      <c r="J6" s="4"/>
      <c r="K6" s="4"/>
      <c r="L6" s="4"/>
      <c r="M6" s="4"/>
      <c r="N6" s="5"/>
      <c r="O6" s="5"/>
      <c r="P6" s="5"/>
      <c r="Q6" s="4"/>
    </row>
    <row r="7" spans="1:17" ht="4.1500000000000004" customHeight="1">
      <c r="A7" s="10"/>
      <c r="B7" s="9"/>
      <c r="C7" s="9"/>
      <c r="D7" s="3"/>
      <c r="E7" s="4"/>
      <c r="F7" s="4"/>
      <c r="G7" s="4"/>
      <c r="H7" s="4"/>
      <c r="I7" s="4"/>
      <c r="J7" s="4"/>
      <c r="K7" s="4"/>
      <c r="L7" s="4"/>
      <c r="M7" s="4"/>
      <c r="N7" s="5"/>
      <c r="O7" s="5"/>
      <c r="P7" s="5"/>
      <c r="Q7" s="4"/>
    </row>
    <row r="8" spans="1:17">
      <c r="A8" s="10" t="s">
        <v>31</v>
      </c>
    </row>
    <row r="9" spans="1:17">
      <c r="A9" s="10" t="s">
        <v>32</v>
      </c>
    </row>
    <row r="10" spans="1:17" ht="13.5" customHeight="1">
      <c r="A10" s="10"/>
    </row>
    <row r="11" spans="1:17" ht="3.6" customHeight="1">
      <c r="A11" s="10"/>
      <c r="B11" s="8"/>
      <c r="C11" s="3"/>
      <c r="D11" s="3"/>
      <c r="E11" s="4"/>
      <c r="F11" s="4"/>
      <c r="G11" s="4"/>
      <c r="H11" s="4"/>
      <c r="I11" s="4"/>
      <c r="J11" s="4"/>
      <c r="K11" s="4"/>
      <c r="L11" s="4"/>
      <c r="M11" s="4"/>
      <c r="N11" s="5"/>
      <c r="O11" s="5"/>
      <c r="P11" s="5"/>
      <c r="Q11" s="4"/>
    </row>
    <row r="12" spans="1:17">
      <c r="A12" s="10" t="s">
        <v>33</v>
      </c>
      <c r="B12" s="3"/>
      <c r="C12" s="3"/>
      <c r="D12" s="3"/>
      <c r="E12" s="4"/>
      <c r="F12" s="4"/>
      <c r="G12" s="4"/>
      <c r="H12" s="4"/>
      <c r="I12" s="4"/>
      <c r="J12" s="4"/>
      <c r="K12" s="4"/>
      <c r="L12" s="4"/>
      <c r="M12" s="4"/>
      <c r="N12" s="5"/>
      <c r="O12" s="5"/>
      <c r="P12" s="5"/>
      <c r="Q12" s="4"/>
    </row>
    <row r="13" spans="1:17" ht="25.5" customHeight="1">
      <c r="A13" s="68" t="s">
        <v>51</v>
      </c>
      <c r="B13" s="69" t="s">
        <v>52</v>
      </c>
      <c r="C13" s="69"/>
      <c r="D13" s="69"/>
      <c r="E13" s="69"/>
      <c r="F13" s="69"/>
      <c r="G13" s="69"/>
      <c r="H13" s="69"/>
      <c r="I13" s="69"/>
      <c r="J13" s="69"/>
      <c r="K13" s="69"/>
      <c r="L13" s="69"/>
      <c r="M13" s="69"/>
      <c r="N13" s="1" t="s">
        <v>53</v>
      </c>
      <c r="O13" s="1" t="s">
        <v>54</v>
      </c>
      <c r="P13" s="35" t="s">
        <v>55</v>
      </c>
      <c r="Q13" s="70" t="s">
        <v>56</v>
      </c>
    </row>
    <row r="14" spans="1:17">
      <c r="A14" s="68"/>
      <c r="B14" s="34" t="str">
        <f>IF(B4=0,"",B4)</f>
        <v>Nov</v>
      </c>
      <c r="C14" s="34" t="str">
        <f>IF($B$4="Jan","Fév",IF($B$4="Fév","Mars",IF($B$4="Mars","Avr",IF($B$4="Avr","Mai",IF($B$4="Mai","Juin",IF($B$4="Juin","Juil",IF($B$4="Juil","Août",IF($B$4="Août","Sep",IF($B$4="Sep","Oct",IF($B$4="Oct","Nov",IF($B$4="Nov","Déc",IF($B$4="Déc","Jan",""))))))))))))</f>
        <v>Déc</v>
      </c>
      <c r="D14" s="34" t="str">
        <f>IF($B$4="Jan","Mars",IF($B$4="Fév","Avr",IF($B$4="Mars","Mai",IF($B$4="Avr","Juin",IF($B$4="Mai","Juil",IF($B$4="Juin","Août",IF($B$4="Juil","Sep",IF($B$4="Août","Oct",IF($B$4="Sep","Nov",IF($B$4="Oct","Déc",IF($B$4="Nov","Jan",IF($B$4="Déc","Fév",""))))))))))))</f>
        <v>Jan</v>
      </c>
      <c r="E14" s="34" t="str">
        <f>IF($B$4="Jan","Avr",IF($B$4="Fév","Mai",IF($B$4="Mars","Juin",IF($B$4="Avr","Juil",IF($B$4="Mai","Août",IF($B$4="Juin","Sep",IF($B$4="Juil","Oct",IF($B$4="Août","Nov",IF($B$4="Sep","Déc",IF($B$4="Oct","Jan",IF($B$4="Nov","Fév",IF($B$4="Déc","Mars",""))))))))))))</f>
        <v>Fév</v>
      </c>
      <c r="F14" s="34" t="str">
        <f>IF($B$4="Jan","Mai",IF($B$4="Fév","Juin",IF($B$4="Mars","Juil",IF($B$4="Avr","Août",IF($B$4="Mai","Sep",IF($B$4="Juin","Oct",IF($B$4="Juil","Nov",IF($B$4="Août","Déc",IF($B$4="Sep","Jan",IF($B$4="Oct","Fév",IF($B$4="Nov","Mars",IF($B$4="Déc","Avr",""))))))))))))</f>
        <v>Mars</v>
      </c>
      <c r="G14" s="34" t="str">
        <f>IF($B$4="Jan","Juin",IF($B$4="Fév","Juil",IF($B$4="Mars","Août",IF($B$4="Avr","Sep",IF($B$4="Mai","Oct",IF($B$4="Juin","Nov",IF($B$4="Juil","Déc",IF($B$4="Août","Jan",IF($B$4="Sep","Fév",IF($B$4="Oct","Mars",IF($B$4="Nov","Avr",IF($B$4="Déc","Mai",""))))))))))))</f>
        <v>Avr</v>
      </c>
      <c r="H14" s="34" t="str">
        <f>IF($B$4="Jan","Juil",IF($B$4="Fév","Août",IF($B$4="Mars","Sep",IF($B$4="Avr","Oct",IF($B$4="Mai","Nov",IF($B$4="Juin","Déc",IF($B$4="Juil","Jan",IF($B$4="Août","Fév",IF($B$4="Sep","Mars",IF($B$4="Oct","Avr",IF($B$4="Nov","Mai",IF($B$4="Déc","Juin",""))))))))))))</f>
        <v>Mai</v>
      </c>
      <c r="I14" s="34" t="str">
        <f>IF($B$4="Jan","Août",IF($B$4="Fév","Sep",IF($B$4="Mars","Oct",IF($B$4="Avr","Nov",IF($B$4="Mai","Déc",IF($B$4="Juin","Jan",IF($B$4="Juil","Fév",IF($B$4="Août","Mars",IF($B$4="Sep","Avr",IF($B$4="Oct","Mai",IF($B$4="Nov","Juin",IF($B$4="Déc","Juil",""))))))))))))</f>
        <v>Juin</v>
      </c>
      <c r="J14" s="34" t="str">
        <f>IF($B$4="Jan","Sep",IF($B$4="Fév","Oct",IF($B$4="Mars","Nov",IF($B$4="Avr","Déc",IF($B$4="Mai","Jan",IF($B$4="Juin","Fév",IF($B$4="Juil","Mars",IF($B$4="Août","Avr",IF($B$4="Sep","Mai",IF($B$4="Oct","Juin",IF($B$4="Nov","Juil",IF($B$4="Déc","Août",""))))))))))))</f>
        <v>Juil</v>
      </c>
      <c r="K14" s="34" t="str">
        <f>IF($B$4="Jan","Oct",IF($B$4="Fév","Nov",IF($B$4="Mars","Déc",IF($B$4="Avr","Jan",IF($B$4="Mai","Fév",IF($B$4="Juin","Mars",IF($B$4="Juil","Avr",IF($B$4="Août","Mai",IF($B$4="Sep","Juin",IF($B$4="Oct","Juil",IF($B$4="Nov","Août",IF($B$4="Déc","Sep",""))))))))))))</f>
        <v>Août</v>
      </c>
      <c r="L14" s="34" t="str">
        <f>IF($B$4="Jan","Nov",IF($B$4="Fév","Déc",IF($B$4="Mars","Jan",IF($B$4="Avr","Fév",IF($B$4="Mai","Mars",IF($B$4="Juin","Avr",IF($B$4="Juil","Mai",IF($B$4="Août","Juin",IF($B$4="Sep","Juil",IF($B$4="Oct","Août",IF($B$4="Nov","Sep",IF($B$4="Déc","Oct",""))))))))))))</f>
        <v>Sep</v>
      </c>
      <c r="M14" s="34" t="str">
        <f>IF($B$4="Jan","Déc",IF($B$4="Fév","Jan",IF($B$4="Mars","Fév",IF($B$4="Avr","Mars",IF($B$4="Mai","Avr",IF($B$4="Juin","Mai",IF($B$4="Juil","Juin",IF($B$4="Août","Juil",IF($B$4="Sep","Août",IF($B$4="Oct","Sep",IF($B$4="Nov","Oct",IF($B$4="Déc","Nov",""))))))))))))</f>
        <v>Oct</v>
      </c>
      <c r="N14" s="1" t="s">
        <v>1</v>
      </c>
      <c r="O14" s="1" t="s">
        <v>1</v>
      </c>
      <c r="P14" s="1" t="s">
        <v>1</v>
      </c>
      <c r="Q14" s="70"/>
    </row>
    <row r="15" spans="1:17">
      <c r="A15" s="6" t="s">
        <v>37</v>
      </c>
      <c r="B15" s="30"/>
      <c r="C15" s="30"/>
      <c r="D15" s="23"/>
      <c r="E15" s="23"/>
      <c r="F15" s="23"/>
      <c r="G15" s="23"/>
      <c r="H15" s="23"/>
      <c r="I15" s="23"/>
      <c r="J15" s="23"/>
      <c r="K15" s="23"/>
      <c r="L15" s="23"/>
      <c r="M15" s="23"/>
      <c r="N15" s="24">
        <v>10600</v>
      </c>
      <c r="O15" s="24">
        <v>6360</v>
      </c>
      <c r="P15" s="28">
        <f>N15-O15</f>
        <v>4240</v>
      </c>
      <c r="Q15" s="24" t="s">
        <v>58</v>
      </c>
    </row>
    <row r="16" spans="1:17">
      <c r="A16" s="7" t="s">
        <v>38</v>
      </c>
      <c r="B16" s="31"/>
      <c r="C16" s="23"/>
      <c r="D16" s="23"/>
      <c r="E16" s="23"/>
      <c r="F16" s="23"/>
      <c r="G16" s="23"/>
      <c r="H16" s="23"/>
      <c r="I16" s="23"/>
      <c r="J16" s="23"/>
      <c r="K16" s="23"/>
      <c r="L16" s="23"/>
      <c r="M16" s="23"/>
      <c r="N16" s="25">
        <v>5300</v>
      </c>
      <c r="O16" s="25">
        <v>3180</v>
      </c>
      <c r="P16" s="29">
        <f t="shared" ref="P16:P35" si="0">N16-O16</f>
        <v>2120</v>
      </c>
      <c r="Q16" s="25" t="s">
        <v>59</v>
      </c>
    </row>
    <row r="17" spans="1:17">
      <c r="A17" s="7" t="s">
        <v>39</v>
      </c>
      <c r="B17" s="23"/>
      <c r="C17" s="23"/>
      <c r="D17" s="31"/>
      <c r="E17" s="31"/>
      <c r="F17" s="31"/>
      <c r="G17" s="31"/>
      <c r="H17" s="31"/>
      <c r="I17" s="31"/>
      <c r="J17" s="31"/>
      <c r="K17" s="31"/>
      <c r="L17" s="31"/>
      <c r="M17" s="31"/>
      <c r="N17" s="25">
        <v>5300</v>
      </c>
      <c r="O17" s="25">
        <v>3180</v>
      </c>
      <c r="P17" s="29">
        <f t="shared" si="0"/>
        <v>2120</v>
      </c>
      <c r="Q17" s="25" t="s">
        <v>59</v>
      </c>
    </row>
    <row r="18" spans="1:17">
      <c r="A18" s="6" t="s">
        <v>40</v>
      </c>
      <c r="B18" s="23"/>
      <c r="C18" s="23"/>
      <c r="D18" s="23"/>
      <c r="E18" s="23"/>
      <c r="F18" s="30"/>
      <c r="G18" s="22"/>
      <c r="H18" s="23"/>
      <c r="I18" s="23"/>
      <c r="J18" s="30"/>
      <c r="K18" s="23"/>
      <c r="L18" s="22"/>
      <c r="M18" s="23"/>
      <c r="N18" s="24">
        <v>14000</v>
      </c>
      <c r="O18" s="24">
        <v>0</v>
      </c>
      <c r="P18" s="28">
        <f t="shared" si="0"/>
        <v>14000</v>
      </c>
      <c r="Q18" s="24" t="s">
        <v>0</v>
      </c>
    </row>
    <row r="19" spans="1:17" ht="25.5">
      <c r="A19" s="7" t="s">
        <v>41</v>
      </c>
      <c r="B19" s="23"/>
      <c r="C19" s="23"/>
      <c r="D19" s="23"/>
      <c r="E19" s="23"/>
      <c r="F19" s="31"/>
      <c r="G19" s="23"/>
      <c r="H19" s="23"/>
      <c r="I19" s="23"/>
      <c r="J19" s="23"/>
      <c r="K19" s="23"/>
      <c r="L19" s="23"/>
      <c r="M19" s="23"/>
      <c r="N19" s="25">
        <v>7000</v>
      </c>
      <c r="O19" s="25">
        <v>0</v>
      </c>
      <c r="P19" s="29">
        <f t="shared" si="0"/>
        <v>7000</v>
      </c>
      <c r="Q19" s="25" t="s">
        <v>0</v>
      </c>
    </row>
    <row r="20" spans="1:17" ht="25.5">
      <c r="A20" s="7" t="s">
        <v>42</v>
      </c>
      <c r="B20" s="23"/>
      <c r="C20" s="23"/>
      <c r="D20" s="23"/>
      <c r="E20" s="23"/>
      <c r="F20" s="23"/>
      <c r="G20" s="26"/>
      <c r="H20" s="23"/>
      <c r="I20" s="23"/>
      <c r="J20" s="31"/>
      <c r="K20" s="23"/>
      <c r="L20" s="23"/>
      <c r="M20" s="23"/>
      <c r="N20" s="25">
        <v>7000</v>
      </c>
      <c r="O20" s="25">
        <v>0</v>
      </c>
      <c r="P20" s="29">
        <f t="shared" si="0"/>
        <v>7000</v>
      </c>
      <c r="Q20" s="25" t="s">
        <v>0</v>
      </c>
    </row>
    <row r="21" spans="1:17">
      <c r="A21" s="6" t="s">
        <v>43</v>
      </c>
      <c r="B21" s="23"/>
      <c r="C21" s="23"/>
      <c r="D21" s="23"/>
      <c r="E21" s="23"/>
      <c r="F21" s="23"/>
      <c r="G21" s="30"/>
      <c r="H21" s="23"/>
      <c r="I21" s="23"/>
      <c r="J21" s="22"/>
      <c r="K21" s="23"/>
      <c r="L21" s="22"/>
      <c r="M21" s="23"/>
      <c r="N21" s="24">
        <v>7000</v>
      </c>
      <c r="O21" s="24">
        <v>0</v>
      </c>
      <c r="P21" s="28">
        <f t="shared" si="0"/>
        <v>7000</v>
      </c>
      <c r="Q21" s="24" t="s">
        <v>0</v>
      </c>
    </row>
    <row r="22" spans="1:17">
      <c r="A22" s="6" t="s">
        <v>44</v>
      </c>
      <c r="B22" s="23"/>
      <c r="C22" s="23"/>
      <c r="D22" s="23"/>
      <c r="E22" s="23"/>
      <c r="F22" s="30"/>
      <c r="G22" s="23"/>
      <c r="H22" s="23"/>
      <c r="I22" s="23"/>
      <c r="J22" s="23"/>
      <c r="K22" s="23"/>
      <c r="L22" s="30"/>
      <c r="M22" s="22"/>
      <c r="N22" s="24">
        <v>63678</v>
      </c>
      <c r="O22" s="24">
        <v>0</v>
      </c>
      <c r="P22" s="28">
        <f t="shared" si="0"/>
        <v>63678</v>
      </c>
      <c r="Q22" s="24" t="s">
        <v>0</v>
      </c>
    </row>
    <row r="23" spans="1:17">
      <c r="A23" s="7" t="s">
        <v>45</v>
      </c>
      <c r="B23" s="23"/>
      <c r="C23" s="23"/>
      <c r="D23" s="23"/>
      <c r="E23" s="23"/>
      <c r="F23" s="23"/>
      <c r="G23" s="23"/>
      <c r="H23" s="23"/>
      <c r="I23" s="23"/>
      <c r="J23" s="23"/>
      <c r="K23" s="23"/>
      <c r="L23" s="31"/>
      <c r="M23" s="23"/>
      <c r="N23" s="25">
        <v>54483.549999999996</v>
      </c>
      <c r="O23" s="25">
        <v>0</v>
      </c>
      <c r="P23" s="29">
        <f t="shared" si="0"/>
        <v>54483.549999999996</v>
      </c>
      <c r="Q23" s="25" t="s">
        <v>0</v>
      </c>
    </row>
    <row r="24" spans="1:17">
      <c r="A24" s="7" t="s">
        <v>46</v>
      </c>
      <c r="B24" s="23"/>
      <c r="C24" s="23"/>
      <c r="D24" s="23"/>
      <c r="E24" s="23"/>
      <c r="F24" s="23"/>
      <c r="G24" s="31"/>
      <c r="H24" s="23"/>
      <c r="I24" s="31"/>
      <c r="J24" s="23"/>
      <c r="K24" s="23"/>
      <c r="L24" s="23"/>
      <c r="M24" s="23"/>
      <c r="N24" s="25">
        <v>1766.5999999999997</v>
      </c>
      <c r="O24" s="25">
        <v>0</v>
      </c>
      <c r="P24" s="29">
        <f t="shared" si="0"/>
        <v>1766.5999999999997</v>
      </c>
      <c r="Q24" s="25" t="s">
        <v>0</v>
      </c>
    </row>
    <row r="25" spans="1:17" ht="12.75" customHeight="1">
      <c r="A25" s="7" t="s">
        <v>47</v>
      </c>
      <c r="B25" s="23"/>
      <c r="C25" s="23"/>
      <c r="D25" s="23"/>
      <c r="E25" s="23"/>
      <c r="F25" s="23"/>
      <c r="G25" s="31"/>
      <c r="H25" s="31"/>
      <c r="I25" s="23"/>
      <c r="J25" s="23"/>
      <c r="K25" s="23"/>
      <c r="L25" s="23"/>
      <c r="M25" s="23"/>
      <c r="N25" s="25">
        <v>7427.7499999999991</v>
      </c>
      <c r="O25" s="25">
        <v>0</v>
      </c>
      <c r="P25" s="29">
        <f t="shared" si="0"/>
        <v>7427.7499999999991</v>
      </c>
      <c r="Q25" s="25" t="s">
        <v>0</v>
      </c>
    </row>
    <row r="26" spans="1:17">
      <c r="A26" s="6" t="s">
        <v>48</v>
      </c>
      <c r="B26" s="23"/>
      <c r="C26" s="23"/>
      <c r="D26" s="23"/>
      <c r="E26" s="23"/>
      <c r="F26" s="27"/>
      <c r="G26" s="30"/>
      <c r="H26" s="30"/>
      <c r="I26" s="23"/>
      <c r="J26" s="23"/>
      <c r="K26" s="23"/>
      <c r="L26" s="23"/>
      <c r="M26" s="23"/>
      <c r="N26" s="24">
        <v>326901</v>
      </c>
      <c r="O26" s="24">
        <v>0</v>
      </c>
      <c r="P26" s="28">
        <f t="shared" si="0"/>
        <v>326901</v>
      </c>
      <c r="Q26" s="24" t="s">
        <v>0</v>
      </c>
    </row>
    <row r="27" spans="1:17">
      <c r="A27" s="7" t="s">
        <v>4</v>
      </c>
      <c r="B27" s="23"/>
      <c r="C27" s="23"/>
      <c r="D27" s="23"/>
      <c r="E27" s="23"/>
      <c r="F27" s="23"/>
      <c r="G27" s="23"/>
      <c r="H27" s="23"/>
      <c r="I27" s="23"/>
      <c r="J27" s="23"/>
      <c r="K27" s="23"/>
      <c r="L27" s="23"/>
      <c r="M27" s="23"/>
      <c r="N27" s="25">
        <v>54483.549999999996</v>
      </c>
      <c r="O27" s="25">
        <v>0</v>
      </c>
      <c r="P27" s="29">
        <f t="shared" si="0"/>
        <v>54483.549999999996</v>
      </c>
      <c r="Q27" s="25" t="s">
        <v>0</v>
      </c>
    </row>
    <row r="28" spans="1:17">
      <c r="A28" s="7" t="s">
        <v>5</v>
      </c>
      <c r="B28" s="23"/>
      <c r="C28" s="23"/>
      <c r="D28" s="23"/>
      <c r="E28" s="23"/>
      <c r="F28" s="23"/>
      <c r="G28" s="23"/>
      <c r="H28" s="23"/>
      <c r="I28" s="23"/>
      <c r="J28" s="23"/>
      <c r="K28" s="23"/>
      <c r="L28" s="23"/>
      <c r="M28" s="23"/>
      <c r="N28" s="25">
        <v>54483.549999999996</v>
      </c>
      <c r="O28" s="25">
        <v>0</v>
      </c>
      <c r="P28" s="29">
        <f t="shared" si="0"/>
        <v>54483.549999999996</v>
      </c>
      <c r="Q28" s="25" t="s">
        <v>0</v>
      </c>
    </row>
    <row r="29" spans="1:17">
      <c r="A29" s="7" t="s">
        <v>6</v>
      </c>
      <c r="B29" s="23"/>
      <c r="C29" s="23"/>
      <c r="D29" s="23"/>
      <c r="E29" s="23"/>
      <c r="F29" s="23"/>
      <c r="G29" s="23"/>
      <c r="H29" s="31"/>
      <c r="I29" s="32"/>
      <c r="J29" s="23"/>
      <c r="K29" s="23"/>
      <c r="L29" s="23"/>
      <c r="M29" s="23"/>
      <c r="N29" s="25">
        <v>54483.549999999996</v>
      </c>
      <c r="O29" s="25">
        <v>0</v>
      </c>
      <c r="P29" s="29">
        <f t="shared" si="0"/>
        <v>54483.549999999996</v>
      </c>
      <c r="Q29" s="25" t="s">
        <v>0</v>
      </c>
    </row>
    <row r="30" spans="1:17">
      <c r="A30" s="7" t="s">
        <v>7</v>
      </c>
      <c r="B30" s="23"/>
      <c r="C30" s="23"/>
      <c r="D30" s="23"/>
      <c r="E30" s="23"/>
      <c r="F30" s="23"/>
      <c r="G30" s="23"/>
      <c r="H30" s="31"/>
      <c r="I30" s="31"/>
      <c r="J30" s="23"/>
      <c r="K30" s="23"/>
      <c r="L30" s="23"/>
      <c r="M30" s="23"/>
      <c r="N30" s="25">
        <v>54483.549999999996</v>
      </c>
      <c r="O30" s="25">
        <v>0</v>
      </c>
      <c r="P30" s="29">
        <f t="shared" si="0"/>
        <v>54483.549999999996</v>
      </c>
      <c r="Q30" s="25" t="s">
        <v>0</v>
      </c>
    </row>
    <row r="31" spans="1:17">
      <c r="A31" s="7" t="s">
        <v>8</v>
      </c>
      <c r="B31" s="23"/>
      <c r="C31" s="23"/>
      <c r="D31" s="23"/>
      <c r="E31" s="23"/>
      <c r="F31" s="23"/>
      <c r="G31" s="23"/>
      <c r="H31" s="31"/>
      <c r="I31" s="23"/>
      <c r="J31" s="23"/>
      <c r="K31" s="23"/>
      <c r="L31" s="23"/>
      <c r="M31" s="23"/>
      <c r="N31" s="25">
        <v>54483.549999999996</v>
      </c>
      <c r="O31" s="25">
        <v>0</v>
      </c>
      <c r="P31" s="29">
        <f t="shared" si="0"/>
        <v>54483.549999999996</v>
      </c>
      <c r="Q31" s="25" t="s">
        <v>0</v>
      </c>
    </row>
    <row r="32" spans="1:17">
      <c r="A32" s="7" t="s">
        <v>9</v>
      </c>
      <c r="B32" s="23"/>
      <c r="C32" s="23"/>
      <c r="D32" s="23"/>
      <c r="E32" s="23"/>
      <c r="F32" s="23"/>
      <c r="G32" s="23"/>
      <c r="H32" s="31"/>
      <c r="I32" s="23"/>
      <c r="J32" s="23"/>
      <c r="K32" s="23"/>
      <c r="L32" s="23"/>
      <c r="M32" s="23"/>
      <c r="N32" s="25">
        <v>54483.549999999996</v>
      </c>
      <c r="O32" s="25">
        <v>0</v>
      </c>
      <c r="P32" s="29">
        <f t="shared" si="0"/>
        <v>54483.549999999996</v>
      </c>
      <c r="Q32" s="25" t="s">
        <v>0</v>
      </c>
    </row>
    <row r="33" spans="1:17">
      <c r="A33" s="6" t="s">
        <v>49</v>
      </c>
      <c r="B33" s="23"/>
      <c r="C33" s="22"/>
      <c r="D33" s="23"/>
      <c r="E33" s="23"/>
      <c r="F33" s="23"/>
      <c r="G33" s="23"/>
      <c r="H33" s="31"/>
      <c r="I33" s="22"/>
      <c r="J33" s="23"/>
      <c r="K33" s="30"/>
      <c r="L33" s="22"/>
      <c r="M33" s="30"/>
      <c r="N33" s="24">
        <v>29400</v>
      </c>
      <c r="O33" s="24">
        <v>14700</v>
      </c>
      <c r="P33" s="28">
        <f t="shared" si="0"/>
        <v>14700</v>
      </c>
      <c r="Q33" s="24" t="s">
        <v>60</v>
      </c>
    </row>
    <row r="34" spans="1:17">
      <c r="A34" s="7" t="s">
        <v>69</v>
      </c>
      <c r="B34" s="23"/>
      <c r="C34" s="23"/>
      <c r="D34" s="23"/>
      <c r="E34" s="23"/>
      <c r="F34" s="23"/>
      <c r="G34" s="23"/>
      <c r="H34" s="31"/>
      <c r="I34" s="23"/>
      <c r="J34" s="23"/>
      <c r="K34" s="23"/>
      <c r="L34" s="23"/>
      <c r="M34" s="23"/>
      <c r="N34" s="25">
        <v>1200</v>
      </c>
      <c r="O34" s="25">
        <v>1200</v>
      </c>
      <c r="P34" s="29">
        <f t="shared" si="0"/>
        <v>0</v>
      </c>
      <c r="Q34" s="25" t="s">
        <v>61</v>
      </c>
    </row>
    <row r="35" spans="1:17">
      <c r="A35" s="7" t="s">
        <v>50</v>
      </c>
      <c r="B35" s="23"/>
      <c r="C35" s="23"/>
      <c r="D35" s="23"/>
      <c r="E35" s="23"/>
      <c r="F35" s="23"/>
      <c r="G35" s="23"/>
      <c r="H35" s="23"/>
      <c r="I35" s="23"/>
      <c r="J35" s="23"/>
      <c r="K35" s="23"/>
      <c r="L35" s="23"/>
      <c r="M35" s="23"/>
      <c r="N35" s="25"/>
      <c r="O35" s="25"/>
      <c r="P35" s="29">
        <f t="shared" si="0"/>
        <v>0</v>
      </c>
      <c r="Q35" s="25"/>
    </row>
    <row r="36" spans="1:17">
      <c r="A36" s="10" t="s">
        <v>57</v>
      </c>
    </row>
  </sheetData>
  <sheetProtection formatCells="0"/>
  <mergeCells count="4">
    <mergeCell ref="B2:F2"/>
    <mergeCell ref="A13:A14"/>
    <mergeCell ref="B13:M13"/>
    <mergeCell ref="Q13:Q14"/>
  </mergeCells>
  <dataValidations count="2">
    <dataValidation type="list" allowBlank="1" showInputMessage="1" showErrorMessage="1" sqref="B4 E4">
      <formula1>"Jan,Fév,Mars,Avr,Mai,Juin,Juil,Août,Sep,Oct,Nov,Déc"</formula1>
    </dataValidation>
    <dataValidation type="list" allowBlank="1" showInputMessage="1" showErrorMessage="1" sqref="C4 F4">
      <formula1>"2013,2014,2015,2016,2017,2018,2019,2020,2021,2022,2023,2024,2025"</formula1>
    </dataValidation>
  </dataValidations>
  <pageMargins left="0.7" right="0.7" top="0.75" bottom="0.75" header="0.3" footer="0.3"/>
  <pageSetup paperSize="9" scale="61" fitToHeight="0"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xdr:col>
                    <xdr:colOff>28575</xdr:colOff>
                    <xdr:row>4</xdr:row>
                    <xdr:rowOff>247650</xdr:rowOff>
                  </from>
                  <to>
                    <xdr:col>1</xdr:col>
                    <xdr:colOff>504825</xdr:colOff>
                    <xdr:row>6</xdr:row>
                    <xdr:rowOff>9525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2</xdr:col>
                    <xdr:colOff>28575</xdr:colOff>
                    <xdr:row>4</xdr:row>
                    <xdr:rowOff>247650</xdr:rowOff>
                  </from>
                  <to>
                    <xdr:col>2</xdr:col>
                    <xdr:colOff>504825</xdr:colOff>
                    <xdr:row>6</xdr:row>
                    <xdr:rowOff>9525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3</xdr:col>
                    <xdr:colOff>76200</xdr:colOff>
                    <xdr:row>4</xdr:row>
                    <xdr:rowOff>247650</xdr:rowOff>
                  </from>
                  <to>
                    <xdr:col>4</xdr:col>
                    <xdr:colOff>9525</xdr:colOff>
                    <xdr:row>6</xdr:row>
                    <xdr:rowOff>9525</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4</xdr:col>
                    <xdr:colOff>152400</xdr:colOff>
                    <xdr:row>4</xdr:row>
                    <xdr:rowOff>228600</xdr:rowOff>
                  </from>
                  <to>
                    <xdr:col>5</xdr:col>
                    <xdr:colOff>209550</xdr:colOff>
                    <xdr:row>6</xdr:row>
                    <xdr:rowOff>19050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0</xdr:col>
                    <xdr:colOff>2733675</xdr:colOff>
                    <xdr:row>35</xdr:row>
                    <xdr:rowOff>0</xdr:rowOff>
                  </from>
                  <to>
                    <xdr:col>7</xdr:col>
                    <xdr:colOff>295275</xdr:colOff>
                    <xdr:row>36</xdr:row>
                    <xdr:rowOff>57150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8</xdr:col>
                    <xdr:colOff>104775</xdr:colOff>
                    <xdr:row>35</xdr:row>
                    <xdr:rowOff>0</xdr:rowOff>
                  </from>
                  <to>
                    <xdr:col>11</xdr:col>
                    <xdr:colOff>104775</xdr:colOff>
                    <xdr:row>36</xdr:row>
                    <xdr:rowOff>47625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C42B23C76AC0C49947AA1E2E26149CD" ma:contentTypeVersion="0" ma:contentTypeDescription="Create a new document." ma:contentTypeScope="" ma:versionID="64b241cad9ee9cf4598dd29ea585e5d0">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61B2B9B-7562-4F54-B7F1-61A0A99BA429}"/>
</file>

<file path=customXml/itemProps2.xml><?xml version="1.0" encoding="utf-8"?>
<ds:datastoreItem xmlns:ds="http://schemas.openxmlformats.org/officeDocument/2006/customXml" ds:itemID="{840BA3D3-1C09-4AC8-BEE2-97D77FB6D121}"/>
</file>

<file path=customXml/itemProps3.xml><?xml version="1.0" encoding="utf-8"?>
<ds:datastoreItem xmlns:ds="http://schemas.openxmlformats.org/officeDocument/2006/customXml" ds:itemID="{280DE803-11CE-4ED8-8BEA-E83AB9B449B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INTRO</vt:lpstr>
      <vt:lpstr>ANNUAL_WORKPLAN</vt:lpstr>
      <vt:lpstr>Example</vt:lpstr>
      <vt:lpstr>INTRO!Zone_d_impression</vt:lpstr>
    </vt:vector>
  </TitlesOfParts>
  <Company>WHO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YAJIMA, Aya</dc:creator>
  <cp:lastModifiedBy>Lamine Dr. Diawara</cp:lastModifiedBy>
  <cp:lastPrinted>2013-03-21T07:12:00Z</cp:lastPrinted>
  <dcterms:created xsi:type="dcterms:W3CDTF">2013-03-17T16:46:15Z</dcterms:created>
  <dcterms:modified xsi:type="dcterms:W3CDTF">2017-04-09T05:59:16Z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0x0101003C42B23C76AC0C49947AA1E2E26149CD</vt:lpwstr>
  </property>
</Properties>
</file>