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4.xml" ContentType="application/vnd.ms-excel.controlproperties+xml"/>
  <Override PartName="/xl/ctrlProps/ctrlProp15.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1.xml" ContentType="application/vnd.ms-excel.controlproperties+xml"/>
  <Override PartName="/xl/calcChain.xml" ContentType="application/vnd.openxmlformats-officedocument.spreadsheetml.calcChain+xml"/>
  <Override PartName="/xl/ctrlProps/ctrlProp13.xml" ContentType="application/vnd.ms-excel.controlproperties+xml"/>
  <Override PartName="/xl/ctrlProps/ctrlProp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trlProps/ctrlProp11.xml" ContentType="application/vnd.ms-excel.controlproperties+xml"/>
  <Override PartName="/xl/ctrlProps/ctrlProp1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0" yWindow="0" windowWidth="23040" windowHeight="9192" activeTab="1"/>
  </bookViews>
  <sheets>
    <sheet name="INTRO" sheetId="2" r:id="rId1"/>
    <sheet name="ANNUAL_WORKPLAN" sheetId="4" r:id="rId2"/>
    <sheet name="Example" sheetId="1" r:id="rId3"/>
  </sheets>
  <definedNames>
    <definedName name="_xlnm.Print_Area" localSheetId="0">INTRO!$A$1:$F$25</definedName>
  </definedNames>
  <calcPr calcId="162913"/>
</workbook>
</file>

<file path=xl/calcChain.xml><?xml version="1.0" encoding="utf-8"?>
<calcChain xmlns="http://schemas.openxmlformats.org/spreadsheetml/2006/main">
  <c r="O27" i="4" l="1"/>
  <c r="N34" i="4" l="1"/>
  <c r="N27" i="4"/>
  <c r="O16" i="4"/>
  <c r="N16" i="4"/>
  <c r="P16" i="4" l="1"/>
  <c r="M14" i="1"/>
  <c r="L14" i="1"/>
  <c r="K14" i="1"/>
  <c r="J14" i="1"/>
  <c r="I14" i="1"/>
  <c r="H14" i="1"/>
  <c r="G14" i="1"/>
  <c r="F14" i="1"/>
  <c r="E14" i="1"/>
  <c r="D14" i="1"/>
  <c r="C14" i="1"/>
  <c r="B14" i="1"/>
  <c r="L15" i="4"/>
  <c r="M15" i="4"/>
  <c r="K15" i="4"/>
  <c r="J15" i="4"/>
  <c r="I15" i="4"/>
  <c r="H15" i="4"/>
  <c r="G15" i="4"/>
  <c r="F15" i="4"/>
  <c r="E15" i="4"/>
  <c r="D15" i="4"/>
  <c r="C15" i="4"/>
  <c r="B15" i="4"/>
  <c r="P40" i="4" l="1"/>
  <c r="P39" i="4"/>
  <c r="P38" i="4"/>
  <c r="P37" i="4"/>
  <c r="P36" i="4"/>
  <c r="P35" i="4"/>
  <c r="P34" i="4"/>
  <c r="P33" i="4"/>
  <c r="P32" i="4"/>
  <c r="P31" i="4"/>
  <c r="P30" i="4"/>
  <c r="P29" i="4"/>
  <c r="P28" i="4"/>
  <c r="P27" i="4"/>
  <c r="P26" i="4"/>
  <c r="P25" i="4"/>
  <c r="P24" i="4"/>
  <c r="P23" i="4"/>
  <c r="P22" i="4"/>
  <c r="P21" i="4"/>
  <c r="P20" i="4"/>
  <c r="P19" i="4"/>
  <c r="P18" i="4"/>
  <c r="P17" i="4"/>
  <c r="P39" i="1"/>
  <c r="P38" i="1"/>
  <c r="P37" i="1"/>
  <c r="P36" i="1"/>
  <c r="P35" i="1"/>
  <c r="P34" i="1"/>
  <c r="P33" i="1"/>
  <c r="P32" i="1"/>
  <c r="P31" i="1"/>
  <c r="P30" i="1"/>
  <c r="P29" i="1"/>
  <c r="P28" i="1"/>
  <c r="P27" i="1"/>
  <c r="P26" i="1"/>
  <c r="P25" i="1"/>
  <c r="P24" i="1"/>
  <c r="P23" i="1"/>
  <c r="P22" i="1"/>
  <c r="P21" i="1"/>
  <c r="P20" i="1"/>
  <c r="P19" i="1"/>
  <c r="P18" i="1"/>
  <c r="P17" i="1"/>
  <c r="P16" i="1"/>
  <c r="P15" i="1"/>
</calcChain>
</file>

<file path=xl/comments1.xml><?xml version="1.0" encoding="utf-8"?>
<comments xmlns="http://schemas.openxmlformats.org/spreadsheetml/2006/main">
  <authors>
    <author>Dr Eugene</author>
  </authors>
  <commentList>
    <comment ref="A31" authorId="0">
      <text>
        <r>
          <rPr>
            <b/>
            <sz val="9"/>
            <color indexed="81"/>
            <rFont val="Tahoma"/>
            <family val="2"/>
          </rPr>
          <t>Dr Eugene:</t>
        </r>
        <r>
          <rPr>
            <sz val="9"/>
            <color indexed="81"/>
            <rFont val="Tahoma"/>
            <family val="2"/>
          </rPr>
          <t xml:space="preserve">
MDA be routinely implemented</t>
        </r>
      </text>
    </comment>
    <comment ref="A33" authorId="0">
      <text>
        <r>
          <rPr>
            <b/>
            <sz val="9"/>
            <color indexed="81"/>
            <rFont val="Tahoma"/>
            <family val="2"/>
          </rPr>
          <t>Dr Eugene:</t>
        </r>
        <r>
          <rPr>
            <sz val="9"/>
            <color indexed="81"/>
            <rFont val="Tahoma"/>
            <family val="2"/>
          </rPr>
          <t xml:space="preserve">
MDA be routinely implemented</t>
        </r>
      </text>
    </comment>
    <comment ref="A36" authorId="0">
      <text>
        <r>
          <rPr>
            <b/>
            <sz val="9"/>
            <color indexed="81"/>
            <rFont val="Tahoma"/>
            <family val="2"/>
          </rPr>
          <t>Dr Eugene:</t>
        </r>
        <r>
          <rPr>
            <sz val="9"/>
            <color indexed="81"/>
            <rFont val="Tahoma"/>
            <family val="2"/>
          </rPr>
          <t xml:space="preserve">
National community-based mapping is planned</t>
        </r>
      </text>
    </comment>
    <comment ref="A37" authorId="0">
      <text>
        <r>
          <rPr>
            <b/>
            <sz val="9"/>
            <color indexed="81"/>
            <rFont val="Tahoma"/>
            <family val="2"/>
          </rPr>
          <t xml:space="preserve">Dr Eugene: </t>
        </r>
        <r>
          <rPr>
            <sz val="9"/>
            <color indexed="81"/>
            <rFont val="Tahoma"/>
            <family val="2"/>
          </rPr>
          <t>Elimination mapping in 3 districts neighbouring Burundi</t>
        </r>
      </text>
    </comment>
  </commentList>
</comments>
</file>

<file path=xl/sharedStrings.xml><?xml version="1.0" encoding="utf-8"?>
<sst xmlns="http://schemas.openxmlformats.org/spreadsheetml/2006/main" count="154" uniqueCount="83">
  <si>
    <t>Timeline for implementation</t>
  </si>
  <si>
    <t>Estimated cost</t>
  </si>
  <si>
    <t xml:space="preserve">   Government funding</t>
  </si>
  <si>
    <t xml:space="preserve"> </t>
  </si>
  <si>
    <t xml:space="preserve">   Funder 1, Funder 2</t>
  </si>
  <si>
    <t xml:space="preserve">   Funder 1</t>
  </si>
  <si>
    <t xml:space="preserve">   Funder 2</t>
  </si>
  <si>
    <t>Monitoring and evaluation</t>
  </si>
  <si>
    <t>Training</t>
  </si>
  <si>
    <t>Funding gap</t>
  </si>
  <si>
    <t>Available funding</t>
  </si>
  <si>
    <t>1. Name of country</t>
  </si>
  <si>
    <t>2. Implementation year</t>
  </si>
  <si>
    <t>3. Relevant PC diseases</t>
  </si>
  <si>
    <t>5. Annual work plan matrix</t>
  </si>
  <si>
    <t>Drug distribution</t>
  </si>
  <si>
    <t>Annual planning and review</t>
  </si>
  <si>
    <t>Annual planning meeting</t>
  </si>
  <si>
    <t>Drug request</t>
  </si>
  <si>
    <t>Drug transportation to districts</t>
  </si>
  <si>
    <t>Drug repackaging</t>
  </si>
  <si>
    <t>6. Attachment</t>
  </si>
  <si>
    <t>National TAS training</t>
  </si>
  <si>
    <t>4. Specific goals to be achieved in the year</t>
    <phoneticPr fontId="11"/>
  </si>
  <si>
    <t>Drug logistics</t>
    <phoneticPr fontId="11"/>
  </si>
  <si>
    <t>National stakeholders meeting</t>
    <phoneticPr fontId="11"/>
  </si>
  <si>
    <t>Social mobilization</t>
    <phoneticPr fontId="11"/>
  </si>
  <si>
    <t>Training of drug distributors</t>
  </si>
  <si>
    <t>LF TAS</t>
  </si>
  <si>
    <t>Evaluation Unit 1</t>
  </si>
  <si>
    <t>Evaluation Unit 2</t>
  </si>
  <si>
    <t>SCH and/or STH prevalence survey</t>
  </si>
  <si>
    <t xml:space="preserve">Annual Work Plan </t>
  </si>
  <si>
    <t>USD</t>
  </si>
  <si>
    <t>Funders</t>
  </si>
  <si>
    <t xml:space="preserve">  Name of country</t>
  </si>
  <si>
    <t xml:space="preserve">  Implementation year </t>
  </si>
  <si>
    <t xml:space="preserve">       -  Timeline of implementation</t>
  </si>
  <si>
    <t xml:space="preserve">       -  Estimated cost</t>
  </si>
  <si>
    <t xml:space="preserve">       -  Available or committed funds</t>
  </si>
  <si>
    <t xml:space="preserve">       -  Funding gap</t>
  </si>
  <si>
    <t xml:space="preserve">       -  Funders</t>
  </si>
  <si>
    <t xml:space="preserve">  Relevant preventive chemotherapy diseases</t>
  </si>
  <si>
    <t>Format of the Annual Work Plan</t>
  </si>
  <si>
    <t>There is no prescribed format; the annual work plan can be excel or word file as long as the required information is contained. Example is given in the following worksheet.</t>
  </si>
  <si>
    <t>i)</t>
  </si>
  <si>
    <t xml:space="preserve">ii) </t>
  </si>
  <si>
    <t xml:space="preserve">  Annual work plan matrix comprising a list of activities and sub-activities with:</t>
  </si>
  <si>
    <t>Annual Work Plan allows the national programmes to identify the specific objectives to be achieved in the year, to focus on the key activities that needs to be implemented to achieve the said objectives, and to identify the gap in financial and technical resources to achieve the objectives. It also allows WHO to closely monitor the progress of the national programmes, and to identify the obstacles and coordinate for provision of financial and technical support in time.</t>
    <phoneticPr fontId="11"/>
  </si>
  <si>
    <t>As part of the global efforts to accelerate expansion of preventive chemotherapy (PC) for elimination and control of lymphatic filariasis, schistosomiasis, soil-transmitted helminthiases and onchocerciasis, the World Health Organization (WHO) facilitates the supply of necessary medicines. In order to request for medicines, submission of the Annual Work Plan together with the Joint Request for selected PC medicines and the Joint Reporting Form is a requisite.</t>
  </si>
  <si>
    <t>Information to be included in the Annual Work Plan</t>
  </si>
  <si>
    <t xml:space="preserve">  Specific programmatic targets to achieve in the year</t>
  </si>
  <si>
    <t>MDA1 (IVM + ALB)</t>
  </si>
  <si>
    <t>MDA2 (DEC + ALB)</t>
  </si>
  <si>
    <t>MDA3 (IVM)</t>
  </si>
  <si>
    <t>T1 (ALB/MBD + PZQ)</t>
  </si>
  <si>
    <t>T2 (PZQ)</t>
  </si>
  <si>
    <t>T3 (ALB/MBD)</t>
  </si>
  <si>
    <t>LF sentinel/spot check sites survey</t>
  </si>
  <si>
    <t>ONC epidemiological survey</t>
  </si>
  <si>
    <t>to</t>
    <phoneticPr fontId="11"/>
  </si>
  <si>
    <t>i) To achieve 75% national coverage for STH and SCH</t>
    <phoneticPr fontId="11"/>
  </si>
  <si>
    <t>ii) To conduct LF TAS in 2 Evaluation Units</t>
    <phoneticPr fontId="11"/>
  </si>
  <si>
    <t>iii) To conduct epidemiological survey for all PC diseases</t>
    <phoneticPr fontId="11"/>
  </si>
  <si>
    <t>Activities and sub-activities</t>
    <phoneticPr fontId="11"/>
  </si>
  <si>
    <t>Activities and sub-activities</t>
    <phoneticPr fontId="11"/>
  </si>
  <si>
    <t>Murkonia</t>
  </si>
  <si>
    <t>ANNUAL WORK PLAN</t>
  </si>
  <si>
    <t>month</t>
  </si>
  <si>
    <t>year</t>
  </si>
  <si>
    <t>Apr</t>
  </si>
  <si>
    <t>May</t>
  </si>
  <si>
    <t xml:space="preserve">Annual work plan matrix can be automatically generated using the Tool for Integrated Planning and Costing (TIPAC). </t>
  </si>
  <si>
    <t>Jan</t>
  </si>
  <si>
    <t>Dec</t>
  </si>
  <si>
    <t>RWANDA</t>
  </si>
  <si>
    <t>iii) To achieve ONCHO elimination mapping</t>
  </si>
  <si>
    <t>SCH and STH prevalence survey</t>
  </si>
  <si>
    <t>iii) To achieve national STH/SCH Evaluation mapping</t>
  </si>
  <si>
    <t>i) To achieve over 90% national coverage for STH</t>
  </si>
  <si>
    <t>ii) To achieve over 85% national coverage for SCH</t>
  </si>
  <si>
    <t>The END Fund</t>
  </si>
  <si>
    <t>Govt Rwanda, The END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</si>
</sst>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23">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
      <sz val="9"/>
      <color indexed="81"/>
      <name val="Tahoma"/>
      <family val="2"/>
    </font>
    <font>
      <b/>
      <sz val="9"/>
      <color indexed="81"/>
      <name val="Tahoma"/>
      <family val="2"/>
    </font>
    <font>
      <b/>
      <sz val="11"/>
      <color theme="1"/>
      <name val="Arial"/>
      <family val="2"/>
    </font>
    <font>
      <b/>
      <sz val="10"/>
      <color rgb="FFFF0000"/>
      <name val="Arial"/>
      <family val="2"/>
    </font>
  </fonts>
  <fills count="12">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7030A0"/>
        <bgColor indexed="64"/>
      </patternFill>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78">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3" fontId="2" fillId="3" borderId="0" xfId="1" applyNumberFormat="1" applyFont="1" applyFill="1" applyBorder="1" applyAlignment="1">
      <alignment horizontal="center"/>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0" fontId="18" fillId="0" borderId="0" xfId="0" applyFont="1" applyAlignment="1" applyProtection="1">
      <alignment vertical="top"/>
    </xf>
    <xf numFmtId="0" fontId="9" fillId="0" borderId="0" xfId="0" applyFont="1" applyProtection="1"/>
    <xf numFmtId="0" fontId="3"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3" fontId="9" fillId="0" borderId="0" xfId="1" applyNumberFormat="1" applyFont="1" applyBorder="1" applyAlignment="1" applyProtection="1">
      <alignment horizontal="center"/>
    </xf>
    <xf numFmtId="0" fontId="9" fillId="0" borderId="0" xfId="1" applyFont="1" applyBorder="1" applyAlignment="1" applyProtection="1">
      <alignment horizontal="left"/>
    </xf>
    <xf numFmtId="3" fontId="9" fillId="0" borderId="0" xfId="1" applyNumberFormat="1" applyFont="1" applyBorder="1" applyAlignment="1" applyProtection="1">
      <alignment horizontal="right"/>
    </xf>
    <xf numFmtId="0" fontId="16"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center"/>
    </xf>
    <xf numFmtId="3" fontId="9" fillId="0" borderId="0" xfId="1" applyNumberFormat="1" applyFont="1" applyBorder="1" applyAlignment="1" applyProtection="1">
      <alignment horizontal="left"/>
    </xf>
    <xf numFmtId="3" fontId="5" fillId="0" borderId="0" xfId="1" applyNumberFormat="1" applyFont="1" applyBorder="1" applyAlignment="1" applyProtection="1">
      <alignment horizontal="left"/>
    </xf>
    <xf numFmtId="3" fontId="2" fillId="3" borderId="0" xfId="1" applyNumberFormat="1" applyFont="1" applyFill="1" applyBorder="1" applyAlignment="1" applyProtection="1">
      <alignment horizontal="center"/>
    </xf>
    <xf numFmtId="3" fontId="2" fillId="3" borderId="0" xfId="1" applyNumberFormat="1" applyFont="1" applyFill="1" applyBorder="1" applyAlignment="1" applyProtection="1">
      <alignment horizontal="right"/>
    </xf>
    <xf numFmtId="0" fontId="3"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indent="2"/>
    </xf>
    <xf numFmtId="0" fontId="7" fillId="0" borderId="1" xfId="1" applyFont="1" applyFill="1" applyBorder="1" applyAlignment="1" applyProtection="1">
      <alignment horizontal="left" vertical="center" wrapText="1" indent="6"/>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0" fontId="7" fillId="11"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left"/>
      <protection locked="0"/>
    </xf>
    <xf numFmtId="3" fontId="7" fillId="0" borderId="1" xfId="1" applyNumberFormat="1" applyFont="1" applyFill="1" applyBorder="1" applyAlignment="1" applyProtection="1">
      <alignment horizontal="left" vertical="center" wrapText="1"/>
      <protection locked="0"/>
    </xf>
    <xf numFmtId="0" fontId="3" fillId="0" borderId="1" xfId="1" applyFont="1" applyFill="1" applyBorder="1" applyAlignment="1" applyProtection="1">
      <alignment horizontal="left" vertical="center" wrapText="1"/>
      <protection locked="0"/>
    </xf>
    <xf numFmtId="0" fontId="21" fillId="0" borderId="0" xfId="0" applyFont="1"/>
    <xf numFmtId="3" fontId="22" fillId="0" borderId="1" xfId="1" applyNumberFormat="1" applyFont="1" applyFill="1" applyBorder="1" applyAlignment="1" applyProtection="1">
      <alignment horizontal="left"/>
      <protection locked="0"/>
    </xf>
    <xf numFmtId="0" fontId="3" fillId="10" borderId="1" xfId="1" applyFont="1" applyFill="1" applyBorder="1" applyAlignment="1" applyProtection="1">
      <alignment horizontal="left" vertical="center" wrapText="1"/>
      <protection locked="0"/>
    </xf>
    <xf numFmtId="3" fontId="3" fillId="10" borderId="1" xfId="1" applyNumberFormat="1" applyFont="1" applyFill="1" applyBorder="1" applyAlignment="1" applyProtection="1">
      <alignment horizontal="left"/>
      <protection locked="0"/>
    </xf>
    <xf numFmtId="0" fontId="3" fillId="11" borderId="1" xfId="1" applyFont="1" applyFill="1" applyBorder="1" applyAlignment="1" applyProtection="1">
      <alignment horizontal="left" vertical="center" wrapText="1"/>
      <protection locked="0"/>
    </xf>
    <xf numFmtId="3" fontId="7" fillId="0" borderId="1" xfId="1" applyNumberFormat="1" applyFont="1" applyFill="1" applyBorder="1" applyAlignment="1" applyProtection="1">
      <alignment horizontal="left" wrapText="1"/>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3" fontId="5" fillId="0" borderId="3" xfId="1" applyNumberFormat="1" applyFont="1" applyBorder="1" applyAlignment="1" applyProtection="1">
      <alignment horizontal="left"/>
      <protection locked="0"/>
    </xf>
    <xf numFmtId="3" fontId="5" fillId="0" borderId="4" xfId="1" applyNumberFormat="1" applyFont="1" applyBorder="1" applyAlignment="1" applyProtection="1">
      <alignment horizontal="left"/>
      <protection locked="0"/>
    </xf>
    <xf numFmtId="3" fontId="5" fillId="0" borderId="5" xfId="1" applyNumberFormat="1" applyFont="1" applyBorder="1" applyAlignment="1" applyProtection="1">
      <alignment horizontal="left"/>
      <protection locked="0"/>
    </xf>
    <xf numFmtId="3" fontId="2" fillId="3" borderId="0" xfId="1" applyNumberFormat="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center" vertical="center" wrapText="1"/>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0</xdr:row>
      <xdr:rowOff>28575</xdr:rowOff>
    </xdr:from>
    <xdr:to>
      <xdr:col>2</xdr:col>
      <xdr:colOff>652096</xdr:colOff>
      <xdr:row>1</xdr:row>
      <xdr:rowOff>161925</xdr:rowOff>
    </xdr:to>
    <xdr:pic>
      <xdr:nvPicPr>
        <xdr:cNvPr id="2" name="Picture 2" descr="WHO-EN-C-H.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28575"/>
          <a:ext cx="9759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106680</xdr:colOff>
          <xdr:row>9</xdr:row>
          <xdr:rowOff>160020</xdr:rowOff>
        </xdr:from>
        <xdr:to>
          <xdr:col>2</xdr:col>
          <xdr:colOff>60960</xdr:colOff>
          <xdr:row>11</xdr:row>
          <xdr:rowOff>45720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xdr:row>
          <xdr:rowOff>137160</xdr:rowOff>
        </xdr:from>
        <xdr:to>
          <xdr:col>2</xdr:col>
          <xdr:colOff>60960</xdr:colOff>
          <xdr:row>12</xdr:row>
          <xdr:rowOff>45720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xdr:row>
          <xdr:rowOff>137160</xdr:rowOff>
        </xdr:from>
        <xdr:to>
          <xdr:col>2</xdr:col>
          <xdr:colOff>60960</xdr:colOff>
          <xdr:row>13</xdr:row>
          <xdr:rowOff>45720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12</xdr:row>
          <xdr:rowOff>137160</xdr:rowOff>
        </xdr:from>
        <xdr:to>
          <xdr:col>2</xdr:col>
          <xdr:colOff>60960</xdr:colOff>
          <xdr:row>14</xdr:row>
          <xdr:rowOff>45720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137160</xdr:rowOff>
        </xdr:from>
        <xdr:to>
          <xdr:col>2</xdr:col>
          <xdr:colOff>60960</xdr:colOff>
          <xdr:row>15</xdr:row>
          <xdr:rowOff>45720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4</xdr:row>
          <xdr:rowOff>251460</xdr:rowOff>
        </xdr:from>
        <xdr:to>
          <xdr:col>1</xdr:col>
          <xdr:colOff>502920</xdr:colOff>
          <xdr:row>6</xdr:row>
          <xdr:rowOff>7620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xdr:row>
          <xdr:rowOff>251460</xdr:rowOff>
        </xdr:from>
        <xdr:to>
          <xdr:col>2</xdr:col>
          <xdr:colOff>502920</xdr:colOff>
          <xdr:row>6</xdr:row>
          <xdr:rowOff>7620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251460</xdr:rowOff>
        </xdr:from>
        <xdr:to>
          <xdr:col>4</xdr:col>
          <xdr:colOff>7620</xdr:colOff>
          <xdr:row>6</xdr:row>
          <xdr:rowOff>7620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213360</xdr:colOff>
          <xdr:row>6</xdr:row>
          <xdr:rowOff>22860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121920</xdr:rowOff>
        </xdr:from>
        <xdr:to>
          <xdr:col>4</xdr:col>
          <xdr:colOff>525780</xdr:colOff>
          <xdr:row>41</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39</xdr:row>
          <xdr:rowOff>137160</xdr:rowOff>
        </xdr:from>
        <xdr:to>
          <xdr:col>9</xdr:col>
          <xdr:colOff>388620</xdr:colOff>
          <xdr:row>41</xdr:row>
          <xdr:rowOff>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Joint Reporting Form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38</xdr:row>
          <xdr:rowOff>121920</xdr:rowOff>
        </xdr:from>
        <xdr:to>
          <xdr:col>4</xdr:col>
          <xdr:colOff>525780</xdr:colOff>
          <xdr:row>39</xdr:row>
          <xdr:rowOff>175260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137160</xdr:rowOff>
        </xdr:from>
        <xdr:to>
          <xdr:col>9</xdr:col>
          <xdr:colOff>388620</xdr:colOff>
          <xdr:row>39</xdr:row>
          <xdr:rowOff>175260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xdr:row>
          <xdr:rowOff>251460</xdr:rowOff>
        </xdr:from>
        <xdr:to>
          <xdr:col>1</xdr:col>
          <xdr:colOff>502920</xdr:colOff>
          <xdr:row>6</xdr:row>
          <xdr:rowOff>7620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xdr:row>
          <xdr:rowOff>251460</xdr:rowOff>
        </xdr:from>
        <xdr:to>
          <xdr:col>2</xdr:col>
          <xdr:colOff>502920</xdr:colOff>
          <xdr:row>6</xdr:row>
          <xdr:rowOff>7620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251460</xdr:rowOff>
        </xdr:from>
        <xdr:to>
          <xdr:col>4</xdr:col>
          <xdr:colOff>7620</xdr:colOff>
          <xdr:row>6</xdr:row>
          <xdr:rowOff>7620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213360</xdr:colOff>
          <xdr:row>6</xdr:row>
          <xdr:rowOff>22860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ONCHO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C70" sqref="C70"/>
    </sheetView>
  </sheetViews>
  <sheetFormatPr defaultColWidth="9.109375" defaultRowHeight="13.2"/>
  <cols>
    <col min="1" max="1" width="1.44140625" style="13" customWidth="1"/>
    <col min="2" max="2" width="5.6640625" style="13" customWidth="1"/>
    <col min="3" max="3" width="38.44140625" style="13" customWidth="1"/>
    <col min="4" max="5" width="27" style="13" customWidth="1"/>
    <col min="6" max="6" width="1.44140625" style="13" customWidth="1"/>
    <col min="7" max="16384" width="9.109375" style="13"/>
  </cols>
  <sheetData>
    <row r="3" spans="2:5" ht="28.2">
      <c r="B3" s="63" t="s">
        <v>32</v>
      </c>
      <c r="C3" s="64"/>
      <c r="D3" s="64"/>
      <c r="E3" s="64"/>
    </row>
    <row r="4" spans="2:5" ht="22.5" customHeight="1">
      <c r="B4" s="65" t="s">
        <v>49</v>
      </c>
      <c r="C4" s="65"/>
      <c r="D4" s="65"/>
      <c r="E4" s="65"/>
    </row>
    <row r="5" spans="2:5" ht="24" customHeight="1">
      <c r="B5" s="65"/>
      <c r="C5" s="65"/>
      <c r="D5" s="65"/>
      <c r="E5" s="65"/>
    </row>
    <row r="6" spans="2:5" ht="20.25" customHeight="1">
      <c r="B6" s="65"/>
      <c r="C6" s="65"/>
      <c r="D6" s="65"/>
      <c r="E6" s="65"/>
    </row>
    <row r="7" spans="2:5" ht="3.75" customHeight="1">
      <c r="B7" s="14"/>
      <c r="C7" s="14"/>
      <c r="D7" s="14"/>
      <c r="E7" s="14"/>
    </row>
    <row r="8" spans="2:5" ht="66" customHeight="1">
      <c r="B8" s="65" t="s">
        <v>48</v>
      </c>
      <c r="C8" s="65"/>
      <c r="D8" s="65"/>
      <c r="E8" s="65"/>
    </row>
    <row r="9" spans="2:5" ht="9.75" customHeight="1">
      <c r="B9" s="14"/>
      <c r="C9" s="14"/>
      <c r="D9" s="14"/>
      <c r="E9" s="14"/>
    </row>
    <row r="10" spans="2:5" ht="15.6">
      <c r="B10" s="15" t="s">
        <v>50</v>
      </c>
      <c r="C10" s="14"/>
      <c r="D10" s="14"/>
      <c r="E10" s="14"/>
    </row>
    <row r="11" spans="2:5">
      <c r="B11" s="14"/>
      <c r="C11" s="14" t="s">
        <v>35</v>
      </c>
      <c r="D11" s="14"/>
      <c r="E11" s="14"/>
    </row>
    <row r="12" spans="2:5">
      <c r="B12" s="14"/>
      <c r="C12" s="14" t="s">
        <v>36</v>
      </c>
      <c r="D12" s="14"/>
      <c r="E12" s="14"/>
    </row>
    <row r="13" spans="2:5">
      <c r="B13" s="14"/>
      <c r="C13" s="14" t="s">
        <v>42</v>
      </c>
      <c r="D13" s="14"/>
      <c r="E13" s="14"/>
    </row>
    <row r="14" spans="2:5">
      <c r="B14" s="14"/>
      <c r="C14" s="14" t="s">
        <v>51</v>
      </c>
      <c r="D14" s="14"/>
      <c r="E14" s="14"/>
    </row>
    <row r="15" spans="2:5">
      <c r="B15" s="14"/>
      <c r="C15" s="14" t="s">
        <v>47</v>
      </c>
      <c r="D15" s="14"/>
      <c r="E15" s="14"/>
    </row>
    <row r="16" spans="2:5">
      <c r="B16" s="14"/>
      <c r="C16" s="14" t="s">
        <v>37</v>
      </c>
      <c r="D16" s="14"/>
      <c r="E16" s="14"/>
    </row>
    <row r="17" spans="2:5">
      <c r="B17" s="14"/>
      <c r="C17" s="14" t="s">
        <v>38</v>
      </c>
      <c r="D17" s="14"/>
      <c r="E17" s="14"/>
    </row>
    <row r="18" spans="2:5">
      <c r="B18" s="14"/>
      <c r="C18" s="14" t="s">
        <v>39</v>
      </c>
      <c r="D18" s="14"/>
      <c r="E18" s="14"/>
    </row>
    <row r="19" spans="2:5">
      <c r="B19" s="14"/>
      <c r="C19" s="14" t="s">
        <v>40</v>
      </c>
      <c r="D19" s="14"/>
      <c r="E19" s="14"/>
    </row>
    <row r="20" spans="2:5">
      <c r="B20" s="14"/>
      <c r="C20" s="14" t="s">
        <v>41</v>
      </c>
      <c r="D20" s="14"/>
      <c r="E20" s="14"/>
    </row>
    <row r="21" spans="2:5">
      <c r="B21" s="14"/>
      <c r="C21" s="16"/>
      <c r="D21" s="14"/>
      <c r="E21" s="14"/>
    </row>
    <row r="22" spans="2:5" ht="15.6">
      <c r="B22" s="15" t="s">
        <v>43</v>
      </c>
      <c r="C22" s="14"/>
      <c r="D22" s="14"/>
      <c r="E22" s="14"/>
    </row>
    <row r="23" spans="2:5" ht="26.25" customHeight="1">
      <c r="B23" s="17" t="s">
        <v>45</v>
      </c>
      <c r="C23" s="65" t="s">
        <v>44</v>
      </c>
      <c r="D23" s="65"/>
      <c r="E23" s="65"/>
    </row>
    <row r="24" spans="2:5" ht="26.25" customHeight="1">
      <c r="B24" s="17" t="s">
        <v>46</v>
      </c>
      <c r="C24" s="65" t="s">
        <v>72</v>
      </c>
      <c r="D24" s="65"/>
      <c r="E24" s="65"/>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106680</xdr:colOff>
                    <xdr:row>9</xdr:row>
                    <xdr:rowOff>160020</xdr:rowOff>
                  </from>
                  <to>
                    <xdr:col>2</xdr:col>
                    <xdr:colOff>60960</xdr:colOff>
                    <xdr:row>11</xdr:row>
                    <xdr:rowOff>45720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106680</xdr:colOff>
                    <xdr:row>10</xdr:row>
                    <xdr:rowOff>137160</xdr:rowOff>
                  </from>
                  <to>
                    <xdr:col>2</xdr:col>
                    <xdr:colOff>60960</xdr:colOff>
                    <xdr:row>12</xdr:row>
                    <xdr:rowOff>45720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106680</xdr:colOff>
                    <xdr:row>11</xdr:row>
                    <xdr:rowOff>137160</xdr:rowOff>
                  </from>
                  <to>
                    <xdr:col>2</xdr:col>
                    <xdr:colOff>60960</xdr:colOff>
                    <xdr:row>13</xdr:row>
                    <xdr:rowOff>45720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106680</xdr:colOff>
                    <xdr:row>12</xdr:row>
                    <xdr:rowOff>137160</xdr:rowOff>
                  </from>
                  <to>
                    <xdr:col>2</xdr:col>
                    <xdr:colOff>60960</xdr:colOff>
                    <xdr:row>14</xdr:row>
                    <xdr:rowOff>45720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106680</xdr:colOff>
                    <xdr:row>13</xdr:row>
                    <xdr:rowOff>137160</xdr:rowOff>
                  </from>
                  <to>
                    <xdr:col>2</xdr:col>
                    <xdr:colOff>60960</xdr:colOff>
                    <xdr:row>15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1"/>
  <sheetViews>
    <sheetView showGridLines="0" tabSelected="1" topLeftCell="A11" zoomScale="90" zoomScaleNormal="90" workbookViewId="0">
      <selection activeCell="Q31" sqref="Q31"/>
    </sheetView>
  </sheetViews>
  <sheetFormatPr defaultColWidth="9.109375" defaultRowHeight="13.8"/>
  <cols>
    <col min="1" max="1" width="41.6640625" style="2" customWidth="1"/>
    <col min="2" max="13" width="8.109375" style="2" customWidth="1"/>
    <col min="14" max="14" width="14.109375" style="2" bestFit="1" customWidth="1"/>
    <col min="15" max="15" width="17.33203125" style="2" bestFit="1" customWidth="1"/>
    <col min="16" max="16" width="12.44140625" style="2" bestFit="1" customWidth="1"/>
    <col min="17" max="17" width="21.6640625" style="2" bestFit="1" customWidth="1"/>
    <col min="18" max="16384" width="9.109375" style="2"/>
  </cols>
  <sheetData>
    <row r="1" spans="1:17" ht="28.5" customHeight="1">
      <c r="A1" s="21" t="s">
        <v>67</v>
      </c>
    </row>
    <row r="2" spans="1:17" ht="14.4">
      <c r="A2" s="11" t="s">
        <v>11</v>
      </c>
      <c r="B2" s="66" t="s">
        <v>75</v>
      </c>
      <c r="C2" s="66"/>
      <c r="D2" s="66"/>
      <c r="E2" s="66"/>
      <c r="F2" s="67"/>
    </row>
    <row r="3" spans="1:17" ht="4.2" customHeight="1">
      <c r="A3" s="11"/>
      <c r="B3" s="19"/>
      <c r="C3" s="19"/>
      <c r="D3" s="19"/>
      <c r="E3" s="19"/>
    </row>
    <row r="4" spans="1:17">
      <c r="A4" s="11" t="s">
        <v>12</v>
      </c>
      <c r="B4" s="23" t="s">
        <v>73</v>
      </c>
      <c r="C4" s="52">
        <v>2020</v>
      </c>
      <c r="D4" s="20" t="s">
        <v>60</v>
      </c>
      <c r="E4" s="23" t="s">
        <v>74</v>
      </c>
      <c r="F4" s="52">
        <v>2020</v>
      </c>
      <c r="G4" s="4"/>
      <c r="H4" s="4"/>
      <c r="I4" s="4"/>
      <c r="J4" s="4"/>
      <c r="K4" s="4"/>
      <c r="L4" s="4"/>
      <c r="M4" s="4"/>
      <c r="N4" s="5"/>
      <c r="O4" s="5"/>
      <c r="P4" s="5"/>
      <c r="Q4" s="4"/>
    </row>
    <row r="5" spans="1:17" ht="21" customHeight="1">
      <c r="A5" s="11"/>
      <c r="B5" s="22" t="s">
        <v>68</v>
      </c>
      <c r="C5" s="22" t="s">
        <v>69</v>
      </c>
      <c r="D5" s="20"/>
      <c r="E5" s="22" t="s">
        <v>68</v>
      </c>
      <c r="F5" s="22" t="s">
        <v>69</v>
      </c>
      <c r="G5" s="4"/>
      <c r="H5" s="4"/>
      <c r="I5" s="4"/>
      <c r="J5" s="4"/>
      <c r="K5" s="4"/>
      <c r="L5" s="4"/>
      <c r="M5" s="4"/>
      <c r="N5" s="5"/>
      <c r="O5" s="5"/>
      <c r="P5" s="5"/>
      <c r="Q5" s="4"/>
    </row>
    <row r="6" spans="1:17">
      <c r="A6" s="11" t="s">
        <v>13</v>
      </c>
      <c r="B6" s="10"/>
      <c r="C6" s="10"/>
      <c r="D6" s="3"/>
      <c r="E6" s="4"/>
      <c r="F6" s="4"/>
      <c r="G6" s="4"/>
      <c r="H6" s="4"/>
      <c r="I6" s="4"/>
      <c r="J6" s="4"/>
      <c r="K6" s="4"/>
      <c r="L6" s="4"/>
      <c r="M6" s="4"/>
      <c r="N6" s="5"/>
      <c r="O6" s="5"/>
      <c r="P6" s="5"/>
      <c r="Q6" s="4"/>
    </row>
    <row r="7" spans="1:17" ht="4.2" customHeight="1">
      <c r="A7" s="11"/>
      <c r="B7" s="10"/>
      <c r="C7" s="10"/>
      <c r="D7" s="3"/>
      <c r="E7" s="4"/>
      <c r="F7" s="4"/>
      <c r="G7" s="4"/>
      <c r="H7" s="4"/>
      <c r="I7" s="4"/>
      <c r="J7" s="4"/>
      <c r="K7" s="4"/>
      <c r="L7" s="4"/>
      <c r="M7" s="4"/>
      <c r="N7" s="5"/>
      <c r="O7" s="5"/>
      <c r="P7" s="5"/>
      <c r="Q7" s="4"/>
    </row>
    <row r="8" spans="1:17" ht="14.4">
      <c r="A8" s="11" t="s">
        <v>23</v>
      </c>
      <c r="B8" s="71" t="s">
        <v>79</v>
      </c>
      <c r="C8" s="71"/>
      <c r="D8" s="71"/>
      <c r="E8" s="71"/>
      <c r="F8" s="71"/>
      <c r="G8" s="71"/>
      <c r="H8" s="71"/>
      <c r="I8" s="71"/>
      <c r="J8" s="71"/>
      <c r="K8" s="71"/>
      <c r="L8" s="71"/>
      <c r="M8" s="71"/>
      <c r="N8" s="71"/>
      <c r="O8" s="71"/>
      <c r="P8" s="67"/>
      <c r="Q8" s="67"/>
    </row>
    <row r="9" spans="1:17" ht="14.4">
      <c r="A9" s="11"/>
      <c r="B9" s="71" t="s">
        <v>80</v>
      </c>
      <c r="C9" s="71"/>
      <c r="D9" s="71"/>
      <c r="E9" s="71"/>
      <c r="F9" s="71"/>
      <c r="G9" s="71"/>
      <c r="H9" s="71"/>
      <c r="I9" s="71"/>
      <c r="J9" s="71"/>
      <c r="K9" s="71"/>
      <c r="L9" s="71"/>
      <c r="M9" s="71"/>
      <c r="N9" s="71"/>
      <c r="O9" s="71"/>
      <c r="P9" s="67"/>
      <c r="Q9" s="67"/>
    </row>
    <row r="10" spans="1:17" ht="14.4" customHeight="1">
      <c r="A10" s="11"/>
      <c r="B10" s="72" t="s">
        <v>78</v>
      </c>
      <c r="C10" s="73"/>
      <c r="D10" s="73"/>
      <c r="E10" s="73"/>
      <c r="F10" s="73"/>
      <c r="G10" s="73"/>
      <c r="H10" s="73"/>
      <c r="I10" s="73"/>
      <c r="J10" s="73"/>
      <c r="K10" s="73"/>
      <c r="L10" s="73"/>
      <c r="M10" s="73"/>
      <c r="N10" s="73"/>
      <c r="O10" s="73"/>
      <c r="P10" s="73"/>
      <c r="Q10" s="74"/>
    </row>
    <row r="11" spans="1:17" ht="13.5" customHeight="1">
      <c r="A11" s="11"/>
      <c r="B11" s="71" t="s">
        <v>76</v>
      </c>
      <c r="C11" s="71"/>
      <c r="D11" s="71"/>
      <c r="E11" s="71"/>
      <c r="F11" s="71"/>
      <c r="G11" s="71"/>
      <c r="H11" s="71"/>
      <c r="I11" s="71"/>
      <c r="J11" s="71"/>
      <c r="K11" s="71"/>
      <c r="L11" s="71"/>
      <c r="M11" s="71"/>
      <c r="N11" s="71"/>
      <c r="O11" s="71"/>
      <c r="P11" s="67"/>
      <c r="Q11" s="67"/>
    </row>
    <row r="12" spans="1:17" ht="3.6" customHeight="1">
      <c r="A12" s="11"/>
      <c r="B12" s="9"/>
      <c r="C12" s="3"/>
      <c r="D12" s="3"/>
      <c r="E12" s="4"/>
      <c r="F12" s="4"/>
      <c r="G12" s="4"/>
      <c r="H12" s="4"/>
      <c r="I12" s="4"/>
      <c r="J12" s="4"/>
      <c r="K12" s="4"/>
      <c r="L12" s="4"/>
      <c r="M12" s="4"/>
      <c r="N12" s="5"/>
      <c r="O12" s="5"/>
      <c r="P12" s="5"/>
      <c r="Q12" s="4"/>
    </row>
    <row r="13" spans="1:17">
      <c r="A13" s="11" t="s">
        <v>14</v>
      </c>
      <c r="B13" s="3"/>
      <c r="C13" s="3"/>
      <c r="D13" s="3"/>
      <c r="E13" s="4"/>
      <c r="F13" s="4"/>
      <c r="G13" s="4"/>
      <c r="H13" s="4"/>
      <c r="I13" s="4"/>
      <c r="J13" s="4"/>
      <c r="K13" s="4"/>
      <c r="L13" s="4"/>
      <c r="M13" s="4"/>
      <c r="N13" s="5"/>
      <c r="O13" s="5"/>
      <c r="P13" s="5"/>
      <c r="Q13" s="4"/>
    </row>
    <row r="14" spans="1:17" ht="15" customHeight="1">
      <c r="A14" s="68" t="s">
        <v>64</v>
      </c>
      <c r="B14" s="69" t="s">
        <v>0</v>
      </c>
      <c r="C14" s="69"/>
      <c r="D14" s="69"/>
      <c r="E14" s="69"/>
      <c r="F14" s="69"/>
      <c r="G14" s="69"/>
      <c r="H14" s="69"/>
      <c r="I14" s="69"/>
      <c r="J14" s="69"/>
      <c r="K14" s="69"/>
      <c r="L14" s="69"/>
      <c r="M14" s="69"/>
      <c r="N14" s="6" t="s">
        <v>1</v>
      </c>
      <c r="O14" s="6" t="s">
        <v>10</v>
      </c>
      <c r="P14" s="6" t="s">
        <v>9</v>
      </c>
      <c r="Q14" s="70" t="s">
        <v>34</v>
      </c>
    </row>
    <row r="15" spans="1:17">
      <c r="A15" s="68"/>
      <c r="B15" s="18" t="str">
        <f>IF(B4=0,"",B4)</f>
        <v>Jan</v>
      </c>
      <c r="C15" s="18" t="str">
        <f>IF($B$4="Jan","Feb",IF($B$4="Feb","Mar",IF($B$4="Mar","Apr",IF($B$4="Apr","May",IF($B$4="May","Jun",IF($B$4="Jun","Jul",IF($B$4="Jul","Aug",IF($B$4="Aug","Sep",IF($B$4="Sep","Oct",IF($B$4="Oct","Nov",IF($B$4="Nov","Dec",IF($B$4="Dec","Jan",""))))))))))))</f>
        <v>Feb</v>
      </c>
      <c r="D15" s="18" t="str">
        <f>IF($B$4="Jan","Mar",IF($B$4="Feb","Apr",IF($B$4="Mar","May",IF($B$4="Apr","Jun",IF($B$4="May","Jul",IF($B$4="Jun","Aug",IF($B$4="Jul","Sep",IF($B$4="Aug","Oct",IF($B$4="Sep","Nov",IF($B$4="Oct","Dec",IF($B$4="Nov","Jan",IF($B$4="Dec","Feb",""))))))))))))</f>
        <v>Mar</v>
      </c>
      <c r="E15" s="18" t="str">
        <f>IF($B$4="Jan","Apr",IF($B$4="Feb","May",IF($B$4="Mar","Jun",IF($B$4="Apr","Jul",IF($B$4="May","Aug",IF($B$4="Jun","Sep",IF($B$4="Jul","Oct",IF($B$4="Aug","Nov",IF($B$4="Sep","Dec",IF($B$4="Oct","Jan",IF($B$4="Nov","Feb",IF($B$4="Dec","Mar",""))))))))))))</f>
        <v>Apr</v>
      </c>
      <c r="F15" s="18" t="str">
        <f>IF($B$4="Jan","May",IF($B$4="Feb","Jun",IF($B$4="Mar","Jul",IF($B$4="Apr","Aug",IF($B$4="May","Sep",IF($B$4="Jun","Oct",IF($B$4="Jul","Nov",IF($B$4="Aug","Dec",IF($B$4="Sep","Jan",IF($B$4="Oct","Feb",IF($B$4="Nov","Mar",IF($B$4="Dec","Apr",""))))))))))))</f>
        <v>May</v>
      </c>
      <c r="G15" s="18" t="str">
        <f>IF($B$4="Jan","Jun",IF($B$4="Feb","Jul",IF($B$4="Mar","Aug",IF($B$4="Apr","Sep",IF($B$4="May","Oct",IF($B$4="Jun","Nov",IF($B$4="Jul","Dec",IF($B$4="Aug","Jan",IF($B$4="Sep","Feb",IF($B$4="Oct","Mar",IF($B$4="Nov","Apr",IF($B$4="Dec","May",""))))))))))))</f>
        <v>Jun</v>
      </c>
      <c r="H15" s="18" t="str">
        <f>IF($B$4="Jan","Jul",IF($B$4="Feb","Aug",IF($B$4="Mar","Sep",IF($B$4="Apr","Oct",IF($B$4="May","Nov",IF($B$4="Jun","Dec",IF($B$4="Jul","Jan",IF($B$4="Aug","Feb",IF($B$4="Sep","Mar",IF($B$4="Oct","Apr",IF($B$4="Nov","May",IF($B$4="Dec","Jun",""))))))))))))</f>
        <v>Jul</v>
      </c>
      <c r="I15" s="18" t="str">
        <f>IF($B$4="Jan","Aug",IF($B$4="Feb","Sep",IF($B$4="Mar","Oct",IF($B$4="Apr","Nov",IF($B$4="May","Dec",IF($B$4="Jun","Jan",IF($B$4="Jul","Feb",IF($B$4="Aug","Mar",IF($B$4="Sep","Apr",IF($B$4="Oct","May",IF($B$4="Nov","Jun",IF($B$4="Dec","Jul",""))))))))))))</f>
        <v>Aug</v>
      </c>
      <c r="J15" s="18" t="str">
        <f>IF($B$4="Jan","Sep",IF($B$4="Feb","Oct",IF($B$4="Mar","Nov",IF($B$4="Apr","Dec",IF($B$4="May","Jan",IF($B$4="Jun","Feb",IF($B$4="Jul","Mar",IF($B$4="Aug","Apr",IF($B$4="Sep","May",IF($B$4="Oct","Jun",IF($B$4="Nov","Jul",IF($B$4="Dec","Aug",""))))))))))))</f>
        <v>Sep</v>
      </c>
      <c r="K15" s="18" t="str">
        <f>IF($B$4="Jan","Oct",IF($B$4="Feb","Nov",IF($B$4="Mar","Dec",IF($B$4="Apr","Jan",IF($B$4="May","Feb",IF($B$4="Jun","Mar",IF($B$4="Jul","Apr",IF($B$4="Aug","May",IF($B$4="Sep","Jun",IF($B$4="Oct","Jul",IF($B$4="Nov","Aug",IF($B$4="Dec","Sep",""))))))))))))</f>
        <v>Oct</v>
      </c>
      <c r="L15" s="18" t="str">
        <f>IF($B$4="Jan","Nov",IF($B$4="Feb","Dec",IF($B$4="Mar","Jan",IF($B$4="Apr","Feb",IF($B$4="May","Mar",IF($B$4="Jun","Apr",IF($B$4="Jul","May",IF($B$4="Aug","Jun",IF($B$4="Sep","Jul",IF($B$4="Oct","Aug",IF($B$4="Nov","Sep",IF($B$4="Dec","Oct",""))))))))))))</f>
        <v>Nov</v>
      </c>
      <c r="M15" s="18" t="str">
        <f>IF($B$4="Jan","Dec",IF($B$4="Feb","Jan",IF($B$4="Mar","Feb",IF($B$4="Apr","Mar",IF($B$4="May","Apr",IF($B$4="Jun","May",IF($B$4="Jul","Jun",IF($B$4="Aug","Jul",IF($B$4="Sep","Aug",IF($B$4="Oct","Sep",IF($B$4="Nov","Oct",IF($B$4="Dec","Nov",""))))))))))))</f>
        <v>Dec</v>
      </c>
      <c r="N15" s="1" t="s">
        <v>33</v>
      </c>
      <c r="O15" s="1" t="s">
        <v>33</v>
      </c>
      <c r="P15" s="1" t="s">
        <v>33</v>
      </c>
      <c r="Q15" s="70"/>
    </row>
    <row r="16" spans="1:17" s="57" customFormat="1">
      <c r="A16" s="7" t="s">
        <v>16</v>
      </c>
      <c r="B16" s="60"/>
      <c r="C16" s="54"/>
      <c r="D16" s="61"/>
      <c r="E16" s="56"/>
      <c r="F16" s="56"/>
      <c r="G16" s="56"/>
      <c r="H16" s="56"/>
      <c r="I16" s="56"/>
      <c r="J16" s="56"/>
      <c r="K16" s="56"/>
      <c r="L16" s="56"/>
      <c r="M16" s="56"/>
      <c r="N16" s="26">
        <f>SUM(N17:N18)</f>
        <v>10000</v>
      </c>
      <c r="O16" s="26">
        <f>SUM(O17:O18)</f>
        <v>0</v>
      </c>
      <c r="P16" s="30">
        <f>N16-O16</f>
        <v>10000</v>
      </c>
      <c r="Q16" s="54"/>
    </row>
    <row r="17" spans="1:17">
      <c r="A17" s="8" t="s">
        <v>17</v>
      </c>
      <c r="B17" s="25"/>
      <c r="C17" s="25"/>
      <c r="D17" s="25"/>
      <c r="E17" s="25"/>
      <c r="F17" s="25"/>
      <c r="G17" s="25"/>
      <c r="H17" s="25"/>
      <c r="I17" s="25"/>
      <c r="J17" s="25"/>
      <c r="K17" s="25"/>
      <c r="L17" s="25"/>
      <c r="M17" s="25"/>
      <c r="N17" s="27"/>
      <c r="O17" s="27"/>
      <c r="P17" s="31">
        <f t="shared" ref="P17:P40" si="0">N17-O17</f>
        <v>0</v>
      </c>
      <c r="Q17" s="55"/>
    </row>
    <row r="18" spans="1:17" ht="26.4">
      <c r="A18" s="8" t="s">
        <v>25</v>
      </c>
      <c r="B18" s="50"/>
      <c r="C18" s="25"/>
      <c r="D18" s="25"/>
      <c r="E18" s="25"/>
      <c r="F18" s="25"/>
      <c r="G18" s="25"/>
      <c r="H18" s="25"/>
      <c r="I18" s="25"/>
      <c r="J18" s="25"/>
      <c r="K18" s="25"/>
      <c r="L18" s="25"/>
      <c r="M18" s="25"/>
      <c r="N18" s="27">
        <v>10000</v>
      </c>
      <c r="O18" s="27"/>
      <c r="P18" s="31">
        <f t="shared" si="0"/>
        <v>10000</v>
      </c>
      <c r="Q18" s="62" t="s">
        <v>82</v>
      </c>
    </row>
    <row r="19" spans="1:17" s="57" customFormat="1">
      <c r="A19" s="7" t="s">
        <v>8</v>
      </c>
      <c r="B19" s="56"/>
      <c r="C19" s="56"/>
      <c r="D19" s="56"/>
      <c r="E19" s="56"/>
      <c r="F19" s="54"/>
      <c r="G19" s="54"/>
      <c r="H19" s="56"/>
      <c r="I19" s="56"/>
      <c r="J19" s="54"/>
      <c r="K19" s="56"/>
      <c r="L19" s="54"/>
      <c r="M19" s="56"/>
      <c r="N19" s="26"/>
      <c r="O19" s="26"/>
      <c r="P19" s="30">
        <f t="shared" si="0"/>
        <v>0</v>
      </c>
      <c r="Q19" s="54"/>
    </row>
    <row r="20" spans="1:17">
      <c r="A20" s="8" t="s">
        <v>27</v>
      </c>
      <c r="B20" s="25"/>
      <c r="C20" s="25"/>
      <c r="D20" s="25"/>
      <c r="E20" s="25"/>
      <c r="F20" s="25"/>
      <c r="G20" s="25"/>
      <c r="H20" s="25"/>
      <c r="I20" s="25"/>
      <c r="J20" s="25"/>
      <c r="K20" s="25"/>
      <c r="L20" s="25"/>
      <c r="M20" s="25"/>
      <c r="N20" s="27"/>
      <c r="O20" s="27"/>
      <c r="P20" s="31">
        <f t="shared" si="0"/>
        <v>0</v>
      </c>
      <c r="Q20" s="55"/>
    </row>
    <row r="21" spans="1:17">
      <c r="A21" s="8" t="s">
        <v>22</v>
      </c>
      <c r="B21" s="25"/>
      <c r="C21" s="25"/>
      <c r="D21" s="25"/>
      <c r="E21" s="25"/>
      <c r="F21" s="25"/>
      <c r="G21" s="28"/>
      <c r="H21" s="25"/>
      <c r="I21" s="25"/>
      <c r="J21" s="25"/>
      <c r="K21" s="25"/>
      <c r="L21" s="25"/>
      <c r="M21" s="25"/>
      <c r="N21" s="27"/>
      <c r="O21" s="27"/>
      <c r="P21" s="31">
        <f t="shared" si="0"/>
        <v>0</v>
      </c>
      <c r="Q21" s="55"/>
    </row>
    <row r="22" spans="1:17" s="57" customFormat="1" ht="26.4">
      <c r="A22" s="7" t="s">
        <v>26</v>
      </c>
      <c r="B22" s="61"/>
      <c r="C22" s="59"/>
      <c r="D22" s="59"/>
      <c r="E22" s="56"/>
      <c r="F22" s="56"/>
      <c r="G22" s="54"/>
      <c r="H22" s="56"/>
      <c r="I22" s="59"/>
      <c r="J22" s="59"/>
      <c r="K22" s="61"/>
      <c r="L22" s="54"/>
      <c r="M22" s="56"/>
      <c r="N22" s="26">
        <v>200000</v>
      </c>
      <c r="O22" s="26"/>
      <c r="P22" s="30">
        <f t="shared" si="0"/>
        <v>200000</v>
      </c>
      <c r="Q22" s="62" t="s">
        <v>82</v>
      </c>
    </row>
    <row r="23" spans="1:17" s="57" customFormat="1">
      <c r="A23" s="7" t="s">
        <v>24</v>
      </c>
      <c r="B23" s="59"/>
      <c r="C23" s="59"/>
      <c r="D23" s="56"/>
      <c r="E23" s="56"/>
      <c r="F23" s="54"/>
      <c r="G23" s="56"/>
      <c r="H23" s="59"/>
      <c r="I23" s="56"/>
      <c r="J23" s="56"/>
      <c r="K23" s="56"/>
      <c r="L23" s="54"/>
      <c r="M23" s="54"/>
      <c r="N23" s="26"/>
      <c r="O23" s="26"/>
      <c r="P23" s="30">
        <f t="shared" si="0"/>
        <v>0</v>
      </c>
      <c r="Q23" s="54"/>
    </row>
    <row r="24" spans="1:17">
      <c r="A24" s="8" t="s">
        <v>18</v>
      </c>
      <c r="B24" s="50"/>
      <c r="C24" s="53"/>
      <c r="D24" s="25"/>
      <c r="E24" s="25"/>
      <c r="F24" s="25"/>
      <c r="G24" s="25"/>
      <c r="H24" s="50"/>
      <c r="I24" s="25"/>
      <c r="J24" s="25"/>
      <c r="K24" s="25"/>
      <c r="L24" s="25"/>
      <c r="M24" s="25"/>
      <c r="N24" s="27"/>
      <c r="O24" s="27"/>
      <c r="P24" s="31">
        <f t="shared" si="0"/>
        <v>0</v>
      </c>
      <c r="Q24" s="55"/>
    </row>
    <row r="25" spans="1:17">
      <c r="A25" s="8" t="s">
        <v>20</v>
      </c>
      <c r="B25" s="25"/>
      <c r="C25" s="50"/>
      <c r="D25" s="25"/>
      <c r="E25" s="25"/>
      <c r="F25" s="25"/>
      <c r="G25" s="25"/>
      <c r="H25" s="25"/>
      <c r="I25" s="50"/>
      <c r="J25" s="25"/>
      <c r="K25" s="25"/>
      <c r="L25" s="25"/>
      <c r="M25" s="25"/>
      <c r="N25" s="27"/>
      <c r="O25" s="27"/>
      <c r="P25" s="31">
        <f t="shared" si="0"/>
        <v>0</v>
      </c>
      <c r="Q25" s="55"/>
    </row>
    <row r="26" spans="1:17">
      <c r="A26" s="8" t="s">
        <v>19</v>
      </c>
      <c r="B26" s="25"/>
      <c r="C26" s="50"/>
      <c r="D26" s="25"/>
      <c r="E26" s="25"/>
      <c r="F26" s="25"/>
      <c r="G26" s="25"/>
      <c r="H26" s="25"/>
      <c r="I26" s="50"/>
      <c r="J26" s="25"/>
      <c r="K26" s="25"/>
      <c r="L26" s="25"/>
      <c r="M26" s="25"/>
      <c r="N26" s="27"/>
      <c r="O26" s="27"/>
      <c r="P26" s="31">
        <f t="shared" si="0"/>
        <v>0</v>
      </c>
      <c r="Q26" s="55"/>
    </row>
    <row r="27" spans="1:17" s="57" customFormat="1">
      <c r="A27" s="7" t="s">
        <v>15</v>
      </c>
      <c r="B27" s="56"/>
      <c r="C27" s="56"/>
      <c r="D27" s="59"/>
      <c r="E27" s="56"/>
      <c r="F27" s="58"/>
      <c r="G27" s="56"/>
      <c r="H27" s="54"/>
      <c r="I27" s="54"/>
      <c r="J27" s="59"/>
      <c r="K27" s="56"/>
      <c r="L27" s="56"/>
      <c r="M27" s="56"/>
      <c r="N27" s="26">
        <f>SUM(N28:N33)</f>
        <v>100000</v>
      </c>
      <c r="O27" s="26">
        <f>SUM(O28:O33)</f>
        <v>100000</v>
      </c>
      <c r="P27" s="30">
        <f t="shared" si="0"/>
        <v>0</v>
      </c>
      <c r="Q27" s="54"/>
    </row>
    <row r="28" spans="1:17">
      <c r="A28" s="8" t="s">
        <v>52</v>
      </c>
      <c r="B28" s="25"/>
      <c r="C28" s="25"/>
      <c r="D28" s="25"/>
      <c r="E28" s="25"/>
      <c r="F28" s="25"/>
      <c r="G28" s="25"/>
      <c r="H28" s="25"/>
      <c r="I28" s="25"/>
      <c r="J28" s="25"/>
      <c r="K28" s="25"/>
      <c r="L28" s="25"/>
      <c r="M28" s="25"/>
      <c r="N28" s="27"/>
      <c r="O28" s="27"/>
      <c r="P28" s="31">
        <f t="shared" si="0"/>
        <v>0</v>
      </c>
      <c r="Q28" s="55"/>
    </row>
    <row r="29" spans="1:17">
      <c r="A29" s="8" t="s">
        <v>53</v>
      </c>
      <c r="B29" s="25"/>
      <c r="C29" s="25"/>
      <c r="D29" s="25"/>
      <c r="E29" s="25"/>
      <c r="F29" s="25"/>
      <c r="G29" s="25"/>
      <c r="H29" s="25"/>
      <c r="I29" s="25"/>
      <c r="J29" s="25"/>
      <c r="K29" s="25"/>
      <c r="L29" s="25"/>
      <c r="M29" s="25"/>
      <c r="N29" s="27"/>
      <c r="O29" s="27"/>
      <c r="P29" s="31">
        <f t="shared" si="0"/>
        <v>0</v>
      </c>
      <c r="Q29" s="55"/>
    </row>
    <row r="30" spans="1:17">
      <c r="A30" s="8" t="s">
        <v>54</v>
      </c>
      <c r="B30" s="25"/>
      <c r="C30" s="25"/>
      <c r="D30" s="25"/>
      <c r="E30" s="25"/>
      <c r="F30" s="25"/>
      <c r="G30" s="25"/>
      <c r="H30" s="25"/>
      <c r="I30" s="25"/>
      <c r="J30" s="25"/>
      <c r="K30" s="25"/>
      <c r="L30" s="25"/>
      <c r="M30" s="25"/>
      <c r="N30" s="27"/>
      <c r="O30" s="27"/>
      <c r="P30" s="31">
        <f t="shared" si="0"/>
        <v>0</v>
      </c>
      <c r="Q30" s="55"/>
    </row>
    <row r="31" spans="1:17" ht="26.4">
      <c r="A31" s="8" t="s">
        <v>55</v>
      </c>
      <c r="B31" s="25"/>
      <c r="C31" s="25"/>
      <c r="D31" s="50"/>
      <c r="E31" s="25"/>
      <c r="F31" s="25"/>
      <c r="G31" s="25"/>
      <c r="H31" s="25"/>
      <c r="I31" s="25"/>
      <c r="J31" s="25"/>
      <c r="K31" s="25"/>
      <c r="L31" s="25"/>
      <c r="M31" s="25"/>
      <c r="N31" s="27">
        <v>50000</v>
      </c>
      <c r="O31" s="27">
        <v>50000</v>
      </c>
      <c r="P31" s="31">
        <f t="shared" si="0"/>
        <v>0</v>
      </c>
      <c r="Q31" s="62" t="s">
        <v>82</v>
      </c>
    </row>
    <row r="32" spans="1:17">
      <c r="A32" s="8" t="s">
        <v>56</v>
      </c>
      <c r="B32" s="25"/>
      <c r="C32" s="25"/>
      <c r="D32" s="25"/>
      <c r="E32" s="25"/>
      <c r="F32" s="25"/>
      <c r="G32" s="25"/>
      <c r="H32" s="25"/>
      <c r="I32" s="25"/>
      <c r="J32" s="25"/>
      <c r="K32" s="25"/>
      <c r="L32" s="25"/>
      <c r="M32" s="25"/>
      <c r="N32" s="27"/>
      <c r="O32" s="27"/>
      <c r="P32" s="31">
        <f t="shared" si="0"/>
        <v>0</v>
      </c>
      <c r="Q32" s="62"/>
    </row>
    <row r="33" spans="1:17" ht="26.4">
      <c r="A33" s="8" t="s">
        <v>57</v>
      </c>
      <c r="B33" s="25"/>
      <c r="C33" s="25"/>
      <c r="D33" s="50"/>
      <c r="E33" s="25"/>
      <c r="F33" s="25"/>
      <c r="G33" s="25"/>
      <c r="H33" s="25"/>
      <c r="I33" s="25"/>
      <c r="J33" s="50"/>
      <c r="K33" s="25"/>
      <c r="L33" s="25"/>
      <c r="M33" s="25"/>
      <c r="N33" s="27">
        <v>50000</v>
      </c>
      <c r="O33" s="27">
        <v>50000</v>
      </c>
      <c r="P33" s="31">
        <f t="shared" si="0"/>
        <v>0</v>
      </c>
      <c r="Q33" s="62" t="s">
        <v>82</v>
      </c>
    </row>
    <row r="34" spans="1:17" s="57" customFormat="1">
      <c r="A34" s="7" t="s">
        <v>7</v>
      </c>
      <c r="B34" s="59"/>
      <c r="C34" s="59"/>
      <c r="D34" s="61"/>
      <c r="E34" s="56"/>
      <c r="F34" s="61"/>
      <c r="G34" s="59"/>
      <c r="H34" s="56"/>
      <c r="I34" s="54"/>
      <c r="J34" s="56"/>
      <c r="K34" s="54"/>
      <c r="L34" s="54"/>
      <c r="M34" s="54"/>
      <c r="N34" s="26">
        <f>SUM(N35:N40)</f>
        <v>400000</v>
      </c>
      <c r="O34" s="26"/>
      <c r="P34" s="30">
        <f t="shared" si="0"/>
        <v>400000</v>
      </c>
      <c r="Q34" s="62"/>
    </row>
    <row r="35" spans="1:17">
      <c r="A35" s="8" t="s">
        <v>58</v>
      </c>
      <c r="B35" s="25"/>
      <c r="C35" s="25"/>
      <c r="D35" s="25"/>
      <c r="E35" s="25"/>
      <c r="F35" s="25"/>
      <c r="G35" s="53"/>
      <c r="H35" s="25"/>
      <c r="I35" s="25"/>
      <c r="J35" s="25"/>
      <c r="K35" s="25"/>
      <c r="L35" s="25"/>
      <c r="M35" s="25"/>
      <c r="N35" s="27"/>
      <c r="O35" s="27"/>
      <c r="P35" s="31">
        <f t="shared" si="0"/>
        <v>0</v>
      </c>
      <c r="Q35" s="62"/>
    </row>
    <row r="36" spans="1:17">
      <c r="A36" s="8" t="s">
        <v>77</v>
      </c>
      <c r="B36" s="50"/>
      <c r="C36" s="50"/>
      <c r="D36" s="25"/>
      <c r="E36" s="25"/>
      <c r="F36" s="25"/>
      <c r="G36" s="25"/>
      <c r="H36" s="25"/>
      <c r="I36" s="25"/>
      <c r="J36" s="25"/>
      <c r="K36" s="25"/>
      <c r="L36" s="25"/>
      <c r="M36" s="25"/>
      <c r="N36" s="27">
        <v>350000</v>
      </c>
      <c r="O36" s="27"/>
      <c r="P36" s="31">
        <f t="shared" si="0"/>
        <v>350000</v>
      </c>
      <c r="Q36" s="62" t="s">
        <v>81</v>
      </c>
    </row>
    <row r="37" spans="1:17">
      <c r="A37" s="8" t="s">
        <v>59</v>
      </c>
      <c r="B37" s="25"/>
      <c r="C37" s="25"/>
      <c r="D37" s="53"/>
      <c r="E37" s="25"/>
      <c r="F37" s="53"/>
      <c r="G37" s="50"/>
      <c r="H37" s="25"/>
      <c r="I37" s="25"/>
      <c r="J37" s="25"/>
      <c r="K37" s="25"/>
      <c r="L37" s="25"/>
      <c r="M37" s="25"/>
      <c r="N37" s="27">
        <v>50000</v>
      </c>
      <c r="O37" s="27"/>
      <c r="P37" s="31">
        <f t="shared" si="0"/>
        <v>50000</v>
      </c>
      <c r="Q37" s="62" t="s">
        <v>81</v>
      </c>
    </row>
    <row r="38" spans="1:17">
      <c r="A38" s="8" t="s">
        <v>28</v>
      </c>
      <c r="B38" s="25"/>
      <c r="C38" s="25"/>
      <c r="D38" s="25"/>
      <c r="E38" s="25"/>
      <c r="F38" s="25"/>
      <c r="G38" s="25"/>
      <c r="H38" s="25"/>
      <c r="I38" s="25"/>
      <c r="J38" s="25"/>
      <c r="K38" s="25"/>
      <c r="L38" s="25"/>
      <c r="M38" s="25"/>
      <c r="N38" s="27"/>
      <c r="O38" s="27"/>
      <c r="P38" s="31">
        <f t="shared" si="0"/>
        <v>0</v>
      </c>
      <c r="Q38" s="62"/>
    </row>
    <row r="39" spans="1:17">
      <c r="A39" s="12" t="s">
        <v>29</v>
      </c>
      <c r="B39" s="25"/>
      <c r="C39" s="25"/>
      <c r="D39" s="25"/>
      <c r="E39" s="25"/>
      <c r="F39" s="25"/>
      <c r="G39" s="25"/>
      <c r="H39" s="25"/>
      <c r="I39" s="25"/>
      <c r="J39" s="25"/>
      <c r="K39" s="25"/>
      <c r="L39" s="25"/>
      <c r="M39" s="25"/>
      <c r="N39" s="27"/>
      <c r="O39" s="27"/>
      <c r="P39" s="31">
        <f t="shared" si="0"/>
        <v>0</v>
      </c>
      <c r="Q39" s="62"/>
    </row>
    <row r="40" spans="1:17">
      <c r="A40" s="12" t="s">
        <v>30</v>
      </c>
      <c r="B40" s="25"/>
      <c r="C40" s="25"/>
      <c r="D40" s="25"/>
      <c r="E40" s="25"/>
      <c r="F40" s="25"/>
      <c r="G40" s="25"/>
      <c r="H40" s="25"/>
      <c r="I40" s="25"/>
      <c r="J40" s="25"/>
      <c r="K40" s="25"/>
      <c r="L40" s="25"/>
      <c r="M40" s="25"/>
      <c r="N40" s="27"/>
      <c r="O40" s="27"/>
      <c r="P40" s="31">
        <f t="shared" si="0"/>
        <v>0</v>
      </c>
      <c r="Q40" s="62"/>
    </row>
    <row r="41" spans="1:17">
      <c r="A41" s="11" t="s">
        <v>21</v>
      </c>
    </row>
  </sheetData>
  <sheetProtection formatCells="0"/>
  <mergeCells count="8">
    <mergeCell ref="B2:F2"/>
    <mergeCell ref="A14:A15"/>
    <mergeCell ref="B14:M14"/>
    <mergeCell ref="Q14:Q15"/>
    <mergeCell ref="B8:Q8"/>
    <mergeCell ref="B9:Q9"/>
    <mergeCell ref="B11:Q11"/>
    <mergeCell ref="B10:Q10"/>
  </mergeCells>
  <phoneticPr fontId="11"/>
  <dataValidations count="2">
    <dataValidation type="list" allowBlank="1" showInputMessage="1" showErrorMessage="1" sqref="E4 B4">
      <formula1>"Jan,Feb,Mar,Apr,May,Jun,Jul,Aug,Sep,Oct,Nov,Dec"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30480</xdr:colOff>
                    <xdr:row>4</xdr:row>
                    <xdr:rowOff>251460</xdr:rowOff>
                  </from>
                  <to>
                    <xdr:col>1</xdr:col>
                    <xdr:colOff>502920</xdr:colOff>
                    <xdr:row>6</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30480</xdr:colOff>
                    <xdr:row>4</xdr:row>
                    <xdr:rowOff>251460</xdr:rowOff>
                  </from>
                  <to>
                    <xdr:col>2</xdr:col>
                    <xdr:colOff>502920</xdr:colOff>
                    <xdr:row>6</xdr:row>
                    <xdr:rowOff>7620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251460</xdr:rowOff>
                  </from>
                  <to>
                    <xdr:col>4</xdr:col>
                    <xdr:colOff>7620</xdr:colOff>
                    <xdr:row>6</xdr:row>
                    <xdr:rowOff>7620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213360</xdr:colOff>
                    <xdr:row>6</xdr:row>
                    <xdr:rowOff>22860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39</xdr:row>
                    <xdr:rowOff>121920</xdr:rowOff>
                  </from>
                  <to>
                    <xdr:col>4</xdr:col>
                    <xdr:colOff>525780</xdr:colOff>
                    <xdr:row>41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419100</xdr:colOff>
                    <xdr:row>39</xdr:row>
                    <xdr:rowOff>137160</xdr:rowOff>
                  </from>
                  <to>
                    <xdr:col>9</xdr:col>
                    <xdr:colOff>388620</xdr:colOff>
                    <xdr:row>41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0"/>
  <sheetViews>
    <sheetView showGridLines="0" zoomScaleNormal="100" workbookViewId="0">
      <selection activeCell="N22" sqref="N22"/>
    </sheetView>
  </sheetViews>
  <sheetFormatPr defaultColWidth="9.109375" defaultRowHeight="13.8"/>
  <cols>
    <col min="1" max="1" width="41.6640625" style="33" customWidth="1"/>
    <col min="2" max="13" width="8.109375" style="33" customWidth="1"/>
    <col min="14" max="14" width="14.109375" style="33" bestFit="1" customWidth="1"/>
    <col min="15" max="15" width="17.33203125" style="33" bestFit="1" customWidth="1"/>
    <col min="16" max="16" width="12.44140625" style="33" bestFit="1" customWidth="1"/>
    <col min="17" max="17" width="21.6640625" style="33" bestFit="1" customWidth="1"/>
    <col min="18" max="16384" width="9.109375" style="33"/>
  </cols>
  <sheetData>
    <row r="1" spans="1:17" ht="28.5" customHeight="1">
      <c r="A1" s="32" t="s">
        <v>67</v>
      </c>
    </row>
    <row r="2" spans="1:17" ht="15" customHeight="1">
      <c r="A2" s="34" t="s">
        <v>11</v>
      </c>
      <c r="B2" s="66" t="s">
        <v>66</v>
      </c>
      <c r="C2" s="66"/>
      <c r="D2" s="66"/>
      <c r="E2" s="66"/>
      <c r="F2" s="66"/>
    </row>
    <row r="3" spans="1:17" ht="4.2" customHeight="1">
      <c r="A3" s="34"/>
      <c r="B3" s="35"/>
      <c r="C3" s="35"/>
      <c r="D3" s="35"/>
      <c r="E3" s="35"/>
    </row>
    <row r="4" spans="1:17">
      <c r="A4" s="34" t="s">
        <v>12</v>
      </c>
      <c r="B4" s="23" t="s">
        <v>71</v>
      </c>
      <c r="C4" s="52">
        <v>2013</v>
      </c>
      <c r="D4" s="20" t="s">
        <v>60</v>
      </c>
      <c r="E4" s="23" t="s">
        <v>70</v>
      </c>
      <c r="F4" s="52">
        <v>2014</v>
      </c>
      <c r="G4" s="37"/>
      <c r="H4" s="37"/>
      <c r="I4" s="37"/>
      <c r="J4" s="37"/>
      <c r="K4" s="37"/>
      <c r="L4" s="37"/>
      <c r="M4" s="37"/>
      <c r="N4" s="38"/>
      <c r="O4" s="38"/>
      <c r="P4" s="38"/>
      <c r="Q4" s="37"/>
    </row>
    <row r="5" spans="1:17" ht="21" customHeight="1">
      <c r="A5" s="34"/>
      <c r="B5" s="39" t="s">
        <v>68</v>
      </c>
      <c r="C5" s="39" t="s">
        <v>69</v>
      </c>
      <c r="D5" s="36"/>
      <c r="E5" s="39" t="s">
        <v>68</v>
      </c>
      <c r="F5" s="39" t="s">
        <v>69</v>
      </c>
      <c r="G5" s="37"/>
      <c r="H5" s="37"/>
      <c r="I5" s="37"/>
      <c r="J5" s="37"/>
      <c r="K5" s="37"/>
      <c r="L5" s="37"/>
      <c r="M5" s="37"/>
      <c r="N5" s="38"/>
      <c r="O5" s="38"/>
      <c r="P5" s="38"/>
      <c r="Q5" s="37"/>
    </row>
    <row r="6" spans="1:17">
      <c r="A6" s="34" t="s">
        <v>13</v>
      </c>
      <c r="B6" s="40"/>
      <c r="C6" s="40"/>
      <c r="D6" s="41"/>
      <c r="E6" s="37"/>
      <c r="F6" s="37"/>
      <c r="G6" s="37"/>
      <c r="H6" s="37"/>
      <c r="I6" s="37"/>
      <c r="J6" s="37"/>
      <c r="K6" s="37"/>
      <c r="L6" s="37"/>
      <c r="M6" s="37"/>
      <c r="N6" s="38"/>
      <c r="O6" s="38"/>
      <c r="P6" s="38"/>
      <c r="Q6" s="37"/>
    </row>
    <row r="7" spans="1:17" ht="4.2" customHeight="1">
      <c r="A7" s="34"/>
      <c r="B7" s="40"/>
      <c r="C7" s="40"/>
      <c r="D7" s="41"/>
      <c r="E7" s="37"/>
      <c r="F7" s="37"/>
      <c r="G7" s="37"/>
      <c r="H7" s="37"/>
      <c r="I7" s="37"/>
      <c r="J7" s="37"/>
      <c r="K7" s="37"/>
      <c r="L7" s="37"/>
      <c r="M7" s="37"/>
      <c r="N7" s="38"/>
      <c r="O7" s="38"/>
      <c r="P7" s="38"/>
      <c r="Q7" s="37"/>
    </row>
    <row r="8" spans="1:17" ht="14.4">
      <c r="A8" s="34" t="s">
        <v>23</v>
      </c>
      <c r="B8" s="71" t="s">
        <v>61</v>
      </c>
      <c r="C8" s="71"/>
      <c r="D8" s="71"/>
      <c r="E8" s="71"/>
      <c r="F8" s="71"/>
      <c r="G8" s="71"/>
      <c r="H8" s="71"/>
      <c r="I8" s="71"/>
      <c r="J8" s="71"/>
      <c r="K8" s="71"/>
      <c r="L8" s="71"/>
      <c r="M8" s="71"/>
      <c r="N8" s="71"/>
      <c r="O8" s="71"/>
      <c r="P8" s="67"/>
      <c r="Q8" s="67"/>
    </row>
    <row r="9" spans="1:17" ht="14.4">
      <c r="A9" s="34"/>
      <c r="B9" s="71" t="s">
        <v>62</v>
      </c>
      <c r="C9" s="71"/>
      <c r="D9" s="71"/>
      <c r="E9" s="71"/>
      <c r="F9" s="71"/>
      <c r="G9" s="71"/>
      <c r="H9" s="71"/>
      <c r="I9" s="71"/>
      <c r="J9" s="71"/>
      <c r="K9" s="71"/>
      <c r="L9" s="71"/>
      <c r="M9" s="71"/>
      <c r="N9" s="71"/>
      <c r="O9" s="71"/>
      <c r="P9" s="67"/>
      <c r="Q9" s="67"/>
    </row>
    <row r="10" spans="1:17" ht="13.5" customHeight="1">
      <c r="A10" s="34"/>
      <c r="B10" s="71" t="s">
        <v>63</v>
      </c>
      <c r="C10" s="71"/>
      <c r="D10" s="71"/>
      <c r="E10" s="71"/>
      <c r="F10" s="71"/>
      <c r="G10" s="71"/>
      <c r="H10" s="71"/>
      <c r="I10" s="71"/>
      <c r="J10" s="71"/>
      <c r="K10" s="71"/>
      <c r="L10" s="71"/>
      <c r="M10" s="71"/>
      <c r="N10" s="71"/>
      <c r="O10" s="71"/>
      <c r="P10" s="67"/>
      <c r="Q10" s="67"/>
    </row>
    <row r="11" spans="1:17" ht="3.6" customHeight="1">
      <c r="A11" s="34"/>
      <c r="B11" s="42"/>
      <c r="C11" s="41"/>
      <c r="D11" s="41"/>
      <c r="E11" s="37"/>
      <c r="F11" s="37"/>
      <c r="G11" s="37"/>
      <c r="H11" s="37"/>
      <c r="I11" s="37"/>
      <c r="J11" s="37"/>
      <c r="K11" s="37"/>
      <c r="L11" s="37"/>
      <c r="M11" s="37"/>
      <c r="N11" s="38"/>
      <c r="O11" s="38"/>
      <c r="P11" s="38"/>
      <c r="Q11" s="37"/>
    </row>
    <row r="12" spans="1:17">
      <c r="A12" s="34" t="s">
        <v>14</v>
      </c>
      <c r="B12" s="41"/>
      <c r="C12" s="41"/>
      <c r="D12" s="41"/>
      <c r="E12" s="37"/>
      <c r="F12" s="37"/>
      <c r="G12" s="37"/>
      <c r="H12" s="37"/>
      <c r="I12" s="37"/>
      <c r="J12" s="37"/>
      <c r="K12" s="37"/>
      <c r="L12" s="37"/>
      <c r="M12" s="37"/>
      <c r="N12" s="38"/>
      <c r="O12" s="38"/>
      <c r="P12" s="38"/>
      <c r="Q12" s="37"/>
    </row>
    <row r="13" spans="1:17" ht="15" customHeight="1">
      <c r="A13" s="77" t="s">
        <v>65</v>
      </c>
      <c r="B13" s="75" t="s">
        <v>0</v>
      </c>
      <c r="C13" s="75"/>
      <c r="D13" s="75"/>
      <c r="E13" s="75"/>
      <c r="F13" s="75"/>
      <c r="G13" s="75"/>
      <c r="H13" s="75"/>
      <c r="I13" s="75"/>
      <c r="J13" s="75"/>
      <c r="K13" s="75"/>
      <c r="L13" s="75"/>
      <c r="M13" s="75"/>
      <c r="N13" s="43" t="s">
        <v>1</v>
      </c>
      <c r="O13" s="43" t="s">
        <v>10</v>
      </c>
      <c r="P13" s="43" t="s">
        <v>9</v>
      </c>
      <c r="Q13" s="76" t="s">
        <v>34</v>
      </c>
    </row>
    <row r="14" spans="1:17">
      <c r="A14" s="77"/>
      <c r="B14" s="18" t="str">
        <f>IF(B4=0,"",B4)</f>
        <v>May</v>
      </c>
      <c r="C14" s="18" t="str">
        <f>IF($B$4="Jan","Feb",IF($B$4="Feb","Mar",IF($B$4="Mar","Apr",IF($B$4="Apr","May",IF($B$4="May","Jun",IF($B$4="Jun","Jul",IF($B$4="Jul","Aug",IF($B$4="Aug","Sep",IF($B$4="Sep","Oct",IF($B$4="Oct","Nov",IF($B$4="Nov","Dec",IF($B$4="Dec","Jan",""))))))))))))</f>
        <v>Jun</v>
      </c>
      <c r="D14" s="18" t="str">
        <f>IF($B$4="Jan","Mar",IF($B$4="Feb","Apr",IF($B$4="Mar","May",IF($B$4="Apr","Jun",IF($B$4="May","Jul",IF($B$4="Jun","Aug",IF($B$4="Jul","Sep",IF($B$4="Aug","Oct",IF($B$4="Sep","Nov",IF($B$4="Oct","Dec",IF($B$4="Nov","Jan",IF($B$4="Dec","Feb",""))))))))))))</f>
        <v>Jul</v>
      </c>
      <c r="E14" s="18" t="str">
        <f>IF($B$4="Jan","Apr",IF($B$4="Feb","May",IF($B$4="Mar","Jun",IF($B$4="Apr","Jul",IF($B$4="May","Aug",IF($B$4="Jun","Sep",IF($B$4="Jul","Oct",IF($B$4="Aug","Nov",IF($B$4="Sep","Dec",IF($B$4="Oct","Jan",IF($B$4="Nov","Feb",IF($B$4="Dec","Mar",""))))))))))))</f>
        <v>Aug</v>
      </c>
      <c r="F14" s="18" t="str">
        <f>IF($B$4="Jan","May",IF($B$4="Feb","Jun",IF($B$4="Mar","Jul",IF($B$4="Apr","Aug",IF($B$4="May","Sep",IF($B$4="Jun","Oct",IF($B$4="Jul","Nov",IF($B$4="Aug","Dec",IF($B$4="Sep","Jan",IF($B$4="Oct","Feb",IF($B$4="Nov","Mar",IF($B$4="Dec","Apr",""))))))))))))</f>
        <v>Sep</v>
      </c>
      <c r="G14" s="18" t="str">
        <f>IF($B$4="Jan","Jun",IF($B$4="Feb","Jul",IF($B$4="Mar","Aug",IF($B$4="Apr","Sep",IF($B$4="May","Oct",IF($B$4="Jun","Nov",IF($B$4="Jul","Dec",IF($B$4="Aug","Jan",IF($B$4="Sep","Feb",IF($B$4="Oct","Mar",IF($B$4="Nov","Apr",IF($B$4="Dec","May",""))))))))))))</f>
        <v>Oct</v>
      </c>
      <c r="H14" s="18" t="str">
        <f>IF($B$4="Jan","Jul",IF($B$4="Feb","Aug",IF($B$4="Mar","Sep",IF($B$4="Apr","Oct",IF($B$4="May","Nov",IF($B$4="Jun","Dec",IF($B$4="Jul","Jan",IF($B$4="Aug","Feb",IF($B$4="Sep","Mar",IF($B$4="Oct","Apr",IF($B$4="Nov","May",IF($B$4="Dec","Jun",""))))))))))))</f>
        <v>Nov</v>
      </c>
      <c r="I14" s="18" t="str">
        <f>IF($B$4="Jan","Aug",IF($B$4="Feb","Sep",IF($B$4="Mar","Oct",IF($B$4="Apr","Nov",IF($B$4="May","Dec",IF($B$4="Jun","Jan",IF($B$4="Jul","Feb",IF($B$4="Aug","Mar",IF($B$4="Sep","Apr",IF($B$4="Oct","May",IF($B$4="Nov","Jun",IF($B$4="Dec","Jul",""))))))))))))</f>
        <v>Dec</v>
      </c>
      <c r="J14" s="18" t="str">
        <f>IF($B$4="Jan","Sep",IF($B$4="Feb","Oct",IF($B$4="Mar","Nov",IF($B$4="Apr","Dec",IF($B$4="May","Jan",IF($B$4="Jun","Feb",IF($B$4="Jul","Mar",IF($B$4="Aug","Apr",IF($B$4="Sep","May",IF($B$4="Oct","Jun",IF($B$4="Nov","Jul",IF($B$4="Dec","Aug",""))))))))))))</f>
        <v>Jan</v>
      </c>
      <c r="K14" s="18" t="str">
        <f>IF($B$4="Jan","Oct",IF($B$4="Feb","Nov",IF($B$4="Mar","Dec",IF($B$4="Apr","Jan",IF($B$4="May","Feb",IF($B$4="Jun","Mar",IF($B$4="Jul","Apr",IF($B$4="Aug","May",IF($B$4="Sep","Jun",IF($B$4="Oct","Jul",IF($B$4="Nov","Aug",IF($B$4="Dec","Sep",""))))))))))))</f>
        <v>Feb</v>
      </c>
      <c r="L14" s="18" t="str">
        <f>IF($B$4="Jan","Nov",IF($B$4="Feb","Dec",IF($B$4="Mar","Jan",IF($B$4="Apr","Feb",IF($B$4="May","Mar",IF($B$4="Jun","Apr",IF($B$4="Jul","May",IF($B$4="Aug","Jun",IF($B$4="Sep","Jul",IF($B$4="Oct","Aug",IF($B$4="Nov","Sep",IF($B$4="Dec","Oct",""))))))))))))</f>
        <v>Mar</v>
      </c>
      <c r="M14" s="18" t="str">
        <f>IF($B$4="Jan","Dec",IF($B$4="Feb","Jan",IF($B$4="Mar","Feb",IF($B$4="Apr","Mar",IF($B$4="May","Apr",IF($B$4="Jun","May",IF($B$4="Jul","Jun",IF($B$4="Aug","Jul",IF($B$4="Sep","Aug",IF($B$4="Oct","Sep",IF($B$4="Nov","Oct",IF($B$4="Dec","Nov",""))))))))))))</f>
        <v>Apr</v>
      </c>
      <c r="N14" s="44" t="s">
        <v>33</v>
      </c>
      <c r="O14" s="44" t="s">
        <v>33</v>
      </c>
      <c r="P14" s="44" t="s">
        <v>33</v>
      </c>
      <c r="Q14" s="76"/>
    </row>
    <row r="15" spans="1:17">
      <c r="A15" s="45" t="s">
        <v>16</v>
      </c>
      <c r="B15" s="48"/>
      <c r="C15" s="48"/>
      <c r="D15" s="25"/>
      <c r="E15" s="25"/>
      <c r="F15" s="25"/>
      <c r="G15" s="25"/>
      <c r="H15" s="25"/>
      <c r="I15" s="25"/>
      <c r="J15" s="25"/>
      <c r="K15" s="25"/>
      <c r="L15" s="25"/>
      <c r="M15" s="25"/>
      <c r="N15" s="26">
        <v>10600</v>
      </c>
      <c r="O15" s="26">
        <v>6360</v>
      </c>
      <c r="P15" s="30">
        <f>N15-O15</f>
        <v>4240</v>
      </c>
      <c r="Q15" s="26" t="s">
        <v>2</v>
      </c>
    </row>
    <row r="16" spans="1:17">
      <c r="A16" s="46" t="s">
        <v>17</v>
      </c>
      <c r="B16" s="49"/>
      <c r="C16" s="25"/>
      <c r="D16" s="25"/>
      <c r="E16" s="25"/>
      <c r="F16" s="25"/>
      <c r="G16" s="25"/>
      <c r="H16" s="25"/>
      <c r="I16" s="25"/>
      <c r="J16" s="25"/>
      <c r="K16" s="25"/>
      <c r="L16" s="25"/>
      <c r="M16" s="25"/>
      <c r="N16" s="27">
        <v>5300</v>
      </c>
      <c r="O16" s="27">
        <v>3180</v>
      </c>
      <c r="P16" s="31">
        <f t="shared" ref="P16:P39" si="0">N16-O16</f>
        <v>2120</v>
      </c>
      <c r="Q16" s="27" t="s">
        <v>2</v>
      </c>
    </row>
    <row r="17" spans="1:17">
      <c r="A17" s="46" t="s">
        <v>25</v>
      </c>
      <c r="B17" s="25"/>
      <c r="C17" s="49"/>
      <c r="D17" s="25"/>
      <c r="E17" s="25"/>
      <c r="F17" s="25"/>
      <c r="G17" s="25"/>
      <c r="H17" s="25"/>
      <c r="I17" s="25"/>
      <c r="J17" s="25"/>
      <c r="K17" s="25"/>
      <c r="L17" s="25"/>
      <c r="M17" s="25"/>
      <c r="N17" s="27">
        <v>5300</v>
      </c>
      <c r="O17" s="27">
        <v>3180</v>
      </c>
      <c r="P17" s="31">
        <f t="shared" si="0"/>
        <v>2120</v>
      </c>
      <c r="Q17" s="27" t="s">
        <v>2</v>
      </c>
    </row>
    <row r="18" spans="1:17">
      <c r="A18" s="45" t="s">
        <v>8</v>
      </c>
      <c r="B18" s="25"/>
      <c r="C18" s="25"/>
      <c r="D18" s="25"/>
      <c r="E18" s="25"/>
      <c r="F18" s="48"/>
      <c r="G18" s="24"/>
      <c r="H18" s="25"/>
      <c r="I18" s="25"/>
      <c r="J18" s="48"/>
      <c r="K18" s="25"/>
      <c r="L18" s="24"/>
      <c r="M18" s="25"/>
      <c r="N18" s="26">
        <v>14000</v>
      </c>
      <c r="O18" s="26">
        <v>0</v>
      </c>
      <c r="P18" s="30">
        <f t="shared" si="0"/>
        <v>14000</v>
      </c>
      <c r="Q18" s="26" t="s">
        <v>3</v>
      </c>
    </row>
    <row r="19" spans="1:17">
      <c r="A19" s="46" t="s">
        <v>27</v>
      </c>
      <c r="B19" s="25"/>
      <c r="C19" s="25"/>
      <c r="D19" s="25"/>
      <c r="E19" s="25"/>
      <c r="F19" s="49"/>
      <c r="G19" s="25"/>
      <c r="H19" s="25"/>
      <c r="I19" s="25"/>
      <c r="J19" s="25"/>
      <c r="K19" s="25"/>
      <c r="L19" s="25"/>
      <c r="M19" s="25"/>
      <c r="N19" s="27">
        <v>7000</v>
      </c>
      <c r="O19" s="27">
        <v>0</v>
      </c>
      <c r="P19" s="31">
        <f t="shared" si="0"/>
        <v>7000</v>
      </c>
      <c r="Q19" s="27" t="s">
        <v>3</v>
      </c>
    </row>
    <row r="20" spans="1:17">
      <c r="A20" s="46" t="s">
        <v>22</v>
      </c>
      <c r="B20" s="25"/>
      <c r="C20" s="25"/>
      <c r="D20" s="25"/>
      <c r="E20" s="25"/>
      <c r="F20" s="25"/>
      <c r="G20" s="28"/>
      <c r="H20" s="25"/>
      <c r="I20" s="25"/>
      <c r="J20" s="49"/>
      <c r="K20" s="25"/>
      <c r="L20" s="25"/>
      <c r="M20" s="25"/>
      <c r="N20" s="27">
        <v>7000</v>
      </c>
      <c r="O20" s="27">
        <v>0</v>
      </c>
      <c r="P20" s="31">
        <f t="shared" si="0"/>
        <v>7000</v>
      </c>
      <c r="Q20" s="27" t="s">
        <v>3</v>
      </c>
    </row>
    <row r="21" spans="1:17">
      <c r="A21" s="45" t="s">
        <v>26</v>
      </c>
      <c r="B21" s="25"/>
      <c r="C21" s="25"/>
      <c r="D21" s="25"/>
      <c r="E21" s="25"/>
      <c r="F21" s="25"/>
      <c r="G21" s="48"/>
      <c r="H21" s="25"/>
      <c r="I21" s="25"/>
      <c r="J21" s="24"/>
      <c r="K21" s="25"/>
      <c r="L21" s="24"/>
      <c r="M21" s="25"/>
      <c r="N21" s="26">
        <v>7000</v>
      </c>
      <c r="O21" s="26">
        <v>0</v>
      </c>
      <c r="P21" s="30">
        <f t="shared" si="0"/>
        <v>7000</v>
      </c>
      <c r="Q21" s="26" t="s">
        <v>3</v>
      </c>
    </row>
    <row r="22" spans="1:17">
      <c r="A22" s="45" t="s">
        <v>24</v>
      </c>
      <c r="B22" s="25"/>
      <c r="C22" s="25"/>
      <c r="D22" s="25"/>
      <c r="E22" s="25"/>
      <c r="F22" s="48"/>
      <c r="G22" s="25"/>
      <c r="H22" s="25"/>
      <c r="I22" s="25"/>
      <c r="J22" s="25"/>
      <c r="K22" s="25"/>
      <c r="L22" s="48"/>
      <c r="M22" s="24"/>
      <c r="N22" s="26">
        <v>63678</v>
      </c>
      <c r="O22" s="26">
        <v>0</v>
      </c>
      <c r="P22" s="30">
        <f t="shared" si="0"/>
        <v>63678</v>
      </c>
      <c r="Q22" s="26" t="s">
        <v>3</v>
      </c>
    </row>
    <row r="23" spans="1:17">
      <c r="A23" s="46" t="s">
        <v>18</v>
      </c>
      <c r="B23" s="25"/>
      <c r="C23" s="25"/>
      <c r="D23" s="25"/>
      <c r="E23" s="25"/>
      <c r="F23" s="25"/>
      <c r="G23" s="25"/>
      <c r="H23" s="25"/>
      <c r="I23" s="25"/>
      <c r="J23" s="25"/>
      <c r="K23" s="25"/>
      <c r="L23" s="49"/>
      <c r="M23" s="25"/>
      <c r="N23" s="27">
        <v>54483.549999999996</v>
      </c>
      <c r="O23" s="27">
        <v>0</v>
      </c>
      <c r="P23" s="31">
        <f t="shared" si="0"/>
        <v>54483.549999999996</v>
      </c>
      <c r="Q23" s="27" t="s">
        <v>3</v>
      </c>
    </row>
    <row r="24" spans="1:17">
      <c r="A24" s="46" t="s">
        <v>20</v>
      </c>
      <c r="B24" s="25"/>
      <c r="C24" s="25"/>
      <c r="D24" s="25"/>
      <c r="E24" s="25"/>
      <c r="F24" s="49"/>
      <c r="G24" s="25"/>
      <c r="H24" s="25"/>
      <c r="I24" s="25"/>
      <c r="J24" s="25"/>
      <c r="K24" s="25"/>
      <c r="L24" s="25"/>
      <c r="M24" s="25"/>
      <c r="N24" s="27">
        <v>1766.5999999999997</v>
      </c>
      <c r="O24" s="27">
        <v>0</v>
      </c>
      <c r="P24" s="31">
        <f t="shared" si="0"/>
        <v>1766.5999999999997</v>
      </c>
      <c r="Q24" s="27" t="s">
        <v>3</v>
      </c>
    </row>
    <row r="25" spans="1:17">
      <c r="A25" s="46" t="s">
        <v>19</v>
      </c>
      <c r="B25" s="25"/>
      <c r="C25" s="25"/>
      <c r="D25" s="25"/>
      <c r="E25" s="25"/>
      <c r="F25" s="49"/>
      <c r="G25" s="25"/>
      <c r="H25" s="25"/>
      <c r="I25" s="25"/>
      <c r="J25" s="25"/>
      <c r="K25" s="25"/>
      <c r="L25" s="25"/>
      <c r="M25" s="25"/>
      <c r="N25" s="27">
        <v>7427.7499999999991</v>
      </c>
      <c r="O25" s="27">
        <v>0</v>
      </c>
      <c r="P25" s="31">
        <f t="shared" si="0"/>
        <v>7427.7499999999991</v>
      </c>
      <c r="Q25" s="27" t="s">
        <v>3</v>
      </c>
    </row>
    <row r="26" spans="1:17">
      <c r="A26" s="45" t="s">
        <v>15</v>
      </c>
      <c r="B26" s="25"/>
      <c r="C26" s="25"/>
      <c r="D26" s="25"/>
      <c r="E26" s="25"/>
      <c r="F26" s="29"/>
      <c r="G26" s="25"/>
      <c r="H26" s="48"/>
      <c r="I26" s="48"/>
      <c r="J26" s="25"/>
      <c r="K26" s="25"/>
      <c r="L26" s="25"/>
      <c r="M26" s="25"/>
      <c r="N26" s="26">
        <v>326901</v>
      </c>
      <c r="O26" s="26">
        <v>0</v>
      </c>
      <c r="P26" s="30">
        <f t="shared" si="0"/>
        <v>326901</v>
      </c>
      <c r="Q26" s="26" t="s">
        <v>3</v>
      </c>
    </row>
    <row r="27" spans="1:17">
      <c r="A27" s="46" t="s">
        <v>52</v>
      </c>
      <c r="B27" s="25"/>
      <c r="C27" s="25"/>
      <c r="D27" s="25"/>
      <c r="E27" s="25"/>
      <c r="F27" s="25"/>
      <c r="G27" s="25"/>
      <c r="H27" s="49"/>
      <c r="I27" s="50"/>
      <c r="J27" s="25"/>
      <c r="K27" s="25"/>
      <c r="L27" s="25"/>
      <c r="M27" s="25"/>
      <c r="N27" s="27">
        <v>54483.549999999996</v>
      </c>
      <c r="O27" s="27">
        <v>0</v>
      </c>
      <c r="P27" s="31">
        <f t="shared" si="0"/>
        <v>54483.549999999996</v>
      </c>
      <c r="Q27" s="27" t="s">
        <v>3</v>
      </c>
    </row>
    <row r="28" spans="1:17">
      <c r="A28" s="46" t="s">
        <v>53</v>
      </c>
      <c r="B28" s="25"/>
      <c r="C28" s="25"/>
      <c r="D28" s="25"/>
      <c r="E28" s="25"/>
      <c r="F28" s="25"/>
      <c r="G28" s="25"/>
      <c r="H28" s="49"/>
      <c r="I28" s="50"/>
      <c r="J28" s="25"/>
      <c r="K28" s="25"/>
      <c r="L28" s="25"/>
      <c r="M28" s="25"/>
      <c r="N28" s="27">
        <v>54483.549999999996</v>
      </c>
      <c r="O28" s="27">
        <v>0</v>
      </c>
      <c r="P28" s="31">
        <f t="shared" si="0"/>
        <v>54483.549999999996</v>
      </c>
      <c r="Q28" s="27" t="s">
        <v>3</v>
      </c>
    </row>
    <row r="29" spans="1:17">
      <c r="A29" s="46" t="s">
        <v>54</v>
      </c>
      <c r="B29" s="25"/>
      <c r="C29" s="25"/>
      <c r="D29" s="25"/>
      <c r="E29" s="25"/>
      <c r="F29" s="25"/>
      <c r="G29" s="25"/>
      <c r="H29" s="49"/>
      <c r="I29" s="50"/>
      <c r="J29" s="25"/>
      <c r="K29" s="25"/>
      <c r="L29" s="25"/>
      <c r="M29" s="25"/>
      <c r="N29" s="27">
        <v>54483.549999999996</v>
      </c>
      <c r="O29" s="27">
        <v>0</v>
      </c>
      <c r="P29" s="31">
        <f t="shared" si="0"/>
        <v>54483.549999999996</v>
      </c>
      <c r="Q29" s="27" t="s">
        <v>3</v>
      </c>
    </row>
    <row r="30" spans="1:17">
      <c r="A30" s="46" t="s">
        <v>55</v>
      </c>
      <c r="B30" s="25"/>
      <c r="C30" s="25"/>
      <c r="D30" s="25"/>
      <c r="E30" s="25"/>
      <c r="F30" s="25"/>
      <c r="G30" s="25"/>
      <c r="H30" s="25"/>
      <c r="I30" s="49"/>
      <c r="J30" s="25"/>
      <c r="K30" s="25"/>
      <c r="L30" s="25"/>
      <c r="M30" s="25"/>
      <c r="N30" s="27">
        <v>54483.549999999996</v>
      </c>
      <c r="O30" s="27">
        <v>0</v>
      </c>
      <c r="P30" s="31">
        <f t="shared" si="0"/>
        <v>54483.549999999996</v>
      </c>
      <c r="Q30" s="27" t="s">
        <v>3</v>
      </c>
    </row>
    <row r="31" spans="1:17">
      <c r="A31" s="46" t="s">
        <v>56</v>
      </c>
      <c r="B31" s="25"/>
      <c r="C31" s="25"/>
      <c r="D31" s="25"/>
      <c r="E31" s="25"/>
      <c r="F31" s="25"/>
      <c r="G31" s="25"/>
      <c r="H31" s="25"/>
      <c r="I31" s="49"/>
      <c r="J31" s="25"/>
      <c r="K31" s="25"/>
      <c r="L31" s="25"/>
      <c r="M31" s="25"/>
      <c r="N31" s="27">
        <v>54483.549999999996</v>
      </c>
      <c r="O31" s="27">
        <v>0</v>
      </c>
      <c r="P31" s="31">
        <f t="shared" si="0"/>
        <v>54483.549999999996</v>
      </c>
      <c r="Q31" s="27" t="s">
        <v>3</v>
      </c>
    </row>
    <row r="32" spans="1:17">
      <c r="A32" s="46" t="s">
        <v>57</v>
      </c>
      <c r="B32" s="25"/>
      <c r="C32" s="25"/>
      <c r="D32" s="25"/>
      <c r="E32" s="25"/>
      <c r="F32" s="25"/>
      <c r="G32" s="25"/>
      <c r="H32" s="25"/>
      <c r="I32" s="49"/>
      <c r="J32" s="25"/>
      <c r="K32" s="25"/>
      <c r="L32" s="25"/>
      <c r="M32" s="25"/>
      <c r="N32" s="27">
        <v>54483.549999999996</v>
      </c>
      <c r="O32" s="27">
        <v>0</v>
      </c>
      <c r="P32" s="31">
        <f t="shared" si="0"/>
        <v>54483.549999999996</v>
      </c>
      <c r="Q32" s="27" t="s">
        <v>3</v>
      </c>
    </row>
    <row r="33" spans="1:17">
      <c r="A33" s="45" t="s">
        <v>7</v>
      </c>
      <c r="B33" s="25"/>
      <c r="C33" s="24"/>
      <c r="D33" s="25"/>
      <c r="E33" s="25"/>
      <c r="F33" s="25"/>
      <c r="G33" s="25"/>
      <c r="H33" s="25"/>
      <c r="I33" s="24"/>
      <c r="J33" s="25"/>
      <c r="K33" s="48"/>
      <c r="L33" s="24"/>
      <c r="M33" s="48"/>
      <c r="N33" s="26">
        <v>29400</v>
      </c>
      <c r="O33" s="26">
        <v>14700</v>
      </c>
      <c r="P33" s="30">
        <f t="shared" si="0"/>
        <v>14700</v>
      </c>
      <c r="Q33" s="26" t="s">
        <v>4</v>
      </c>
    </row>
    <row r="34" spans="1:17">
      <c r="A34" s="46" t="s">
        <v>58</v>
      </c>
      <c r="B34" s="25"/>
      <c r="C34" s="25"/>
      <c r="D34" s="25"/>
      <c r="E34" s="25"/>
      <c r="F34" s="25"/>
      <c r="G34" s="25"/>
      <c r="H34" s="25"/>
      <c r="I34" s="25"/>
      <c r="J34" s="25"/>
      <c r="K34" s="49"/>
      <c r="L34" s="25"/>
      <c r="M34" s="25"/>
      <c r="N34" s="27">
        <v>13500</v>
      </c>
      <c r="O34" s="27">
        <v>13500</v>
      </c>
      <c r="P34" s="31">
        <f t="shared" si="0"/>
        <v>0</v>
      </c>
      <c r="Q34" s="27" t="s">
        <v>5</v>
      </c>
    </row>
    <row r="35" spans="1:17">
      <c r="A35" s="46" t="s">
        <v>31</v>
      </c>
      <c r="B35" s="25"/>
      <c r="C35" s="25"/>
      <c r="D35" s="25"/>
      <c r="E35" s="25"/>
      <c r="F35" s="25"/>
      <c r="G35" s="25"/>
      <c r="H35" s="25"/>
      <c r="I35" s="25"/>
      <c r="J35" s="25"/>
      <c r="K35" s="49"/>
      <c r="L35" s="25"/>
      <c r="M35" s="25"/>
      <c r="N35" s="27">
        <v>1200</v>
      </c>
      <c r="O35" s="27">
        <v>1200</v>
      </c>
      <c r="P35" s="31">
        <f t="shared" si="0"/>
        <v>0</v>
      </c>
      <c r="Q35" s="27" t="s">
        <v>6</v>
      </c>
    </row>
    <row r="36" spans="1:17">
      <c r="A36" s="46" t="s">
        <v>59</v>
      </c>
      <c r="B36" s="25"/>
      <c r="C36" s="25"/>
      <c r="D36" s="25"/>
      <c r="E36" s="25"/>
      <c r="F36" s="25"/>
      <c r="G36" s="25"/>
      <c r="H36" s="25"/>
      <c r="I36" s="25"/>
      <c r="J36" s="25"/>
      <c r="K36" s="49"/>
      <c r="L36" s="25"/>
      <c r="M36" s="25"/>
      <c r="N36" s="27"/>
      <c r="O36" s="27"/>
      <c r="P36" s="31">
        <f t="shared" si="0"/>
        <v>0</v>
      </c>
      <c r="Q36" s="27"/>
    </row>
    <row r="37" spans="1:17">
      <c r="A37" s="46" t="s">
        <v>28</v>
      </c>
      <c r="B37" s="25"/>
      <c r="C37" s="25"/>
      <c r="D37" s="25"/>
      <c r="E37" s="25"/>
      <c r="F37" s="25"/>
      <c r="G37" s="25"/>
      <c r="H37" s="25"/>
      <c r="I37" s="25"/>
      <c r="J37" s="25"/>
      <c r="K37" s="25"/>
      <c r="L37" s="25"/>
      <c r="M37" s="49"/>
      <c r="N37" s="27">
        <v>13500</v>
      </c>
      <c r="O37" s="27">
        <v>13500</v>
      </c>
      <c r="P37" s="31">
        <f t="shared" si="0"/>
        <v>0</v>
      </c>
      <c r="Q37" s="27" t="s">
        <v>5</v>
      </c>
    </row>
    <row r="38" spans="1:17">
      <c r="A38" s="47" t="s">
        <v>29</v>
      </c>
      <c r="B38" s="25"/>
      <c r="C38" s="25"/>
      <c r="D38" s="25"/>
      <c r="E38" s="25"/>
      <c r="F38" s="25"/>
      <c r="G38" s="25"/>
      <c r="H38" s="25"/>
      <c r="I38" s="25"/>
      <c r="J38" s="25"/>
      <c r="K38" s="25"/>
      <c r="L38" s="25"/>
      <c r="M38" s="51"/>
      <c r="N38" s="27">
        <v>600</v>
      </c>
      <c r="O38" s="27">
        <v>600</v>
      </c>
      <c r="P38" s="31">
        <f t="shared" si="0"/>
        <v>0</v>
      </c>
      <c r="Q38" s="27" t="s">
        <v>6</v>
      </c>
    </row>
    <row r="39" spans="1:17">
      <c r="A39" s="47" t="s">
        <v>30</v>
      </c>
      <c r="B39" s="25"/>
      <c r="C39" s="25"/>
      <c r="D39" s="25"/>
      <c r="E39" s="25"/>
      <c r="F39" s="25"/>
      <c r="G39" s="25"/>
      <c r="H39" s="25"/>
      <c r="I39" s="25"/>
      <c r="J39" s="25"/>
      <c r="K39" s="25"/>
      <c r="L39" s="25"/>
      <c r="M39" s="51"/>
      <c r="N39" s="27">
        <v>600</v>
      </c>
      <c r="O39" s="27">
        <v>600</v>
      </c>
      <c r="P39" s="31">
        <f t="shared" si="0"/>
        <v>0</v>
      </c>
      <c r="Q39" s="27" t="s">
        <v>6</v>
      </c>
    </row>
    <row r="40" spans="1:17">
      <c r="A40" s="34" t="s">
        <v>21</v>
      </c>
    </row>
  </sheetData>
  <sheetProtection sheet="1" objects="1" scenarios="1" formatCells="0"/>
  <mergeCells count="7">
    <mergeCell ref="B2:F2"/>
    <mergeCell ref="B13:M13"/>
    <mergeCell ref="Q13:Q14"/>
    <mergeCell ref="A13:A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E4 B4">
      <formula1>"Jan,Feb,Mar,Apr,May,Jun,Jul,Aug,Sep,Oct,Nov,Dec"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38</xdr:row>
                    <xdr:rowOff>121920</xdr:rowOff>
                  </from>
                  <to>
                    <xdr:col>4</xdr:col>
                    <xdr:colOff>525780</xdr:colOff>
                    <xdr:row>39</xdr:row>
                    <xdr:rowOff>175260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5</xdr:col>
                    <xdr:colOff>419100</xdr:colOff>
                    <xdr:row>38</xdr:row>
                    <xdr:rowOff>137160</xdr:rowOff>
                  </from>
                  <to>
                    <xdr:col>9</xdr:col>
                    <xdr:colOff>388620</xdr:colOff>
                    <xdr:row>39</xdr:row>
                    <xdr:rowOff>175260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30480</xdr:colOff>
                    <xdr:row>4</xdr:row>
                    <xdr:rowOff>251460</xdr:rowOff>
                  </from>
                  <to>
                    <xdr:col>1</xdr:col>
                    <xdr:colOff>502920</xdr:colOff>
                    <xdr:row>6</xdr:row>
                    <xdr:rowOff>7620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30480</xdr:colOff>
                    <xdr:row>4</xdr:row>
                    <xdr:rowOff>251460</xdr:rowOff>
                  </from>
                  <to>
                    <xdr:col>2</xdr:col>
                    <xdr:colOff>502920</xdr:colOff>
                    <xdr:row>6</xdr:row>
                    <xdr:rowOff>7620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76200</xdr:colOff>
                    <xdr:row>4</xdr:row>
                    <xdr:rowOff>251460</xdr:rowOff>
                  </from>
                  <to>
                    <xdr:col>4</xdr:col>
                    <xdr:colOff>7620</xdr:colOff>
                    <xdr:row>6</xdr:row>
                    <xdr:rowOff>7620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152400</xdr:colOff>
                    <xdr:row>4</xdr:row>
                    <xdr:rowOff>228600</xdr:rowOff>
                  </from>
                  <to>
                    <xdr:col>5</xdr:col>
                    <xdr:colOff>213360</xdr:colOff>
                    <xdr:row>6</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B40D1A-71A9-4C32-BBBC-0467B34F638B}"/>
</file>

<file path=customXml/itemProps2.xml><?xml version="1.0" encoding="utf-8"?>
<ds:datastoreItem xmlns:ds="http://schemas.openxmlformats.org/officeDocument/2006/customXml" ds:itemID="{3EAACF24-36D5-4B7C-96C2-46D522941486}"/>
</file>

<file path=customXml/itemProps3.xml><?xml version="1.0" encoding="utf-8"?>
<ds:datastoreItem xmlns:ds="http://schemas.openxmlformats.org/officeDocument/2006/customXml" ds:itemID="{A2468565-560F-4C38-8D2B-9AFBE5AC19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ANNUAL_WORKPLAN</vt:lpstr>
      <vt:lpstr>Example</vt:lpstr>
      <vt:lpstr>INTRO!Print_Area</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Madandi Daniel NGAMIJE</cp:lastModifiedBy>
  <cp:lastPrinted>2013-03-21T07:12:00Z</cp:lastPrinted>
  <dcterms:created xsi:type="dcterms:W3CDTF">2013-03-17T16:46:15Z</dcterms:created>
  <dcterms:modified xsi:type="dcterms:W3CDTF">2019-05-20T07:53:24Z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