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HP\Desktop\JAPs from HQ Sharepoint_21Nov2019\JRSMs\Benin\"/>
    </mc:Choice>
  </mc:AlternateContent>
  <xr:revisionPtr revIDLastSave="0" documentId="13_ncr:1_{EE023697-AE82-4ABB-8661-7970C4C7CC34}" xr6:coauthVersionLast="45" xr6:coauthVersionMax="45" xr10:uidLastSave="{00000000-0000-0000-0000-000000000000}"/>
  <bookViews>
    <workbookView xWindow="-110" yWindow="-110" windowWidth="19420" windowHeight="10420" activeTab="1" xr2:uid="{00000000-000D-0000-FFFF-FFFF00000000}"/>
  </bookViews>
  <sheets>
    <sheet name="INTRO" sheetId="1" r:id="rId1"/>
    <sheet name="COUNTRY_INFO" sheetId="2" r:id="rId2"/>
    <sheet name="DEC" sheetId="3" r:id="rId3"/>
    <sheet name="ALB_MBD" sheetId="4" r:id="rId4"/>
    <sheet name="PZQ" sheetId="5" r:id="rId5"/>
    <sheet name="IVM" sheetId="6" r:id="rId6"/>
    <sheet name="SUMMARY" sheetId="7" r:id="rId7"/>
    <sheet name="SHIPMENT" sheetId="8" r:id="rId8"/>
  </sheets>
  <externalReferences>
    <externalReference r:id="rId9"/>
  </externalReferences>
  <definedNames>
    <definedName name="CC__1">#REF!</definedName>
    <definedName name="CC_1">#REF!</definedName>
    <definedName name="FUNDERS">[1]activities!#REF!</definedName>
    <definedName name="JUNK">#REF!</definedName>
    <definedName name="ss">#REF!</definedName>
    <definedName name="_xlnm.Print_Area" localSheetId="0">INTRO!$A$1:$E$50</definedName>
    <definedName name="_xlnm.Print_Area" localSheetId="7">SHIPMENT!$B$1:$H$56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 i="2" l="1"/>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9" i="2"/>
  <c r="C14" i="7" l="1"/>
  <c r="H4" i="8" l="1"/>
  <c r="C4" i="8"/>
  <c r="F17" i="7"/>
  <c r="F16" i="7"/>
  <c r="G15" i="7"/>
  <c r="F15" i="7"/>
  <c r="H15" i="7" s="1"/>
  <c r="F14" i="7"/>
  <c r="F13" i="7"/>
  <c r="G12" i="7"/>
  <c r="F12" i="7"/>
  <c r="H12" i="7" s="1"/>
  <c r="H6" i="7"/>
  <c r="C6" i="7"/>
  <c r="L85" i="6"/>
  <c r="H85" i="6"/>
  <c r="G85" i="6"/>
  <c r="C85" i="6"/>
  <c r="B85" i="6"/>
  <c r="L84" i="6"/>
  <c r="H84" i="6"/>
  <c r="G84" i="6"/>
  <c r="C84" i="6"/>
  <c r="B84" i="6"/>
  <c r="L83" i="6"/>
  <c r="H83" i="6"/>
  <c r="G83" i="6"/>
  <c r="C83" i="6"/>
  <c r="B83" i="6"/>
  <c r="L82" i="6"/>
  <c r="H82" i="6"/>
  <c r="G82" i="6"/>
  <c r="C82" i="6"/>
  <c r="B82" i="6"/>
  <c r="L81" i="6"/>
  <c r="H81" i="6"/>
  <c r="G81" i="6"/>
  <c r="C81" i="6"/>
  <c r="B81" i="6"/>
  <c r="L80" i="6"/>
  <c r="H80" i="6"/>
  <c r="G80" i="6"/>
  <c r="C80" i="6"/>
  <c r="B80" i="6"/>
  <c r="L79" i="6"/>
  <c r="H79" i="6"/>
  <c r="G79" i="6"/>
  <c r="C79" i="6"/>
  <c r="B79" i="6"/>
  <c r="L78" i="6"/>
  <c r="H78" i="6"/>
  <c r="G78" i="6"/>
  <c r="C78" i="6"/>
  <c r="B78" i="6"/>
  <c r="L77" i="6"/>
  <c r="H77" i="6"/>
  <c r="G77" i="6"/>
  <c r="C77" i="6"/>
  <c r="B77" i="6"/>
  <c r="L76" i="6"/>
  <c r="H76" i="6"/>
  <c r="G76" i="6"/>
  <c r="M76" i="6" s="1"/>
  <c r="C76" i="6"/>
  <c r="B76" i="6"/>
  <c r="L75" i="6"/>
  <c r="H75" i="6"/>
  <c r="G75" i="6"/>
  <c r="C75" i="6"/>
  <c r="B75" i="6"/>
  <c r="L74" i="6"/>
  <c r="H74" i="6"/>
  <c r="M74" i="6" s="1"/>
  <c r="G74" i="6"/>
  <c r="C74" i="6"/>
  <c r="B74" i="6"/>
  <c r="L73" i="6"/>
  <c r="H73" i="6"/>
  <c r="G73" i="6"/>
  <c r="C73" i="6"/>
  <c r="B73" i="6"/>
  <c r="L72" i="6"/>
  <c r="H72" i="6"/>
  <c r="G72" i="6"/>
  <c r="M72" i="6" s="1"/>
  <c r="C72" i="6"/>
  <c r="B72" i="6"/>
  <c r="L71" i="6"/>
  <c r="H71" i="6"/>
  <c r="G71" i="6"/>
  <c r="C71" i="6"/>
  <c r="B71" i="6"/>
  <c r="L70" i="6"/>
  <c r="H70" i="6"/>
  <c r="G70" i="6"/>
  <c r="E70" i="6"/>
  <c r="D70" i="6"/>
  <c r="C70" i="6"/>
  <c r="B70" i="6"/>
  <c r="L69" i="6"/>
  <c r="H69" i="6"/>
  <c r="G69" i="6"/>
  <c r="C69" i="6"/>
  <c r="B69" i="6"/>
  <c r="L68" i="6"/>
  <c r="H68" i="6"/>
  <c r="G68" i="6"/>
  <c r="C68" i="6"/>
  <c r="B68" i="6"/>
  <c r="L67" i="6"/>
  <c r="H67" i="6"/>
  <c r="G67" i="6"/>
  <c r="C67" i="6"/>
  <c r="B67" i="6"/>
  <c r="L66" i="6"/>
  <c r="H66" i="6"/>
  <c r="G66" i="6"/>
  <c r="C66" i="6"/>
  <c r="B66" i="6"/>
  <c r="L65" i="6"/>
  <c r="H65" i="6"/>
  <c r="G65" i="6"/>
  <c r="C65" i="6"/>
  <c r="B65" i="6"/>
  <c r="L64" i="6"/>
  <c r="H64" i="6"/>
  <c r="G64" i="6"/>
  <c r="C64" i="6"/>
  <c r="B64" i="6"/>
  <c r="L63" i="6"/>
  <c r="H63" i="6"/>
  <c r="G63" i="6"/>
  <c r="C63" i="6"/>
  <c r="B63" i="6"/>
  <c r="L62" i="6"/>
  <c r="H62" i="6"/>
  <c r="G62" i="6"/>
  <c r="C62" i="6"/>
  <c r="B62" i="6"/>
  <c r="L61" i="6"/>
  <c r="H61" i="6"/>
  <c r="G61" i="6"/>
  <c r="C61" i="6"/>
  <c r="B61" i="6"/>
  <c r="L60" i="6"/>
  <c r="H60" i="6"/>
  <c r="G60" i="6"/>
  <c r="C60" i="6"/>
  <c r="B60" i="6"/>
  <c r="L59" i="6"/>
  <c r="H59" i="6"/>
  <c r="G59" i="6"/>
  <c r="C59" i="6"/>
  <c r="B59" i="6"/>
  <c r="L58" i="6"/>
  <c r="H58" i="6"/>
  <c r="G58" i="6"/>
  <c r="C58" i="6"/>
  <c r="B58" i="6"/>
  <c r="L57" i="6"/>
  <c r="H57" i="6"/>
  <c r="G57" i="6"/>
  <c r="C57" i="6"/>
  <c r="B57" i="6"/>
  <c r="L56" i="6"/>
  <c r="H56" i="6"/>
  <c r="G56" i="6"/>
  <c r="E56" i="6"/>
  <c r="D56" i="6"/>
  <c r="F56" i="6" s="1"/>
  <c r="C56" i="6"/>
  <c r="B56" i="6"/>
  <c r="L55" i="6"/>
  <c r="H55" i="6"/>
  <c r="G55" i="6"/>
  <c r="C55" i="6"/>
  <c r="B55" i="6"/>
  <c r="L54" i="6"/>
  <c r="H54" i="6"/>
  <c r="G54" i="6"/>
  <c r="C54" i="6"/>
  <c r="B54" i="6"/>
  <c r="L53" i="6"/>
  <c r="H53" i="6"/>
  <c r="G53" i="6"/>
  <c r="C53" i="6"/>
  <c r="B53" i="6"/>
  <c r="L52" i="6"/>
  <c r="H52" i="6"/>
  <c r="G52" i="6"/>
  <c r="N52" i="6" s="1"/>
  <c r="C52" i="6"/>
  <c r="B52" i="6"/>
  <c r="L51" i="6"/>
  <c r="H51" i="6"/>
  <c r="G51" i="6"/>
  <c r="C51" i="6"/>
  <c r="B51" i="6"/>
  <c r="L50" i="6"/>
  <c r="H50" i="6"/>
  <c r="G50" i="6"/>
  <c r="C50" i="6"/>
  <c r="B50" i="6"/>
  <c r="L49" i="6"/>
  <c r="H49" i="6"/>
  <c r="G49" i="6"/>
  <c r="N49" i="6" s="1"/>
  <c r="C49" i="6"/>
  <c r="B49" i="6"/>
  <c r="L48" i="6"/>
  <c r="H48" i="6"/>
  <c r="G48" i="6"/>
  <c r="O48" i="6" s="1"/>
  <c r="C48" i="6"/>
  <c r="B48" i="6"/>
  <c r="L47" i="6"/>
  <c r="H47" i="6"/>
  <c r="O47" i="6" s="1"/>
  <c r="G47" i="6"/>
  <c r="C47" i="6"/>
  <c r="B47" i="6"/>
  <c r="L46" i="6"/>
  <c r="H46" i="6"/>
  <c r="G46" i="6"/>
  <c r="C46" i="6"/>
  <c r="B46" i="6"/>
  <c r="L45" i="6"/>
  <c r="H45" i="6"/>
  <c r="G45" i="6"/>
  <c r="C45" i="6"/>
  <c r="B45" i="6"/>
  <c r="L44" i="6"/>
  <c r="H44" i="6"/>
  <c r="G44" i="6"/>
  <c r="N44" i="6" s="1"/>
  <c r="C44" i="6"/>
  <c r="B44" i="6"/>
  <c r="L43" i="6"/>
  <c r="H43" i="6"/>
  <c r="M43" i="6" s="1"/>
  <c r="G43" i="6"/>
  <c r="C43" i="6"/>
  <c r="B43" i="6"/>
  <c r="L42" i="6"/>
  <c r="H42" i="6"/>
  <c r="G42" i="6"/>
  <c r="C42" i="6"/>
  <c r="B42" i="6"/>
  <c r="L41" i="6"/>
  <c r="H41" i="6"/>
  <c r="G41" i="6"/>
  <c r="C41" i="6"/>
  <c r="B41" i="6"/>
  <c r="L40" i="6"/>
  <c r="H40" i="6"/>
  <c r="G40" i="6"/>
  <c r="C40" i="6"/>
  <c r="B40" i="6"/>
  <c r="L39" i="6"/>
  <c r="H39" i="6"/>
  <c r="G39" i="6"/>
  <c r="C39" i="6"/>
  <c r="B39" i="6"/>
  <c r="L38" i="6"/>
  <c r="H38" i="6"/>
  <c r="G38" i="6"/>
  <c r="C38" i="6"/>
  <c r="B38" i="6"/>
  <c r="L37" i="6"/>
  <c r="H37" i="6"/>
  <c r="G37" i="6"/>
  <c r="C37" i="6"/>
  <c r="B37" i="6"/>
  <c r="L36" i="6"/>
  <c r="H36" i="6"/>
  <c r="G36" i="6"/>
  <c r="O36" i="6" s="1"/>
  <c r="C36" i="6"/>
  <c r="B36" i="6"/>
  <c r="L35" i="6"/>
  <c r="H35" i="6"/>
  <c r="G35" i="6"/>
  <c r="C35" i="6"/>
  <c r="B35" i="6"/>
  <c r="M34" i="6"/>
  <c r="L34" i="6"/>
  <c r="H34" i="6"/>
  <c r="G34" i="6"/>
  <c r="O34" i="6" s="1"/>
  <c r="C34" i="6"/>
  <c r="B34" i="6"/>
  <c r="L33" i="6"/>
  <c r="H33" i="6"/>
  <c r="G33" i="6"/>
  <c r="C33" i="6"/>
  <c r="B33" i="6"/>
  <c r="L32" i="6"/>
  <c r="H32" i="6"/>
  <c r="G32" i="6"/>
  <c r="C32" i="6"/>
  <c r="B32" i="6"/>
  <c r="L31" i="6"/>
  <c r="N31" i="6" s="1"/>
  <c r="H31" i="6"/>
  <c r="G31" i="6"/>
  <c r="C31" i="6"/>
  <c r="B31" i="6"/>
  <c r="L30" i="6"/>
  <c r="H30" i="6"/>
  <c r="G30" i="6"/>
  <c r="C30" i="6"/>
  <c r="B30" i="6"/>
  <c r="L29" i="6"/>
  <c r="H29" i="6"/>
  <c r="G29" i="6"/>
  <c r="C29" i="6"/>
  <c r="B29" i="6"/>
  <c r="L28" i="6"/>
  <c r="H28" i="6"/>
  <c r="G28" i="6"/>
  <c r="E28" i="6"/>
  <c r="D28" i="6"/>
  <c r="C28" i="6"/>
  <c r="B28" i="6"/>
  <c r="L27" i="6"/>
  <c r="H27" i="6"/>
  <c r="G27" i="6"/>
  <c r="C27" i="6"/>
  <c r="B27" i="6"/>
  <c r="L26" i="6"/>
  <c r="H26" i="6"/>
  <c r="G26" i="6"/>
  <c r="C26" i="6"/>
  <c r="B26" i="6"/>
  <c r="L25" i="6"/>
  <c r="H25" i="6"/>
  <c r="G25" i="6"/>
  <c r="C25" i="6"/>
  <c r="B25" i="6"/>
  <c r="L24" i="6"/>
  <c r="H24" i="6"/>
  <c r="G24" i="6"/>
  <c r="E24" i="6"/>
  <c r="D24" i="6"/>
  <c r="C24" i="6"/>
  <c r="B24" i="6"/>
  <c r="L23" i="6"/>
  <c r="H23" i="6"/>
  <c r="G23" i="6"/>
  <c r="C23" i="6"/>
  <c r="B23" i="6"/>
  <c r="L22" i="6"/>
  <c r="H22" i="6"/>
  <c r="G22" i="6"/>
  <c r="C22" i="6"/>
  <c r="B22" i="6"/>
  <c r="L21" i="6"/>
  <c r="H21" i="6"/>
  <c r="G21" i="6"/>
  <c r="E21" i="6"/>
  <c r="D21" i="6"/>
  <c r="C21" i="6"/>
  <c r="B21" i="6"/>
  <c r="L20" i="6"/>
  <c r="H20" i="6"/>
  <c r="G20" i="6"/>
  <c r="O20" i="6" s="1"/>
  <c r="C20" i="6"/>
  <c r="B20" i="6"/>
  <c r="L19" i="6"/>
  <c r="H19" i="6"/>
  <c r="G19" i="6"/>
  <c r="C19" i="6"/>
  <c r="B19" i="6"/>
  <c r="L18" i="6"/>
  <c r="H18" i="6"/>
  <c r="M18" i="6" s="1"/>
  <c r="G18" i="6"/>
  <c r="C18" i="6"/>
  <c r="B18" i="6"/>
  <c r="L17" i="6"/>
  <c r="H17" i="6"/>
  <c r="G17" i="6"/>
  <c r="C17" i="6"/>
  <c r="B17" i="6"/>
  <c r="L16" i="6"/>
  <c r="H16" i="6"/>
  <c r="G16" i="6"/>
  <c r="C16" i="6"/>
  <c r="B16" i="6"/>
  <c r="L15" i="6"/>
  <c r="H15" i="6"/>
  <c r="G15" i="6"/>
  <c r="C15" i="6"/>
  <c r="B15" i="6"/>
  <c r="L14" i="6"/>
  <c r="H14" i="6"/>
  <c r="G14" i="6"/>
  <c r="C14" i="6"/>
  <c r="B14" i="6"/>
  <c r="L13" i="6"/>
  <c r="H13" i="6"/>
  <c r="G13" i="6"/>
  <c r="C13" i="6"/>
  <c r="B13" i="6"/>
  <c r="L12" i="6"/>
  <c r="H12" i="6"/>
  <c r="G12" i="6"/>
  <c r="C12" i="6"/>
  <c r="B12" i="6"/>
  <c r="L11" i="6"/>
  <c r="H11" i="6"/>
  <c r="G11" i="6"/>
  <c r="C11" i="6"/>
  <c r="B11" i="6"/>
  <c r="L10" i="6"/>
  <c r="H10" i="6"/>
  <c r="G10" i="6"/>
  <c r="C10" i="6"/>
  <c r="B10" i="6"/>
  <c r="L9" i="6"/>
  <c r="H9" i="6"/>
  <c r="G9" i="6"/>
  <c r="C9" i="6"/>
  <c r="B9" i="6"/>
  <c r="Q4" i="6"/>
  <c r="K4" i="6"/>
  <c r="J4" i="6"/>
  <c r="I4" i="6"/>
  <c r="N85" i="5"/>
  <c r="M85" i="5"/>
  <c r="O85" i="5" s="1"/>
  <c r="L85" i="5"/>
  <c r="G85" i="5"/>
  <c r="C85" i="5"/>
  <c r="B85" i="5"/>
  <c r="N84" i="5"/>
  <c r="M84" i="5"/>
  <c r="O84" i="5" s="1"/>
  <c r="Q84" i="5" s="1"/>
  <c r="L84" i="5"/>
  <c r="G84" i="5"/>
  <c r="C84" i="5"/>
  <c r="B84" i="5"/>
  <c r="N83" i="5"/>
  <c r="M83" i="5"/>
  <c r="O83" i="5" s="1"/>
  <c r="L83" i="5"/>
  <c r="G83" i="5"/>
  <c r="C83" i="5"/>
  <c r="B83" i="5"/>
  <c r="N82" i="5"/>
  <c r="M82" i="5"/>
  <c r="O82" i="5" s="1"/>
  <c r="R82" i="5" s="1"/>
  <c r="L82" i="5"/>
  <c r="G82" i="5"/>
  <c r="C82" i="5"/>
  <c r="B82" i="5"/>
  <c r="N81" i="5"/>
  <c r="M81" i="5"/>
  <c r="O81" i="5" s="1"/>
  <c r="L81" i="5"/>
  <c r="G81" i="5"/>
  <c r="C81" i="5"/>
  <c r="B81" i="5"/>
  <c r="N80" i="5"/>
  <c r="M80" i="5"/>
  <c r="O80" i="5" s="1"/>
  <c r="R80" i="5" s="1"/>
  <c r="L80" i="5"/>
  <c r="G80" i="5"/>
  <c r="E80" i="5"/>
  <c r="C80" i="5"/>
  <c r="B80" i="5"/>
  <c r="N79" i="5"/>
  <c r="M79" i="5"/>
  <c r="O79" i="5" s="1"/>
  <c r="Q79" i="5" s="1"/>
  <c r="L79" i="5"/>
  <c r="G79" i="5"/>
  <c r="E79" i="5"/>
  <c r="C79" i="5"/>
  <c r="B79" i="5"/>
  <c r="N78" i="5"/>
  <c r="M78" i="5"/>
  <c r="O78" i="5" s="1"/>
  <c r="L78" i="5"/>
  <c r="G78" i="5"/>
  <c r="E78" i="5"/>
  <c r="C78" i="5"/>
  <c r="B78" i="5"/>
  <c r="N77" i="5"/>
  <c r="M77" i="5"/>
  <c r="O77" i="5" s="1"/>
  <c r="L77" i="5"/>
  <c r="G77" i="5"/>
  <c r="E77" i="5"/>
  <c r="C77" i="5"/>
  <c r="B77" i="5"/>
  <c r="N76" i="5"/>
  <c r="M76" i="5"/>
  <c r="O76" i="5" s="1"/>
  <c r="L76" i="5"/>
  <c r="G76" i="5"/>
  <c r="E76" i="5"/>
  <c r="C76" i="5"/>
  <c r="B76" i="5"/>
  <c r="N75" i="5"/>
  <c r="M75" i="5"/>
  <c r="O75" i="5" s="1"/>
  <c r="L75" i="5"/>
  <c r="G75" i="5"/>
  <c r="C75" i="5"/>
  <c r="B75" i="5"/>
  <c r="N74" i="5"/>
  <c r="M74" i="5"/>
  <c r="O74" i="5" s="1"/>
  <c r="L74" i="5"/>
  <c r="G74" i="5"/>
  <c r="C74" i="5"/>
  <c r="B74" i="5"/>
  <c r="N73" i="5"/>
  <c r="M73" i="5"/>
  <c r="O73" i="5" s="1"/>
  <c r="L73" i="5"/>
  <c r="G73" i="5"/>
  <c r="E73" i="5"/>
  <c r="C73" i="5"/>
  <c r="B73" i="5"/>
  <c r="N72" i="5"/>
  <c r="M72" i="5"/>
  <c r="O72" i="5" s="1"/>
  <c r="L72" i="5"/>
  <c r="G72" i="5"/>
  <c r="C72" i="5"/>
  <c r="B72" i="5"/>
  <c r="N71" i="5"/>
  <c r="M71" i="5"/>
  <c r="O71" i="5" s="1"/>
  <c r="L71" i="5"/>
  <c r="G71" i="5"/>
  <c r="E71" i="5"/>
  <c r="C71" i="5"/>
  <c r="B71" i="5"/>
  <c r="N70" i="5"/>
  <c r="M70" i="5"/>
  <c r="O70" i="5" s="1"/>
  <c r="R70" i="5" s="1"/>
  <c r="L70" i="5"/>
  <c r="G70" i="5"/>
  <c r="E70" i="5"/>
  <c r="C70" i="5"/>
  <c r="B70" i="5"/>
  <c r="N69" i="5"/>
  <c r="M69" i="5"/>
  <c r="O69" i="5" s="1"/>
  <c r="L69" i="5"/>
  <c r="G69" i="5"/>
  <c r="C69" i="5"/>
  <c r="B69" i="5"/>
  <c r="N68" i="5"/>
  <c r="M68" i="5"/>
  <c r="O68" i="5" s="1"/>
  <c r="L68" i="5"/>
  <c r="G68" i="5"/>
  <c r="E68" i="5"/>
  <c r="C68" i="5"/>
  <c r="B68" i="5"/>
  <c r="N67" i="5"/>
  <c r="M67" i="5"/>
  <c r="O67" i="5" s="1"/>
  <c r="Q67" i="5" s="1"/>
  <c r="L67" i="5"/>
  <c r="G67" i="5"/>
  <c r="E67" i="5"/>
  <c r="C67" i="5"/>
  <c r="B67" i="5"/>
  <c r="N66" i="5"/>
  <c r="M66" i="5"/>
  <c r="O66" i="5" s="1"/>
  <c r="L66" i="5"/>
  <c r="G66" i="5"/>
  <c r="E66" i="5"/>
  <c r="C66" i="5"/>
  <c r="B66" i="5"/>
  <c r="N65" i="5"/>
  <c r="M65" i="5"/>
  <c r="O65" i="5" s="1"/>
  <c r="L65" i="5"/>
  <c r="G65" i="5"/>
  <c r="C65" i="5"/>
  <c r="B65" i="5"/>
  <c r="N64" i="5"/>
  <c r="M64" i="5"/>
  <c r="O64" i="5" s="1"/>
  <c r="R64" i="5" s="1"/>
  <c r="L64" i="5"/>
  <c r="G64" i="5"/>
  <c r="E64" i="5"/>
  <c r="C64" i="5"/>
  <c r="B64" i="5"/>
  <c r="N63" i="5"/>
  <c r="M63" i="5"/>
  <c r="O63" i="5" s="1"/>
  <c r="Q63" i="5" s="1"/>
  <c r="L63" i="5"/>
  <c r="G63" i="5"/>
  <c r="E63" i="5"/>
  <c r="C63" i="5"/>
  <c r="B63" i="5"/>
  <c r="N62" i="5"/>
  <c r="M62" i="5"/>
  <c r="O62" i="5" s="1"/>
  <c r="L62" i="5"/>
  <c r="G62" i="5"/>
  <c r="C62" i="5"/>
  <c r="B62" i="5"/>
  <c r="N61" i="5"/>
  <c r="M61" i="5"/>
  <c r="O61" i="5" s="1"/>
  <c r="L61" i="5"/>
  <c r="G61" i="5"/>
  <c r="C61" i="5"/>
  <c r="B61" i="5"/>
  <c r="N60" i="5"/>
  <c r="M60" i="5"/>
  <c r="O60" i="5" s="1"/>
  <c r="R60" i="5" s="1"/>
  <c r="L60" i="5"/>
  <c r="G60" i="5"/>
  <c r="E60" i="5"/>
  <c r="C60" i="5"/>
  <c r="B60" i="5"/>
  <c r="N59" i="5"/>
  <c r="M59" i="5"/>
  <c r="O59" i="5" s="1"/>
  <c r="L59" i="5"/>
  <c r="G59" i="5"/>
  <c r="E59" i="5"/>
  <c r="C59" i="5"/>
  <c r="B59" i="5"/>
  <c r="N58" i="5"/>
  <c r="M58" i="5"/>
  <c r="O58" i="5" s="1"/>
  <c r="R58" i="5" s="1"/>
  <c r="L58" i="5"/>
  <c r="G58" i="5"/>
  <c r="E58" i="5"/>
  <c r="C58" i="5"/>
  <c r="B58" i="5"/>
  <c r="N57" i="5"/>
  <c r="M57" i="5"/>
  <c r="O57" i="5" s="1"/>
  <c r="L57" i="5"/>
  <c r="G57" i="5"/>
  <c r="E57" i="5"/>
  <c r="C57" i="5"/>
  <c r="B57" i="5"/>
  <c r="N56" i="5"/>
  <c r="M56" i="5"/>
  <c r="O56" i="5" s="1"/>
  <c r="R56" i="5" s="1"/>
  <c r="L56" i="5"/>
  <c r="G56" i="5"/>
  <c r="E56" i="5"/>
  <c r="C56" i="5"/>
  <c r="B56" i="5"/>
  <c r="N55" i="5"/>
  <c r="M55" i="5"/>
  <c r="O55" i="5" s="1"/>
  <c r="Q55" i="5" s="1"/>
  <c r="L55" i="5"/>
  <c r="G55" i="5"/>
  <c r="C55" i="5"/>
  <c r="B55" i="5"/>
  <c r="N54" i="5"/>
  <c r="M54" i="5"/>
  <c r="O54" i="5" s="1"/>
  <c r="R54" i="5" s="1"/>
  <c r="L54" i="5"/>
  <c r="G54" i="5"/>
  <c r="E54" i="5"/>
  <c r="C54" i="5"/>
  <c r="B54" i="5"/>
  <c r="N53" i="5"/>
  <c r="M53" i="5"/>
  <c r="O53" i="5" s="1"/>
  <c r="L53" i="5"/>
  <c r="G53" i="5"/>
  <c r="C53" i="5"/>
  <c r="B53" i="5"/>
  <c r="N52" i="5"/>
  <c r="M52" i="5"/>
  <c r="O52" i="5" s="1"/>
  <c r="Q52" i="5" s="1"/>
  <c r="L52" i="5"/>
  <c r="G52" i="5"/>
  <c r="C52" i="5"/>
  <c r="B52" i="5"/>
  <c r="N51" i="5"/>
  <c r="M51" i="5"/>
  <c r="O51" i="5" s="1"/>
  <c r="Q51" i="5" s="1"/>
  <c r="L51" i="5"/>
  <c r="G51" i="5"/>
  <c r="E51" i="5"/>
  <c r="C51" i="5"/>
  <c r="B51" i="5"/>
  <c r="N50" i="5"/>
  <c r="M50" i="5"/>
  <c r="O50" i="5" s="1"/>
  <c r="R50" i="5" s="1"/>
  <c r="L50" i="5"/>
  <c r="G50" i="5"/>
  <c r="C50" i="5"/>
  <c r="B50" i="5"/>
  <c r="N49" i="5"/>
  <c r="M49" i="5"/>
  <c r="O49" i="5" s="1"/>
  <c r="R49" i="5" s="1"/>
  <c r="L49" i="5"/>
  <c r="G49" i="5"/>
  <c r="C49" i="5"/>
  <c r="B49" i="5"/>
  <c r="N48" i="5"/>
  <c r="M48" i="5"/>
  <c r="O48" i="5" s="1"/>
  <c r="L48" i="5"/>
  <c r="G48" i="5"/>
  <c r="E48" i="5"/>
  <c r="C48" i="5"/>
  <c r="B48" i="5"/>
  <c r="N47" i="5"/>
  <c r="M47" i="5"/>
  <c r="O47" i="5" s="1"/>
  <c r="L47" i="5"/>
  <c r="G47" i="5"/>
  <c r="C47" i="5"/>
  <c r="B47" i="5"/>
  <c r="N46" i="5"/>
  <c r="M46" i="5"/>
  <c r="O46" i="5" s="1"/>
  <c r="L46" i="5"/>
  <c r="G46" i="5"/>
  <c r="C46" i="5"/>
  <c r="B46" i="5"/>
  <c r="N45" i="5"/>
  <c r="M45" i="5"/>
  <c r="O45" i="5" s="1"/>
  <c r="L45" i="5"/>
  <c r="G45" i="5"/>
  <c r="C45" i="5"/>
  <c r="B45" i="5"/>
  <c r="N44" i="5"/>
  <c r="M44" i="5"/>
  <c r="O44" i="5" s="1"/>
  <c r="Q44" i="5" s="1"/>
  <c r="L44" i="5"/>
  <c r="G44" i="5"/>
  <c r="C44" i="5"/>
  <c r="B44" i="5"/>
  <c r="N43" i="5"/>
  <c r="M43" i="5"/>
  <c r="O43" i="5" s="1"/>
  <c r="L43" i="5"/>
  <c r="G43" i="5"/>
  <c r="C43" i="5"/>
  <c r="B43" i="5"/>
  <c r="O42" i="5"/>
  <c r="N42" i="5"/>
  <c r="M42" i="5"/>
  <c r="L42" i="5"/>
  <c r="G42" i="5"/>
  <c r="E42" i="5"/>
  <c r="C42" i="5"/>
  <c r="B42" i="5"/>
  <c r="O41" i="5"/>
  <c r="N41" i="5"/>
  <c r="M41" i="5"/>
  <c r="L41" i="5"/>
  <c r="G41" i="5"/>
  <c r="C41" i="5"/>
  <c r="B41" i="5"/>
  <c r="N40" i="5"/>
  <c r="M40" i="5"/>
  <c r="O40" i="5" s="1"/>
  <c r="R40" i="5" s="1"/>
  <c r="L40" i="5"/>
  <c r="G40" i="5"/>
  <c r="C40" i="5"/>
  <c r="B40" i="5"/>
  <c r="N39" i="5"/>
  <c r="M39" i="5"/>
  <c r="O39" i="5" s="1"/>
  <c r="L39" i="5"/>
  <c r="G39" i="5"/>
  <c r="C39" i="5"/>
  <c r="B39" i="5"/>
  <c r="N38" i="5"/>
  <c r="M38" i="5"/>
  <c r="O38" i="5" s="1"/>
  <c r="R38" i="5" s="1"/>
  <c r="L38" i="5"/>
  <c r="G38" i="5"/>
  <c r="C38" i="5"/>
  <c r="B38" i="5"/>
  <c r="N37" i="5"/>
  <c r="M37" i="5"/>
  <c r="O37" i="5" s="1"/>
  <c r="L37" i="5"/>
  <c r="G37" i="5"/>
  <c r="C37" i="5"/>
  <c r="B37" i="5"/>
  <c r="N36" i="5"/>
  <c r="M36" i="5"/>
  <c r="O36" i="5" s="1"/>
  <c r="R36" i="5" s="1"/>
  <c r="L36" i="5"/>
  <c r="G36" i="5"/>
  <c r="C36" i="5"/>
  <c r="B36" i="5"/>
  <c r="N35" i="5"/>
  <c r="M35" i="5"/>
  <c r="O35" i="5" s="1"/>
  <c r="L35" i="5"/>
  <c r="G35" i="5"/>
  <c r="C35" i="5"/>
  <c r="B35" i="5"/>
  <c r="O34" i="5"/>
  <c r="N34" i="5"/>
  <c r="M34" i="5"/>
  <c r="L34" i="5"/>
  <c r="G34" i="5"/>
  <c r="C34" i="5"/>
  <c r="B34" i="5"/>
  <c r="N33" i="5"/>
  <c r="M33" i="5"/>
  <c r="O33" i="5" s="1"/>
  <c r="Q33" i="5" s="1"/>
  <c r="L33" i="5"/>
  <c r="G33" i="5"/>
  <c r="C33" i="5"/>
  <c r="B33" i="5"/>
  <c r="N32" i="5"/>
  <c r="M32" i="5"/>
  <c r="O32" i="5" s="1"/>
  <c r="Q32" i="5" s="1"/>
  <c r="L32" i="5"/>
  <c r="G32" i="5"/>
  <c r="C32" i="5"/>
  <c r="B32" i="5"/>
  <c r="N31" i="5"/>
  <c r="M31" i="5"/>
  <c r="O31" i="5" s="1"/>
  <c r="Q31" i="5" s="1"/>
  <c r="L31" i="5"/>
  <c r="G31" i="5"/>
  <c r="C31" i="5"/>
  <c r="B31" i="5"/>
  <c r="N30" i="5"/>
  <c r="M30" i="5"/>
  <c r="O30" i="5" s="1"/>
  <c r="L30" i="5"/>
  <c r="G30" i="5"/>
  <c r="C30" i="5"/>
  <c r="B30" i="5"/>
  <c r="N29" i="5"/>
  <c r="M29" i="5"/>
  <c r="O29" i="5" s="1"/>
  <c r="L29" i="5"/>
  <c r="G29" i="5"/>
  <c r="C29" i="5"/>
  <c r="B29" i="5"/>
  <c r="N28" i="5"/>
  <c r="M28" i="5"/>
  <c r="O28" i="5" s="1"/>
  <c r="L28" i="5"/>
  <c r="G28" i="5"/>
  <c r="C28" i="5"/>
  <c r="B28" i="5"/>
  <c r="N27" i="5"/>
  <c r="M27" i="5"/>
  <c r="O27" i="5" s="1"/>
  <c r="L27" i="5"/>
  <c r="G27" i="5"/>
  <c r="C27" i="5"/>
  <c r="B27" i="5"/>
  <c r="N26" i="5"/>
  <c r="M26" i="5"/>
  <c r="O26" i="5" s="1"/>
  <c r="L26" i="5"/>
  <c r="G26" i="5"/>
  <c r="E26" i="5"/>
  <c r="D26" i="5"/>
  <c r="C26" i="5"/>
  <c r="B26" i="5"/>
  <c r="N25" i="5"/>
  <c r="M25" i="5"/>
  <c r="O25" i="5" s="1"/>
  <c r="L25" i="5"/>
  <c r="G25" i="5"/>
  <c r="E25" i="5"/>
  <c r="C25" i="5"/>
  <c r="B25" i="5"/>
  <c r="N24" i="5"/>
  <c r="M24" i="5"/>
  <c r="O24" i="5" s="1"/>
  <c r="L24" i="5"/>
  <c r="G24" i="5"/>
  <c r="E24" i="5"/>
  <c r="C24" i="5"/>
  <c r="B24" i="5"/>
  <c r="N23" i="5"/>
  <c r="M23" i="5"/>
  <c r="O23" i="5" s="1"/>
  <c r="L23" i="5"/>
  <c r="G23" i="5"/>
  <c r="E23" i="5"/>
  <c r="C23" i="5"/>
  <c r="B23" i="5"/>
  <c r="N22" i="5"/>
  <c r="M22" i="5"/>
  <c r="O22" i="5" s="1"/>
  <c r="R22" i="5" s="1"/>
  <c r="L22" i="5"/>
  <c r="G22" i="5"/>
  <c r="C22" i="5"/>
  <c r="B22" i="5"/>
  <c r="N21" i="5"/>
  <c r="M21" i="5"/>
  <c r="O21" i="5" s="1"/>
  <c r="L21" i="5"/>
  <c r="G21" i="5"/>
  <c r="C21" i="5"/>
  <c r="B21" i="5"/>
  <c r="N20" i="5"/>
  <c r="M20" i="5"/>
  <c r="O20" i="5" s="1"/>
  <c r="L20" i="5"/>
  <c r="G20" i="5"/>
  <c r="E20" i="5"/>
  <c r="C20" i="5"/>
  <c r="B20" i="5"/>
  <c r="N19" i="5"/>
  <c r="M19" i="5"/>
  <c r="O19" i="5" s="1"/>
  <c r="L19" i="5"/>
  <c r="G19" i="5"/>
  <c r="E19" i="5"/>
  <c r="C19" i="5"/>
  <c r="B19" i="5"/>
  <c r="N18" i="5"/>
  <c r="M18" i="5"/>
  <c r="O18" i="5" s="1"/>
  <c r="L18" i="5"/>
  <c r="G18" i="5"/>
  <c r="C18" i="5"/>
  <c r="B18" i="5"/>
  <c r="N17" i="5"/>
  <c r="M17" i="5"/>
  <c r="O17" i="5" s="1"/>
  <c r="L17" i="5"/>
  <c r="G17" i="5"/>
  <c r="E17" i="5"/>
  <c r="C17" i="5"/>
  <c r="B17" i="5"/>
  <c r="N16" i="5"/>
  <c r="M16" i="5"/>
  <c r="O16" i="5" s="1"/>
  <c r="L16" i="5"/>
  <c r="G16" i="5"/>
  <c r="C16" i="5"/>
  <c r="B16" i="5"/>
  <c r="N15" i="5"/>
  <c r="M15" i="5"/>
  <c r="L15" i="5"/>
  <c r="G15" i="5"/>
  <c r="C15" i="5"/>
  <c r="B15" i="5"/>
  <c r="N14" i="5"/>
  <c r="M14" i="5"/>
  <c r="O14" i="5" s="1"/>
  <c r="R14" i="5" s="1"/>
  <c r="L14" i="5"/>
  <c r="G14" i="5"/>
  <c r="E14" i="5"/>
  <c r="C14" i="5"/>
  <c r="B14" i="5"/>
  <c r="N13" i="5"/>
  <c r="M13" i="5"/>
  <c r="O13" i="5" s="1"/>
  <c r="L13" i="5"/>
  <c r="G13" i="5"/>
  <c r="C13" i="5"/>
  <c r="B13" i="5"/>
  <c r="N12" i="5"/>
  <c r="M12" i="5"/>
  <c r="O12" i="5" s="1"/>
  <c r="R12" i="5" s="1"/>
  <c r="L12" i="5"/>
  <c r="G12" i="5"/>
  <c r="E12" i="5"/>
  <c r="C12" i="5"/>
  <c r="B12" i="5"/>
  <c r="N11" i="5"/>
  <c r="M11" i="5"/>
  <c r="O11" i="5" s="1"/>
  <c r="L11" i="5"/>
  <c r="G11" i="5"/>
  <c r="C11" i="5"/>
  <c r="B11" i="5"/>
  <c r="N10" i="5"/>
  <c r="M10" i="5"/>
  <c r="O10" i="5" s="1"/>
  <c r="R10" i="5" s="1"/>
  <c r="L10" i="5"/>
  <c r="G10" i="5"/>
  <c r="E10" i="5"/>
  <c r="C10" i="5"/>
  <c r="B10" i="5"/>
  <c r="N9" i="5"/>
  <c r="M9" i="5"/>
  <c r="O9" i="5" s="1"/>
  <c r="L9" i="5"/>
  <c r="G9" i="5"/>
  <c r="C9" i="5"/>
  <c r="B9" i="5"/>
  <c r="P4" i="5"/>
  <c r="K4" i="5"/>
  <c r="J4" i="5"/>
  <c r="I4" i="5"/>
  <c r="P85" i="4"/>
  <c r="O85" i="4"/>
  <c r="H85" i="4"/>
  <c r="G85" i="4"/>
  <c r="I85" i="4" s="1"/>
  <c r="F85" i="4"/>
  <c r="C85" i="4"/>
  <c r="B85" i="4"/>
  <c r="P84" i="4"/>
  <c r="Z84" i="4" s="1"/>
  <c r="O84" i="4"/>
  <c r="H84" i="4"/>
  <c r="K84" i="4" s="1"/>
  <c r="G84" i="4"/>
  <c r="I84" i="4" s="1"/>
  <c r="F84" i="4"/>
  <c r="C84" i="4"/>
  <c r="B84" i="4"/>
  <c r="P83" i="4"/>
  <c r="AA83" i="4" s="1"/>
  <c r="O83" i="4"/>
  <c r="H83" i="4"/>
  <c r="L83" i="4" s="1"/>
  <c r="G83" i="4"/>
  <c r="I83" i="4" s="1"/>
  <c r="U83" i="4" s="1"/>
  <c r="F83" i="4"/>
  <c r="C83" i="4"/>
  <c r="B83" i="4"/>
  <c r="P82" i="4"/>
  <c r="Z82" i="4" s="1"/>
  <c r="O82" i="4"/>
  <c r="H82" i="4"/>
  <c r="K82" i="4" s="1"/>
  <c r="G82" i="4"/>
  <c r="I82" i="4" s="1"/>
  <c r="T82" i="4" s="1"/>
  <c r="F82" i="4"/>
  <c r="C82" i="4"/>
  <c r="B82" i="4"/>
  <c r="P81" i="4"/>
  <c r="AA81" i="4" s="1"/>
  <c r="O81" i="4"/>
  <c r="H81" i="4"/>
  <c r="L81" i="4" s="1"/>
  <c r="X81" i="4" s="1"/>
  <c r="G81" i="4"/>
  <c r="I81" i="4" s="1"/>
  <c r="F81" i="4"/>
  <c r="C81" i="4"/>
  <c r="B81" i="4"/>
  <c r="P80" i="4"/>
  <c r="Z80" i="4" s="1"/>
  <c r="O80" i="4"/>
  <c r="H80" i="4"/>
  <c r="K80" i="4" s="1"/>
  <c r="G80" i="4"/>
  <c r="I80" i="4" s="1"/>
  <c r="U80" i="4" s="1"/>
  <c r="F80" i="4"/>
  <c r="C80" i="4"/>
  <c r="B80" i="4"/>
  <c r="P79" i="4"/>
  <c r="AA79" i="4" s="1"/>
  <c r="O79" i="4"/>
  <c r="H79" i="4"/>
  <c r="L79" i="4" s="1"/>
  <c r="G79" i="4"/>
  <c r="I79" i="4" s="1"/>
  <c r="U79" i="4" s="1"/>
  <c r="F79" i="4"/>
  <c r="C79" i="4"/>
  <c r="B79" i="4"/>
  <c r="P78" i="4"/>
  <c r="Z78" i="4" s="1"/>
  <c r="O78" i="4"/>
  <c r="H78" i="4"/>
  <c r="K78" i="4" s="1"/>
  <c r="G78" i="4"/>
  <c r="I78" i="4" s="1"/>
  <c r="F78" i="4"/>
  <c r="C78" i="4"/>
  <c r="B78" i="4"/>
  <c r="P77" i="4"/>
  <c r="AA77" i="4" s="1"/>
  <c r="O77" i="4"/>
  <c r="H77" i="4"/>
  <c r="L77" i="4" s="1"/>
  <c r="X77" i="4" s="1"/>
  <c r="G77" i="4"/>
  <c r="I77" i="4" s="1"/>
  <c r="F77" i="4"/>
  <c r="C77" i="4"/>
  <c r="B77" i="4"/>
  <c r="P76" i="4"/>
  <c r="Z76" i="4" s="1"/>
  <c r="O76" i="4"/>
  <c r="H76" i="4"/>
  <c r="K76" i="4" s="1"/>
  <c r="G76" i="4"/>
  <c r="I76" i="4" s="1"/>
  <c r="U76" i="4" s="1"/>
  <c r="F76" i="4"/>
  <c r="C76" i="4"/>
  <c r="B76" i="4"/>
  <c r="P75" i="4"/>
  <c r="AA75" i="4" s="1"/>
  <c r="O75" i="4"/>
  <c r="H75" i="4"/>
  <c r="L75" i="4" s="1"/>
  <c r="G75" i="4"/>
  <c r="I75" i="4" s="1"/>
  <c r="U75" i="4" s="1"/>
  <c r="F75" i="4"/>
  <c r="C75" i="4"/>
  <c r="B75" i="4"/>
  <c r="P74" i="4"/>
  <c r="Z74" i="4" s="1"/>
  <c r="O74" i="4"/>
  <c r="H74" i="4"/>
  <c r="K74" i="4" s="1"/>
  <c r="G74" i="4"/>
  <c r="I74" i="4" s="1"/>
  <c r="F74" i="4"/>
  <c r="C74" i="4"/>
  <c r="B74" i="4"/>
  <c r="P73" i="4"/>
  <c r="AA73" i="4" s="1"/>
  <c r="O73" i="4"/>
  <c r="H73" i="4"/>
  <c r="L73" i="4" s="1"/>
  <c r="X73" i="4" s="1"/>
  <c r="G73" i="4"/>
  <c r="I73" i="4" s="1"/>
  <c r="F73" i="4"/>
  <c r="C73" i="4"/>
  <c r="B73" i="4"/>
  <c r="P72" i="4"/>
  <c r="Z72" i="4" s="1"/>
  <c r="O72" i="4"/>
  <c r="H72" i="4"/>
  <c r="K72" i="4" s="1"/>
  <c r="G72" i="4"/>
  <c r="I72" i="4" s="1"/>
  <c r="U72" i="4" s="1"/>
  <c r="F72" i="4"/>
  <c r="C72" i="4"/>
  <c r="B72" i="4"/>
  <c r="P71" i="4"/>
  <c r="AA71" i="4" s="1"/>
  <c r="O71" i="4"/>
  <c r="H71" i="4"/>
  <c r="L71" i="4" s="1"/>
  <c r="G71" i="4"/>
  <c r="I71" i="4" s="1"/>
  <c r="U71" i="4" s="1"/>
  <c r="F71" i="4"/>
  <c r="C71" i="4"/>
  <c r="B71" i="4"/>
  <c r="P70" i="4"/>
  <c r="Z70" i="4" s="1"/>
  <c r="O70" i="4"/>
  <c r="H70" i="4"/>
  <c r="K70" i="4" s="1"/>
  <c r="G70" i="4"/>
  <c r="I70" i="4" s="1"/>
  <c r="T70" i="4" s="1"/>
  <c r="F70" i="4"/>
  <c r="C70" i="4"/>
  <c r="B70" i="4"/>
  <c r="P69" i="4"/>
  <c r="AA69" i="4" s="1"/>
  <c r="O69" i="4"/>
  <c r="H69" i="4"/>
  <c r="L69" i="4" s="1"/>
  <c r="X69" i="4" s="1"/>
  <c r="G69" i="4"/>
  <c r="I69" i="4" s="1"/>
  <c r="T69" i="4" s="1"/>
  <c r="F69" i="4"/>
  <c r="C69" i="4"/>
  <c r="B69" i="4"/>
  <c r="P68" i="4"/>
  <c r="AA68" i="4" s="1"/>
  <c r="O68" i="4"/>
  <c r="H68" i="4"/>
  <c r="K68" i="4" s="1"/>
  <c r="G68" i="4"/>
  <c r="I68" i="4" s="1"/>
  <c r="U68" i="4" s="1"/>
  <c r="F68" i="4"/>
  <c r="C68" i="4"/>
  <c r="B68" i="4"/>
  <c r="P67" i="4"/>
  <c r="AA67" i="4" s="1"/>
  <c r="O67" i="4"/>
  <c r="H67" i="4"/>
  <c r="L67" i="4" s="1"/>
  <c r="G67" i="4"/>
  <c r="I67" i="4" s="1"/>
  <c r="U67" i="4" s="1"/>
  <c r="F67" i="4"/>
  <c r="C67" i="4"/>
  <c r="B67" i="4"/>
  <c r="P66" i="4"/>
  <c r="Z66" i="4" s="1"/>
  <c r="O66" i="4"/>
  <c r="H66" i="4"/>
  <c r="K66" i="4" s="1"/>
  <c r="G66" i="4"/>
  <c r="I66" i="4" s="1"/>
  <c r="T66" i="4" s="1"/>
  <c r="F66" i="4"/>
  <c r="C66" i="4"/>
  <c r="B66" i="4"/>
  <c r="P65" i="4"/>
  <c r="AA65" i="4" s="1"/>
  <c r="O65" i="4"/>
  <c r="H65" i="4"/>
  <c r="L65" i="4" s="1"/>
  <c r="X65" i="4" s="1"/>
  <c r="G65" i="4"/>
  <c r="I65" i="4" s="1"/>
  <c r="F65" i="4"/>
  <c r="C65" i="4"/>
  <c r="B65" i="4"/>
  <c r="P64" i="4"/>
  <c r="Z64" i="4" s="1"/>
  <c r="O64" i="4"/>
  <c r="H64" i="4"/>
  <c r="K64" i="4" s="1"/>
  <c r="G64" i="4"/>
  <c r="I64" i="4" s="1"/>
  <c r="U64" i="4" s="1"/>
  <c r="F64" i="4"/>
  <c r="C64" i="4"/>
  <c r="B64" i="4"/>
  <c r="P63" i="4"/>
  <c r="AA63" i="4" s="1"/>
  <c r="O63" i="4"/>
  <c r="H63" i="4"/>
  <c r="L63" i="4" s="1"/>
  <c r="G63" i="4"/>
  <c r="I63" i="4" s="1"/>
  <c r="U63" i="4" s="1"/>
  <c r="F63" i="4"/>
  <c r="C63" i="4"/>
  <c r="B63" i="4"/>
  <c r="P62" i="4"/>
  <c r="Z62" i="4" s="1"/>
  <c r="O62" i="4"/>
  <c r="H62" i="4"/>
  <c r="K62" i="4" s="1"/>
  <c r="G62" i="4"/>
  <c r="I62" i="4" s="1"/>
  <c r="F62" i="4"/>
  <c r="C62" i="4"/>
  <c r="B62" i="4"/>
  <c r="P61" i="4"/>
  <c r="AA61" i="4" s="1"/>
  <c r="O61" i="4"/>
  <c r="H61" i="4"/>
  <c r="L61" i="4" s="1"/>
  <c r="X61" i="4" s="1"/>
  <c r="G61" i="4"/>
  <c r="I61" i="4" s="1"/>
  <c r="F61" i="4"/>
  <c r="C61" i="4"/>
  <c r="B61" i="4"/>
  <c r="AA60" i="4"/>
  <c r="P60" i="4"/>
  <c r="Z60" i="4" s="1"/>
  <c r="O60" i="4"/>
  <c r="H60" i="4"/>
  <c r="K60" i="4" s="1"/>
  <c r="G60" i="4"/>
  <c r="I60" i="4" s="1"/>
  <c r="U60" i="4" s="1"/>
  <c r="F60" i="4"/>
  <c r="C60" i="4"/>
  <c r="B60" i="4"/>
  <c r="P59" i="4"/>
  <c r="AA59" i="4" s="1"/>
  <c r="O59" i="4"/>
  <c r="H59" i="4"/>
  <c r="G59" i="4"/>
  <c r="I59" i="4" s="1"/>
  <c r="U59" i="4" s="1"/>
  <c r="F59" i="4"/>
  <c r="C59" i="4"/>
  <c r="B59" i="4"/>
  <c r="P58" i="4"/>
  <c r="Z58" i="4" s="1"/>
  <c r="O58" i="4"/>
  <c r="H58" i="4"/>
  <c r="K58" i="4" s="1"/>
  <c r="G58" i="4"/>
  <c r="I58" i="4" s="1"/>
  <c r="F58" i="4"/>
  <c r="C58" i="4"/>
  <c r="B58" i="4"/>
  <c r="P57" i="4"/>
  <c r="AA57" i="4" s="1"/>
  <c r="O57" i="4"/>
  <c r="H57" i="4"/>
  <c r="L57" i="4" s="1"/>
  <c r="X57" i="4" s="1"/>
  <c r="G57" i="4"/>
  <c r="I57" i="4" s="1"/>
  <c r="F57" i="4"/>
  <c r="C57" i="4"/>
  <c r="B57" i="4"/>
  <c r="P56" i="4"/>
  <c r="Z56" i="4" s="1"/>
  <c r="O56" i="4"/>
  <c r="H56" i="4"/>
  <c r="K56" i="4" s="1"/>
  <c r="G56" i="4"/>
  <c r="I56" i="4" s="1"/>
  <c r="F56" i="4"/>
  <c r="C56" i="4"/>
  <c r="B56" i="4"/>
  <c r="P55" i="4"/>
  <c r="Z55" i="4" s="1"/>
  <c r="O55" i="4"/>
  <c r="H55" i="4"/>
  <c r="G55" i="4"/>
  <c r="I55" i="4" s="1"/>
  <c r="F55" i="4"/>
  <c r="C55" i="4"/>
  <c r="B55" i="4"/>
  <c r="P54" i="4"/>
  <c r="AA54" i="4" s="1"/>
  <c r="O54" i="4"/>
  <c r="H54" i="4"/>
  <c r="K54" i="4" s="1"/>
  <c r="G54" i="4"/>
  <c r="I54" i="4" s="1"/>
  <c r="F54" i="4"/>
  <c r="C54" i="4"/>
  <c r="B54" i="4"/>
  <c r="P53" i="4"/>
  <c r="O53" i="4"/>
  <c r="H53" i="4"/>
  <c r="K53" i="4" s="1"/>
  <c r="G53" i="4"/>
  <c r="I53" i="4" s="1"/>
  <c r="F53" i="4"/>
  <c r="C53" i="4"/>
  <c r="B53" i="4"/>
  <c r="P52" i="4"/>
  <c r="Z52" i="4" s="1"/>
  <c r="O52" i="4"/>
  <c r="H52" i="4"/>
  <c r="K52" i="4" s="1"/>
  <c r="G52" i="4"/>
  <c r="F52" i="4"/>
  <c r="C52" i="4"/>
  <c r="B52" i="4"/>
  <c r="P51" i="4"/>
  <c r="Z51" i="4" s="1"/>
  <c r="O51" i="4"/>
  <c r="H51" i="4"/>
  <c r="G51" i="4"/>
  <c r="I51" i="4" s="1"/>
  <c r="F51" i="4"/>
  <c r="C51" i="4"/>
  <c r="B51" i="4"/>
  <c r="P50" i="4"/>
  <c r="AA50" i="4" s="1"/>
  <c r="O50" i="4"/>
  <c r="H50" i="4"/>
  <c r="K50" i="4" s="1"/>
  <c r="G50" i="4"/>
  <c r="I50" i="4" s="1"/>
  <c r="F50" i="4"/>
  <c r="C50" i="4"/>
  <c r="B50" i="4"/>
  <c r="P49" i="4"/>
  <c r="O49" i="4"/>
  <c r="H49" i="4"/>
  <c r="K49" i="4" s="1"/>
  <c r="G49" i="4"/>
  <c r="I49" i="4" s="1"/>
  <c r="F49" i="4"/>
  <c r="C49" i="4"/>
  <c r="B49" i="4"/>
  <c r="P48" i="4"/>
  <c r="Z48" i="4" s="1"/>
  <c r="O48" i="4"/>
  <c r="H48" i="4"/>
  <c r="L48" i="4" s="1"/>
  <c r="G48" i="4"/>
  <c r="I48" i="4" s="1"/>
  <c r="F48" i="4"/>
  <c r="C48" i="4"/>
  <c r="B48" i="4"/>
  <c r="P47" i="4"/>
  <c r="AA47" i="4" s="1"/>
  <c r="O47" i="4"/>
  <c r="H47" i="4"/>
  <c r="G47" i="4"/>
  <c r="I47" i="4" s="1"/>
  <c r="U47" i="4" s="1"/>
  <c r="F47" i="4"/>
  <c r="C47" i="4"/>
  <c r="B47" i="4"/>
  <c r="P46" i="4"/>
  <c r="AA46" i="4" s="1"/>
  <c r="O46" i="4"/>
  <c r="R46" i="4" s="1"/>
  <c r="H46" i="4"/>
  <c r="K46" i="4" s="1"/>
  <c r="G46" i="4"/>
  <c r="I46" i="4" s="1"/>
  <c r="F46" i="4"/>
  <c r="C46" i="4"/>
  <c r="B46" i="4"/>
  <c r="P45" i="4"/>
  <c r="O45" i="4"/>
  <c r="H45" i="4"/>
  <c r="K45" i="4" s="1"/>
  <c r="G45" i="4"/>
  <c r="I45" i="4" s="1"/>
  <c r="F45" i="4"/>
  <c r="C45" i="4"/>
  <c r="B45" i="4"/>
  <c r="P44" i="4"/>
  <c r="Z44" i="4" s="1"/>
  <c r="O44" i="4"/>
  <c r="H44" i="4"/>
  <c r="K44" i="4" s="1"/>
  <c r="G44" i="4"/>
  <c r="F44" i="4"/>
  <c r="C44" i="4"/>
  <c r="B44" i="4"/>
  <c r="P43" i="4"/>
  <c r="AA43" i="4" s="1"/>
  <c r="O43" i="4"/>
  <c r="H43" i="4"/>
  <c r="G43" i="4"/>
  <c r="I43" i="4" s="1"/>
  <c r="U43" i="4" s="1"/>
  <c r="F43" i="4"/>
  <c r="C43" i="4"/>
  <c r="B43" i="4"/>
  <c r="AA42" i="4"/>
  <c r="P42" i="4"/>
  <c r="Z42" i="4" s="1"/>
  <c r="O42" i="4"/>
  <c r="H42" i="4"/>
  <c r="K42" i="4" s="1"/>
  <c r="G42" i="4"/>
  <c r="I42" i="4" s="1"/>
  <c r="F42" i="4"/>
  <c r="C42" i="4"/>
  <c r="B42" i="4"/>
  <c r="P41" i="4"/>
  <c r="O41" i="4"/>
  <c r="H41" i="4"/>
  <c r="K41" i="4" s="1"/>
  <c r="G41" i="4"/>
  <c r="I41" i="4" s="1"/>
  <c r="F41" i="4"/>
  <c r="C41" i="4"/>
  <c r="B41" i="4"/>
  <c r="P40" i="4"/>
  <c r="Z40" i="4" s="1"/>
  <c r="O40" i="4"/>
  <c r="H40" i="4"/>
  <c r="K40" i="4" s="1"/>
  <c r="G40" i="4"/>
  <c r="F40" i="4"/>
  <c r="C40" i="4"/>
  <c r="B40" i="4"/>
  <c r="P39" i="4"/>
  <c r="AA39" i="4" s="1"/>
  <c r="O39" i="4"/>
  <c r="H39" i="4"/>
  <c r="G39" i="4"/>
  <c r="I39" i="4" s="1"/>
  <c r="U39" i="4" s="1"/>
  <c r="F39" i="4"/>
  <c r="C39" i="4"/>
  <c r="B39" i="4"/>
  <c r="P38" i="4"/>
  <c r="AA38" i="4" s="1"/>
  <c r="O38" i="4"/>
  <c r="R38" i="4" s="1"/>
  <c r="H38" i="4"/>
  <c r="K38" i="4" s="1"/>
  <c r="G38" i="4"/>
  <c r="I38" i="4" s="1"/>
  <c r="F38" i="4"/>
  <c r="C38" i="4"/>
  <c r="B38" i="4"/>
  <c r="P37" i="4"/>
  <c r="O37" i="4"/>
  <c r="H37" i="4"/>
  <c r="K37" i="4" s="1"/>
  <c r="G37" i="4"/>
  <c r="I37" i="4" s="1"/>
  <c r="F37" i="4"/>
  <c r="C37" i="4"/>
  <c r="B37" i="4"/>
  <c r="AA36" i="4"/>
  <c r="P36" i="4"/>
  <c r="Z36" i="4" s="1"/>
  <c r="O36" i="4"/>
  <c r="H36" i="4"/>
  <c r="K36" i="4" s="1"/>
  <c r="G36" i="4"/>
  <c r="I36" i="4" s="1"/>
  <c r="T36" i="4" s="1"/>
  <c r="F36" i="4"/>
  <c r="C36" i="4"/>
  <c r="B36" i="4"/>
  <c r="AA35" i="4"/>
  <c r="P35" i="4"/>
  <c r="Z35" i="4" s="1"/>
  <c r="O35" i="4"/>
  <c r="R35" i="4" s="1"/>
  <c r="H35" i="4"/>
  <c r="G35" i="4"/>
  <c r="I35" i="4" s="1"/>
  <c r="F35" i="4"/>
  <c r="C35" i="4"/>
  <c r="B35" i="4"/>
  <c r="Z34" i="4"/>
  <c r="P34" i="4"/>
  <c r="AA34" i="4" s="1"/>
  <c r="O34" i="4"/>
  <c r="R34" i="4" s="1"/>
  <c r="H34" i="4"/>
  <c r="K34" i="4" s="1"/>
  <c r="G34" i="4"/>
  <c r="I34" i="4" s="1"/>
  <c r="F34" i="4"/>
  <c r="C34" i="4"/>
  <c r="B34" i="4"/>
  <c r="P33" i="4"/>
  <c r="O33" i="4"/>
  <c r="H33" i="4"/>
  <c r="K33" i="4" s="1"/>
  <c r="G33" i="4"/>
  <c r="F33" i="4"/>
  <c r="C33" i="4"/>
  <c r="B33" i="4"/>
  <c r="P32" i="4"/>
  <c r="Z32" i="4" s="1"/>
  <c r="O32" i="4"/>
  <c r="H32" i="4"/>
  <c r="K32" i="4" s="1"/>
  <c r="G32" i="4"/>
  <c r="I32" i="4" s="1"/>
  <c r="T32" i="4" s="1"/>
  <c r="F32" i="4"/>
  <c r="C32" i="4"/>
  <c r="B32" i="4"/>
  <c r="P31" i="4"/>
  <c r="AA31" i="4" s="1"/>
  <c r="O31" i="4"/>
  <c r="H31" i="4"/>
  <c r="G31" i="4"/>
  <c r="I31" i="4" s="1"/>
  <c r="T31" i="4" s="1"/>
  <c r="F31" i="4"/>
  <c r="C31" i="4"/>
  <c r="B31" i="4"/>
  <c r="P30" i="4"/>
  <c r="AA30" i="4" s="1"/>
  <c r="O30" i="4"/>
  <c r="H30" i="4"/>
  <c r="K30" i="4" s="1"/>
  <c r="G30" i="4"/>
  <c r="I30" i="4" s="1"/>
  <c r="U30" i="4" s="1"/>
  <c r="F30" i="4"/>
  <c r="C30" i="4"/>
  <c r="B30" i="4"/>
  <c r="P29" i="4"/>
  <c r="AA29" i="4" s="1"/>
  <c r="O29" i="4"/>
  <c r="H29" i="4"/>
  <c r="G29" i="4"/>
  <c r="I29" i="4" s="1"/>
  <c r="U29" i="4" s="1"/>
  <c r="F29" i="4"/>
  <c r="C29" i="4"/>
  <c r="B29" i="4"/>
  <c r="P28" i="4"/>
  <c r="Z28" i="4" s="1"/>
  <c r="O28" i="4"/>
  <c r="H28" i="4"/>
  <c r="K28" i="4" s="1"/>
  <c r="G28" i="4"/>
  <c r="I28" i="4" s="1"/>
  <c r="T28" i="4" s="1"/>
  <c r="F28" i="4"/>
  <c r="C28" i="4"/>
  <c r="B28" i="4"/>
  <c r="P27" i="4"/>
  <c r="AA27" i="4" s="1"/>
  <c r="O27" i="4"/>
  <c r="H27" i="4"/>
  <c r="L27" i="4" s="1"/>
  <c r="X27" i="4" s="1"/>
  <c r="G27" i="4"/>
  <c r="I27" i="4" s="1"/>
  <c r="U27" i="4" s="1"/>
  <c r="F27" i="4"/>
  <c r="C27" i="4"/>
  <c r="B27" i="4"/>
  <c r="P26" i="4"/>
  <c r="Z26" i="4" s="1"/>
  <c r="O26" i="4"/>
  <c r="R26" i="4" s="1"/>
  <c r="H26" i="4"/>
  <c r="K26" i="4" s="1"/>
  <c r="G26" i="4"/>
  <c r="I26" i="4" s="1"/>
  <c r="F26" i="4"/>
  <c r="C26" i="4"/>
  <c r="B26" i="4"/>
  <c r="P25" i="4"/>
  <c r="AA25" i="4" s="1"/>
  <c r="O25" i="4"/>
  <c r="H25" i="4"/>
  <c r="L25" i="4" s="1"/>
  <c r="G25" i="4"/>
  <c r="I25" i="4" s="1"/>
  <c r="U25" i="4" s="1"/>
  <c r="F25" i="4"/>
  <c r="C25" i="4"/>
  <c r="B25" i="4"/>
  <c r="P24" i="4"/>
  <c r="Z24" i="4" s="1"/>
  <c r="O24" i="4"/>
  <c r="H24" i="4"/>
  <c r="L24" i="4" s="1"/>
  <c r="X24" i="4" s="1"/>
  <c r="G24" i="4"/>
  <c r="I24" i="4" s="1"/>
  <c r="T24" i="4" s="1"/>
  <c r="F24" i="4"/>
  <c r="C24" i="4"/>
  <c r="B24" i="4"/>
  <c r="P23" i="4"/>
  <c r="AA23" i="4" s="1"/>
  <c r="O23" i="4"/>
  <c r="H23" i="4"/>
  <c r="G23" i="4"/>
  <c r="I23" i="4" s="1"/>
  <c r="U23" i="4" s="1"/>
  <c r="F23" i="4"/>
  <c r="C23" i="4"/>
  <c r="B23" i="4"/>
  <c r="P22" i="4"/>
  <c r="AA22" i="4" s="1"/>
  <c r="O22" i="4"/>
  <c r="H22" i="4"/>
  <c r="K22" i="4" s="1"/>
  <c r="G22" i="4"/>
  <c r="I22" i="4" s="1"/>
  <c r="F22" i="4"/>
  <c r="C22" i="4"/>
  <c r="B22" i="4"/>
  <c r="P21" i="4"/>
  <c r="AA21" i="4" s="1"/>
  <c r="O21" i="4"/>
  <c r="H21" i="4"/>
  <c r="L21" i="4" s="1"/>
  <c r="G21" i="4"/>
  <c r="I21" i="4" s="1"/>
  <c r="U21" i="4" s="1"/>
  <c r="F21" i="4"/>
  <c r="C21" i="4"/>
  <c r="B21" i="4"/>
  <c r="P20" i="4"/>
  <c r="Z20" i="4" s="1"/>
  <c r="O20" i="4"/>
  <c r="H20" i="4"/>
  <c r="K20" i="4" s="1"/>
  <c r="G20" i="4"/>
  <c r="I20" i="4" s="1"/>
  <c r="T20" i="4" s="1"/>
  <c r="F20" i="4"/>
  <c r="C20" i="4"/>
  <c r="B20" i="4"/>
  <c r="P19" i="4"/>
  <c r="AA19" i="4" s="1"/>
  <c r="O19" i="4"/>
  <c r="H19" i="4"/>
  <c r="G19" i="4"/>
  <c r="I19" i="4" s="1"/>
  <c r="U19" i="4" s="1"/>
  <c r="F19" i="4"/>
  <c r="C19" i="4"/>
  <c r="B19" i="4"/>
  <c r="P18" i="4"/>
  <c r="AA18" i="4" s="1"/>
  <c r="O18" i="4"/>
  <c r="H18" i="4"/>
  <c r="K18" i="4" s="1"/>
  <c r="G18" i="4"/>
  <c r="I18" i="4" s="1"/>
  <c r="F18" i="4"/>
  <c r="C18" i="4"/>
  <c r="B18" i="4"/>
  <c r="P17" i="4"/>
  <c r="AA17" i="4" s="1"/>
  <c r="O17" i="4"/>
  <c r="H17" i="4"/>
  <c r="G17" i="4"/>
  <c r="I17" i="4" s="1"/>
  <c r="U17" i="4" s="1"/>
  <c r="F17" i="4"/>
  <c r="C17" i="4"/>
  <c r="B17" i="4"/>
  <c r="P16" i="4"/>
  <c r="Z16" i="4" s="1"/>
  <c r="O16" i="4"/>
  <c r="R16" i="4" s="1"/>
  <c r="H16" i="4"/>
  <c r="K16" i="4" s="1"/>
  <c r="G16" i="4"/>
  <c r="F16" i="4"/>
  <c r="C16" i="4"/>
  <c r="B16" i="4"/>
  <c r="P15" i="4"/>
  <c r="AA15" i="4" s="1"/>
  <c r="O15" i="4"/>
  <c r="H15" i="4"/>
  <c r="G15" i="4"/>
  <c r="I15" i="4" s="1"/>
  <c r="U15" i="4" s="1"/>
  <c r="F15" i="4"/>
  <c r="C15" i="4"/>
  <c r="B15" i="4"/>
  <c r="AA14" i="4"/>
  <c r="P14" i="4"/>
  <c r="Z14" i="4" s="1"/>
  <c r="O14" i="4"/>
  <c r="H14" i="4"/>
  <c r="K14" i="4" s="1"/>
  <c r="G14" i="4"/>
  <c r="I14" i="4" s="1"/>
  <c r="F14" i="4"/>
  <c r="C14" i="4"/>
  <c r="B14" i="4"/>
  <c r="P13" i="4"/>
  <c r="AA13" i="4" s="1"/>
  <c r="O13" i="4"/>
  <c r="H13" i="4"/>
  <c r="L13" i="4" s="1"/>
  <c r="G13" i="4"/>
  <c r="I13" i="4" s="1"/>
  <c r="U13" i="4" s="1"/>
  <c r="F13" i="4"/>
  <c r="C13" i="4"/>
  <c r="B13" i="4"/>
  <c r="P12" i="4"/>
  <c r="Z12" i="4" s="1"/>
  <c r="O12" i="4"/>
  <c r="H12" i="4"/>
  <c r="K12" i="4" s="1"/>
  <c r="G12" i="4"/>
  <c r="I12" i="4" s="1"/>
  <c r="T12" i="4" s="1"/>
  <c r="F12" i="4"/>
  <c r="C12" i="4"/>
  <c r="B12" i="4"/>
  <c r="P11" i="4"/>
  <c r="AA11" i="4" s="1"/>
  <c r="O11" i="4"/>
  <c r="H11" i="4"/>
  <c r="G11" i="4"/>
  <c r="I11" i="4" s="1"/>
  <c r="U11" i="4" s="1"/>
  <c r="F11" i="4"/>
  <c r="C11" i="4"/>
  <c r="B11" i="4"/>
  <c r="P10" i="4"/>
  <c r="Z10" i="4" s="1"/>
  <c r="O10" i="4"/>
  <c r="H10" i="4"/>
  <c r="K10" i="4" s="1"/>
  <c r="G10" i="4"/>
  <c r="I10" i="4" s="1"/>
  <c r="F10" i="4"/>
  <c r="C10" i="4"/>
  <c r="B10" i="4"/>
  <c r="P9" i="4"/>
  <c r="AA9" i="4" s="1"/>
  <c r="O9" i="4"/>
  <c r="H9" i="4"/>
  <c r="L9" i="4" s="1"/>
  <c r="G9" i="4"/>
  <c r="I9" i="4" s="1"/>
  <c r="F9" i="4"/>
  <c r="C9" i="4"/>
  <c r="B9" i="4"/>
  <c r="Y4" i="4"/>
  <c r="V4" i="4"/>
  <c r="S4" i="4"/>
  <c r="Q4" i="4"/>
  <c r="M4" i="4"/>
  <c r="E4" i="4"/>
  <c r="D4" i="4"/>
  <c r="J85" i="3"/>
  <c r="M85" i="3" s="1"/>
  <c r="H85" i="3"/>
  <c r="F85" i="3"/>
  <c r="E85" i="3"/>
  <c r="D85" i="3"/>
  <c r="C85" i="3"/>
  <c r="B85" i="3"/>
  <c r="A85" i="3"/>
  <c r="J84" i="3"/>
  <c r="L84" i="3" s="1"/>
  <c r="H84" i="3"/>
  <c r="F84" i="3"/>
  <c r="E84" i="3"/>
  <c r="D84" i="3"/>
  <c r="C84" i="3"/>
  <c r="B84" i="3"/>
  <c r="A84" i="3"/>
  <c r="J83" i="3"/>
  <c r="M83" i="3" s="1"/>
  <c r="H83" i="3"/>
  <c r="F83" i="3"/>
  <c r="E83" i="3"/>
  <c r="D83" i="3"/>
  <c r="C83" i="3"/>
  <c r="B83" i="3"/>
  <c r="A83" i="3"/>
  <c r="J82" i="3"/>
  <c r="M82" i="3" s="1"/>
  <c r="H82" i="3"/>
  <c r="F82" i="3"/>
  <c r="E82" i="3"/>
  <c r="D82" i="3"/>
  <c r="C82" i="3"/>
  <c r="B82" i="3"/>
  <c r="A82" i="3"/>
  <c r="J81" i="3"/>
  <c r="M81" i="3" s="1"/>
  <c r="H81" i="3"/>
  <c r="F81" i="3"/>
  <c r="E81" i="3"/>
  <c r="D81" i="3"/>
  <c r="C81" i="3"/>
  <c r="B81" i="3"/>
  <c r="A81" i="3"/>
  <c r="J80" i="3"/>
  <c r="L80" i="3" s="1"/>
  <c r="H80" i="3"/>
  <c r="F80" i="3"/>
  <c r="E80" i="3"/>
  <c r="D80" i="3"/>
  <c r="C80" i="3"/>
  <c r="B80" i="3"/>
  <c r="A80" i="3"/>
  <c r="J79" i="3"/>
  <c r="M79" i="3" s="1"/>
  <c r="H79" i="3"/>
  <c r="F79" i="3"/>
  <c r="E79" i="3"/>
  <c r="D79" i="3"/>
  <c r="C79" i="3"/>
  <c r="B79" i="3"/>
  <c r="A79" i="3"/>
  <c r="J78" i="3"/>
  <c r="M78" i="3" s="1"/>
  <c r="H78" i="3"/>
  <c r="F78" i="3"/>
  <c r="E78" i="3"/>
  <c r="D78" i="3"/>
  <c r="C78" i="3"/>
  <c r="B78" i="3"/>
  <c r="A78" i="3"/>
  <c r="J77" i="3"/>
  <c r="M77" i="3" s="1"/>
  <c r="H77" i="3"/>
  <c r="F77" i="3"/>
  <c r="E77" i="3"/>
  <c r="D77" i="3"/>
  <c r="C77" i="3"/>
  <c r="B77" i="3"/>
  <c r="A77" i="3"/>
  <c r="J76" i="3"/>
  <c r="L76" i="3" s="1"/>
  <c r="H76" i="3"/>
  <c r="F76" i="3"/>
  <c r="E76" i="3"/>
  <c r="D76" i="3"/>
  <c r="C76" i="3"/>
  <c r="B76" i="3"/>
  <c r="A76" i="3"/>
  <c r="J75" i="3"/>
  <c r="M75" i="3" s="1"/>
  <c r="H75" i="3"/>
  <c r="F75" i="3"/>
  <c r="E75" i="3"/>
  <c r="D75" i="3"/>
  <c r="C75" i="3"/>
  <c r="B75" i="3"/>
  <c r="A75" i="3"/>
  <c r="J74" i="3"/>
  <c r="L74" i="3" s="1"/>
  <c r="H74" i="3"/>
  <c r="F74" i="3"/>
  <c r="E74" i="3"/>
  <c r="D74" i="3"/>
  <c r="C74" i="3"/>
  <c r="B74" i="3"/>
  <c r="A74" i="3"/>
  <c r="J73" i="3"/>
  <c r="M73" i="3" s="1"/>
  <c r="H73" i="3"/>
  <c r="F73" i="3"/>
  <c r="E73" i="3"/>
  <c r="D73" i="3"/>
  <c r="C73" i="3"/>
  <c r="B73" i="3"/>
  <c r="A73" i="3"/>
  <c r="J72" i="3"/>
  <c r="L72" i="3" s="1"/>
  <c r="H72" i="3"/>
  <c r="F72" i="3"/>
  <c r="E72" i="3"/>
  <c r="D72" i="3"/>
  <c r="C72" i="3"/>
  <c r="B72" i="3"/>
  <c r="A72" i="3"/>
  <c r="J71" i="3"/>
  <c r="M71" i="3" s="1"/>
  <c r="H71" i="3"/>
  <c r="F71" i="3"/>
  <c r="E71" i="3"/>
  <c r="D71" i="3"/>
  <c r="C71" i="3"/>
  <c r="B71" i="3"/>
  <c r="A71" i="3"/>
  <c r="J70" i="3"/>
  <c r="L70" i="3" s="1"/>
  <c r="H70" i="3"/>
  <c r="F70" i="3"/>
  <c r="E70" i="3"/>
  <c r="D70" i="3"/>
  <c r="C70" i="3"/>
  <c r="B70" i="3"/>
  <c r="A70" i="3"/>
  <c r="J69" i="3"/>
  <c r="M69" i="3" s="1"/>
  <c r="H69" i="3"/>
  <c r="F69" i="3"/>
  <c r="E69" i="3"/>
  <c r="D69" i="3"/>
  <c r="C69" i="3"/>
  <c r="B69" i="3"/>
  <c r="A69" i="3"/>
  <c r="J68" i="3"/>
  <c r="L68" i="3" s="1"/>
  <c r="H68" i="3"/>
  <c r="F68" i="3"/>
  <c r="E68" i="3"/>
  <c r="D68" i="3"/>
  <c r="C68" i="3"/>
  <c r="B68" i="3"/>
  <c r="A68" i="3"/>
  <c r="J67" i="3"/>
  <c r="L67" i="3" s="1"/>
  <c r="H67" i="3"/>
  <c r="F67" i="3"/>
  <c r="E67" i="3"/>
  <c r="D67" i="3"/>
  <c r="C67" i="3"/>
  <c r="B67" i="3"/>
  <c r="A67" i="3"/>
  <c r="J66" i="3"/>
  <c r="M66" i="3" s="1"/>
  <c r="H66" i="3"/>
  <c r="F66" i="3"/>
  <c r="E66" i="3"/>
  <c r="D66" i="3"/>
  <c r="C66" i="3"/>
  <c r="B66" i="3"/>
  <c r="A66" i="3"/>
  <c r="J65" i="3"/>
  <c r="M65" i="3" s="1"/>
  <c r="H65" i="3"/>
  <c r="F65" i="3"/>
  <c r="E65" i="3"/>
  <c r="D65" i="3"/>
  <c r="C65" i="3"/>
  <c r="B65" i="3"/>
  <c r="A65" i="3"/>
  <c r="J64" i="3"/>
  <c r="L64" i="3" s="1"/>
  <c r="H64" i="3"/>
  <c r="F64" i="3"/>
  <c r="E64" i="3"/>
  <c r="D64" i="3"/>
  <c r="C64" i="3"/>
  <c r="B64" i="3"/>
  <c r="A64" i="3"/>
  <c r="M63" i="3"/>
  <c r="J63" i="3"/>
  <c r="L63" i="3" s="1"/>
  <c r="H63" i="3"/>
  <c r="F63" i="3"/>
  <c r="E63" i="3"/>
  <c r="D63" i="3"/>
  <c r="C63" i="3"/>
  <c r="B63" i="3"/>
  <c r="A63" i="3"/>
  <c r="J62" i="3"/>
  <c r="M62" i="3" s="1"/>
  <c r="H62" i="3"/>
  <c r="F62" i="3"/>
  <c r="E62" i="3"/>
  <c r="D62" i="3"/>
  <c r="C62" i="3"/>
  <c r="B62" i="3"/>
  <c r="A62" i="3"/>
  <c r="J61" i="3"/>
  <c r="M61" i="3" s="1"/>
  <c r="H61" i="3"/>
  <c r="F61" i="3"/>
  <c r="E61" i="3"/>
  <c r="D61" i="3"/>
  <c r="C61" i="3"/>
  <c r="B61" i="3"/>
  <c r="A61" i="3"/>
  <c r="J60" i="3"/>
  <c r="L60" i="3" s="1"/>
  <c r="H60" i="3"/>
  <c r="F60" i="3"/>
  <c r="E60" i="3"/>
  <c r="D60" i="3"/>
  <c r="C60" i="3"/>
  <c r="B60" i="3"/>
  <c r="A60" i="3"/>
  <c r="J59" i="3"/>
  <c r="M59" i="3" s="1"/>
  <c r="H59" i="3"/>
  <c r="F59" i="3"/>
  <c r="E59" i="3"/>
  <c r="D59" i="3"/>
  <c r="C59" i="3"/>
  <c r="B59" i="3"/>
  <c r="A59" i="3"/>
  <c r="J58" i="3"/>
  <c r="L58" i="3" s="1"/>
  <c r="H58" i="3"/>
  <c r="F58" i="3"/>
  <c r="E58" i="3"/>
  <c r="D58" i="3"/>
  <c r="C58" i="3"/>
  <c r="B58" i="3"/>
  <c r="A58" i="3"/>
  <c r="J57" i="3"/>
  <c r="M57" i="3" s="1"/>
  <c r="H57" i="3"/>
  <c r="F57" i="3"/>
  <c r="E57" i="3"/>
  <c r="D57" i="3"/>
  <c r="C57" i="3"/>
  <c r="B57" i="3"/>
  <c r="A57" i="3"/>
  <c r="J56" i="3"/>
  <c r="L56" i="3" s="1"/>
  <c r="H56" i="3"/>
  <c r="F56" i="3"/>
  <c r="E56" i="3"/>
  <c r="D56" i="3"/>
  <c r="C56" i="3"/>
  <c r="B56" i="3"/>
  <c r="A56" i="3"/>
  <c r="J55" i="3"/>
  <c r="M55" i="3" s="1"/>
  <c r="H55" i="3"/>
  <c r="F55" i="3"/>
  <c r="E55" i="3"/>
  <c r="D55" i="3"/>
  <c r="C55" i="3"/>
  <c r="B55" i="3"/>
  <c r="A55" i="3"/>
  <c r="J54" i="3"/>
  <c r="L54" i="3" s="1"/>
  <c r="H54" i="3"/>
  <c r="F54" i="3"/>
  <c r="E54" i="3"/>
  <c r="D54" i="3"/>
  <c r="C54" i="3"/>
  <c r="B54" i="3"/>
  <c r="A54" i="3"/>
  <c r="J53" i="3"/>
  <c r="M53" i="3" s="1"/>
  <c r="H53" i="3"/>
  <c r="F53" i="3"/>
  <c r="E53" i="3"/>
  <c r="D53" i="3"/>
  <c r="C53" i="3"/>
  <c r="B53" i="3"/>
  <c r="A53" i="3"/>
  <c r="J52" i="3"/>
  <c r="L52" i="3" s="1"/>
  <c r="H52" i="3"/>
  <c r="F52" i="3"/>
  <c r="E52" i="3"/>
  <c r="D52" i="3"/>
  <c r="C52" i="3"/>
  <c r="B52" i="3"/>
  <c r="A52" i="3"/>
  <c r="J51" i="3"/>
  <c r="L51" i="3" s="1"/>
  <c r="H51" i="3"/>
  <c r="F51" i="3"/>
  <c r="E51" i="3"/>
  <c r="D51" i="3"/>
  <c r="C51" i="3"/>
  <c r="B51" i="3"/>
  <c r="A51" i="3"/>
  <c r="J50" i="3"/>
  <c r="M50" i="3" s="1"/>
  <c r="H50" i="3"/>
  <c r="F50" i="3"/>
  <c r="E50" i="3"/>
  <c r="D50" i="3"/>
  <c r="C50" i="3"/>
  <c r="B50" i="3"/>
  <c r="A50" i="3"/>
  <c r="J49" i="3"/>
  <c r="M49" i="3" s="1"/>
  <c r="H49" i="3"/>
  <c r="F49" i="3"/>
  <c r="E49" i="3"/>
  <c r="D49" i="3"/>
  <c r="C49" i="3"/>
  <c r="B49" i="3"/>
  <c r="A49" i="3"/>
  <c r="J48" i="3"/>
  <c r="L48" i="3" s="1"/>
  <c r="H48" i="3"/>
  <c r="F48" i="3"/>
  <c r="E48" i="3"/>
  <c r="D48" i="3"/>
  <c r="C48" i="3"/>
  <c r="B48" i="3"/>
  <c r="A48" i="3"/>
  <c r="J47" i="3"/>
  <c r="L47" i="3" s="1"/>
  <c r="H47" i="3"/>
  <c r="F47" i="3"/>
  <c r="E47" i="3"/>
  <c r="D47" i="3"/>
  <c r="C47" i="3"/>
  <c r="B47" i="3"/>
  <c r="A47" i="3"/>
  <c r="J46" i="3"/>
  <c r="M46" i="3" s="1"/>
  <c r="H46" i="3"/>
  <c r="F46" i="3"/>
  <c r="E46" i="3"/>
  <c r="D46" i="3"/>
  <c r="C46" i="3"/>
  <c r="B46" i="3"/>
  <c r="A46" i="3"/>
  <c r="J45" i="3"/>
  <c r="M45" i="3" s="1"/>
  <c r="H45" i="3"/>
  <c r="F45" i="3"/>
  <c r="E45" i="3"/>
  <c r="D45" i="3"/>
  <c r="C45" i="3"/>
  <c r="B45" i="3"/>
  <c r="A45" i="3"/>
  <c r="J44" i="3"/>
  <c r="L44" i="3" s="1"/>
  <c r="H44" i="3"/>
  <c r="F44" i="3"/>
  <c r="E44" i="3"/>
  <c r="D44" i="3"/>
  <c r="C44" i="3"/>
  <c r="B44" i="3"/>
  <c r="A44" i="3"/>
  <c r="J43" i="3"/>
  <c r="M43" i="3" s="1"/>
  <c r="H43" i="3"/>
  <c r="F43" i="3"/>
  <c r="E43" i="3"/>
  <c r="D43" i="3"/>
  <c r="C43" i="3"/>
  <c r="B43" i="3"/>
  <c r="A43" i="3"/>
  <c r="J42" i="3"/>
  <c r="L42" i="3" s="1"/>
  <c r="H42" i="3"/>
  <c r="F42" i="3"/>
  <c r="E42" i="3"/>
  <c r="D42" i="3"/>
  <c r="C42" i="3"/>
  <c r="B42" i="3"/>
  <c r="A42" i="3"/>
  <c r="J41" i="3"/>
  <c r="M41" i="3" s="1"/>
  <c r="H41" i="3"/>
  <c r="F41" i="3"/>
  <c r="E41" i="3"/>
  <c r="D41" i="3"/>
  <c r="C41" i="3"/>
  <c r="B41" i="3"/>
  <c r="A41" i="3"/>
  <c r="J40" i="3"/>
  <c r="L40" i="3" s="1"/>
  <c r="H40" i="3"/>
  <c r="F40" i="3"/>
  <c r="E40" i="3"/>
  <c r="D40" i="3"/>
  <c r="C40" i="3"/>
  <c r="B40" i="3"/>
  <c r="A40" i="3"/>
  <c r="J39" i="3"/>
  <c r="M39" i="3" s="1"/>
  <c r="H39" i="3"/>
  <c r="F39" i="3"/>
  <c r="E39" i="3"/>
  <c r="D39" i="3"/>
  <c r="C39" i="3"/>
  <c r="B39" i="3"/>
  <c r="A39" i="3"/>
  <c r="M38" i="3"/>
  <c r="J38" i="3"/>
  <c r="L38" i="3" s="1"/>
  <c r="H38" i="3"/>
  <c r="F38" i="3"/>
  <c r="E38" i="3"/>
  <c r="D38" i="3"/>
  <c r="C38" i="3"/>
  <c r="B38" i="3"/>
  <c r="A38" i="3"/>
  <c r="J37" i="3"/>
  <c r="M37" i="3" s="1"/>
  <c r="H37" i="3"/>
  <c r="F37" i="3"/>
  <c r="E37" i="3"/>
  <c r="D37" i="3"/>
  <c r="C37" i="3"/>
  <c r="B37" i="3"/>
  <c r="A37" i="3"/>
  <c r="J36" i="3"/>
  <c r="L36" i="3" s="1"/>
  <c r="H36" i="3"/>
  <c r="F36" i="3"/>
  <c r="E36" i="3"/>
  <c r="D36" i="3"/>
  <c r="C36" i="3"/>
  <c r="B36" i="3"/>
  <c r="A36" i="3"/>
  <c r="J35" i="3"/>
  <c r="L35" i="3" s="1"/>
  <c r="H35" i="3"/>
  <c r="F35" i="3"/>
  <c r="E35" i="3"/>
  <c r="D35" i="3"/>
  <c r="C35" i="3"/>
  <c r="B35" i="3"/>
  <c r="A35" i="3"/>
  <c r="J34" i="3"/>
  <c r="M34" i="3" s="1"/>
  <c r="H34" i="3"/>
  <c r="F34" i="3"/>
  <c r="E34" i="3"/>
  <c r="D34" i="3"/>
  <c r="C34" i="3"/>
  <c r="B34" i="3"/>
  <c r="A34" i="3"/>
  <c r="J33" i="3"/>
  <c r="M33" i="3" s="1"/>
  <c r="H33" i="3"/>
  <c r="F33" i="3"/>
  <c r="E33" i="3"/>
  <c r="D33" i="3"/>
  <c r="C33" i="3"/>
  <c r="B33" i="3"/>
  <c r="A33" i="3"/>
  <c r="J32" i="3"/>
  <c r="L32" i="3" s="1"/>
  <c r="H32" i="3"/>
  <c r="F32" i="3"/>
  <c r="E32" i="3"/>
  <c r="D32" i="3"/>
  <c r="C32" i="3"/>
  <c r="B32" i="3"/>
  <c r="A32" i="3"/>
  <c r="J31" i="3"/>
  <c r="L31" i="3" s="1"/>
  <c r="H31" i="3"/>
  <c r="F31" i="3"/>
  <c r="E31" i="3"/>
  <c r="D31" i="3"/>
  <c r="C31" i="3"/>
  <c r="B31" i="3"/>
  <c r="A31" i="3"/>
  <c r="J30" i="3"/>
  <c r="M30" i="3" s="1"/>
  <c r="H30" i="3"/>
  <c r="F30" i="3"/>
  <c r="E30" i="3"/>
  <c r="D30" i="3"/>
  <c r="C30" i="3"/>
  <c r="B30" i="3"/>
  <c r="A30" i="3"/>
  <c r="J29" i="3"/>
  <c r="M29" i="3" s="1"/>
  <c r="H29" i="3"/>
  <c r="F29" i="3"/>
  <c r="E29" i="3"/>
  <c r="D29" i="3"/>
  <c r="C29" i="3"/>
  <c r="B29" i="3"/>
  <c r="A29" i="3"/>
  <c r="J28" i="3"/>
  <c r="L28" i="3" s="1"/>
  <c r="H28" i="3"/>
  <c r="F28" i="3"/>
  <c r="E28" i="3"/>
  <c r="D28" i="3"/>
  <c r="C28" i="3"/>
  <c r="B28" i="3"/>
  <c r="A28" i="3"/>
  <c r="J27" i="3"/>
  <c r="M27" i="3" s="1"/>
  <c r="H27" i="3"/>
  <c r="F27" i="3"/>
  <c r="E27" i="3"/>
  <c r="D27" i="3"/>
  <c r="C27" i="3"/>
  <c r="B27" i="3"/>
  <c r="A27" i="3"/>
  <c r="J26" i="3"/>
  <c r="M26" i="3" s="1"/>
  <c r="H26" i="3"/>
  <c r="F26" i="3"/>
  <c r="E26" i="3"/>
  <c r="D26" i="3"/>
  <c r="C26" i="3"/>
  <c r="B26" i="3"/>
  <c r="A26" i="3"/>
  <c r="J25" i="3"/>
  <c r="L25" i="3" s="1"/>
  <c r="H25" i="3"/>
  <c r="F25" i="3"/>
  <c r="E25" i="3"/>
  <c r="D25" i="3"/>
  <c r="C25" i="3"/>
  <c r="B25" i="3"/>
  <c r="A25" i="3"/>
  <c r="J24" i="3"/>
  <c r="M24" i="3" s="1"/>
  <c r="H24" i="3"/>
  <c r="F24" i="3"/>
  <c r="E24" i="3"/>
  <c r="D24" i="3"/>
  <c r="C24" i="3"/>
  <c r="B24" i="3"/>
  <c r="A24" i="3"/>
  <c r="J23" i="3"/>
  <c r="M23" i="3" s="1"/>
  <c r="H23" i="3"/>
  <c r="F23" i="3"/>
  <c r="E23" i="3"/>
  <c r="D23" i="3"/>
  <c r="C23" i="3"/>
  <c r="B23" i="3"/>
  <c r="A23" i="3"/>
  <c r="J22" i="3"/>
  <c r="M22" i="3" s="1"/>
  <c r="H22" i="3"/>
  <c r="F22" i="3"/>
  <c r="E22" i="3"/>
  <c r="D22" i="3"/>
  <c r="C22" i="3"/>
  <c r="B22" i="3"/>
  <c r="A22" i="3"/>
  <c r="J21" i="3"/>
  <c r="L21" i="3" s="1"/>
  <c r="H21" i="3"/>
  <c r="F21" i="3"/>
  <c r="E21" i="3"/>
  <c r="D21" i="3"/>
  <c r="C21" i="3"/>
  <c r="B21" i="3"/>
  <c r="A21" i="3"/>
  <c r="J20" i="3"/>
  <c r="M20" i="3" s="1"/>
  <c r="H20" i="3"/>
  <c r="F20" i="3"/>
  <c r="E20" i="3"/>
  <c r="D20" i="3"/>
  <c r="C20" i="3"/>
  <c r="B20" i="3"/>
  <c r="A20" i="3"/>
  <c r="J19" i="3"/>
  <c r="M19" i="3" s="1"/>
  <c r="H19" i="3"/>
  <c r="F19" i="3"/>
  <c r="E19" i="3"/>
  <c r="D19" i="3"/>
  <c r="C19" i="3"/>
  <c r="B19" i="3"/>
  <c r="A19" i="3"/>
  <c r="J18" i="3"/>
  <c r="M18" i="3" s="1"/>
  <c r="H18" i="3"/>
  <c r="F18" i="3"/>
  <c r="E18" i="3"/>
  <c r="D18" i="3"/>
  <c r="C18" i="3"/>
  <c r="B18" i="3"/>
  <c r="A18" i="3"/>
  <c r="J17" i="3"/>
  <c r="L17" i="3" s="1"/>
  <c r="H17" i="3"/>
  <c r="F17" i="3"/>
  <c r="E17" i="3"/>
  <c r="D17" i="3"/>
  <c r="C17" i="3"/>
  <c r="B17" i="3"/>
  <c r="A17" i="3"/>
  <c r="J16" i="3"/>
  <c r="M16" i="3" s="1"/>
  <c r="H16" i="3"/>
  <c r="F16" i="3"/>
  <c r="E16" i="3"/>
  <c r="D16" i="3"/>
  <c r="C16" i="3"/>
  <c r="B16" i="3"/>
  <c r="A16" i="3"/>
  <c r="J15" i="3"/>
  <c r="M15" i="3" s="1"/>
  <c r="H15" i="3"/>
  <c r="F15" i="3"/>
  <c r="E15" i="3"/>
  <c r="D15" i="3"/>
  <c r="C15" i="3"/>
  <c r="B15" i="3"/>
  <c r="A15" i="3"/>
  <c r="J14" i="3"/>
  <c r="M14" i="3" s="1"/>
  <c r="H14" i="3"/>
  <c r="F14" i="3"/>
  <c r="E14" i="3"/>
  <c r="D14" i="3"/>
  <c r="C14" i="3"/>
  <c r="B14" i="3"/>
  <c r="A14" i="3"/>
  <c r="J13" i="3"/>
  <c r="L13" i="3" s="1"/>
  <c r="H13" i="3"/>
  <c r="F13" i="3"/>
  <c r="E13" i="3"/>
  <c r="D13" i="3"/>
  <c r="C13" i="3"/>
  <c r="B13" i="3"/>
  <c r="A13" i="3"/>
  <c r="J12" i="3"/>
  <c r="M12" i="3" s="1"/>
  <c r="H12" i="3"/>
  <c r="F12" i="3"/>
  <c r="E12" i="3"/>
  <c r="D12" i="3"/>
  <c r="C12" i="3"/>
  <c r="B12" i="3"/>
  <c r="A12" i="3"/>
  <c r="J11" i="3"/>
  <c r="M11" i="3" s="1"/>
  <c r="H11" i="3"/>
  <c r="F11" i="3"/>
  <c r="E11" i="3"/>
  <c r="D11" i="3"/>
  <c r="C11" i="3"/>
  <c r="B11" i="3"/>
  <c r="A11" i="3"/>
  <c r="J10" i="3"/>
  <c r="M10" i="3" s="1"/>
  <c r="H10" i="3"/>
  <c r="F10" i="3"/>
  <c r="E10" i="3"/>
  <c r="D10" i="3"/>
  <c r="C10" i="3"/>
  <c r="B10" i="3"/>
  <c r="A10" i="3"/>
  <c r="J9" i="3"/>
  <c r="L9" i="3" s="1"/>
  <c r="H9" i="3"/>
  <c r="F9" i="3"/>
  <c r="E9" i="3"/>
  <c r="D9" i="3"/>
  <c r="C9" i="3"/>
  <c r="B9" i="3"/>
  <c r="A9" i="3"/>
  <c r="K4" i="3"/>
  <c r="I4" i="3"/>
  <c r="M85" i="2"/>
  <c r="L85" i="2"/>
  <c r="G85" i="2"/>
  <c r="F85" i="2"/>
  <c r="E85" i="2"/>
  <c r="A85" i="2"/>
  <c r="M84" i="2"/>
  <c r="L84" i="2"/>
  <c r="G84" i="2"/>
  <c r="F84" i="2"/>
  <c r="E84" i="2"/>
  <c r="A84" i="2"/>
  <c r="N83" i="2"/>
  <c r="M83" i="2"/>
  <c r="L83" i="2"/>
  <c r="G83" i="2"/>
  <c r="F83" i="2"/>
  <c r="E83" i="2"/>
  <c r="A83" i="2"/>
  <c r="A83" i="4" s="1"/>
  <c r="M82" i="2"/>
  <c r="L82" i="2"/>
  <c r="G82" i="2"/>
  <c r="F82" i="2"/>
  <c r="E82" i="2"/>
  <c r="A82" i="2"/>
  <c r="N81" i="2"/>
  <c r="M81" i="2"/>
  <c r="L81" i="2"/>
  <c r="G81" i="2"/>
  <c r="F81" i="2"/>
  <c r="E81" i="2"/>
  <c r="A81" i="2"/>
  <c r="M80" i="2"/>
  <c r="L80" i="2"/>
  <c r="G80" i="2"/>
  <c r="E80" i="6" s="1"/>
  <c r="F80" i="2"/>
  <c r="E80" i="2"/>
  <c r="A80" i="2"/>
  <c r="N79" i="2"/>
  <c r="M79" i="2"/>
  <c r="L79" i="2"/>
  <c r="G79" i="2"/>
  <c r="E79" i="6" s="1"/>
  <c r="F79" i="2"/>
  <c r="E79" i="2"/>
  <c r="A79" i="2"/>
  <c r="M78" i="2"/>
  <c r="L78" i="2"/>
  <c r="G78" i="2"/>
  <c r="E78" i="6" s="1"/>
  <c r="F78" i="2"/>
  <c r="O78" i="2" s="1"/>
  <c r="E78" i="2"/>
  <c r="A78" i="2"/>
  <c r="N77" i="2"/>
  <c r="M77" i="2"/>
  <c r="L77" i="2"/>
  <c r="G77" i="2"/>
  <c r="E77" i="6" s="1"/>
  <c r="F77" i="2"/>
  <c r="E77" i="2"/>
  <c r="A77" i="2"/>
  <c r="M76" i="2"/>
  <c r="L76" i="2"/>
  <c r="G76" i="2"/>
  <c r="E76" i="6" s="1"/>
  <c r="F76" i="2"/>
  <c r="E76" i="2"/>
  <c r="A76" i="2"/>
  <c r="A76" i="4" s="1"/>
  <c r="M75" i="2"/>
  <c r="L75" i="2"/>
  <c r="G75" i="2"/>
  <c r="F75" i="2"/>
  <c r="E75" i="2"/>
  <c r="A75" i="2"/>
  <c r="M74" i="2"/>
  <c r="L74" i="2"/>
  <c r="G74" i="2"/>
  <c r="F74" i="2"/>
  <c r="E74" i="2"/>
  <c r="A74" i="2"/>
  <c r="M73" i="2"/>
  <c r="L73" i="2"/>
  <c r="G73" i="2"/>
  <c r="E73" i="6" s="1"/>
  <c r="F73" i="2"/>
  <c r="O73" i="2" s="1"/>
  <c r="E73" i="2"/>
  <c r="A73" i="2"/>
  <c r="M72" i="2"/>
  <c r="L72" i="2"/>
  <c r="G72" i="2"/>
  <c r="F72" i="2"/>
  <c r="E72" i="2"/>
  <c r="A72" i="2"/>
  <c r="N71" i="2"/>
  <c r="M71" i="2"/>
  <c r="L71" i="2"/>
  <c r="G71" i="2"/>
  <c r="E71" i="6" s="1"/>
  <c r="F71" i="2"/>
  <c r="O71" i="2" s="1"/>
  <c r="E71" i="2"/>
  <c r="A71" i="2"/>
  <c r="N70" i="2"/>
  <c r="M70" i="2"/>
  <c r="L70" i="2"/>
  <c r="G70" i="2"/>
  <c r="F70" i="2"/>
  <c r="D70" i="5" s="1"/>
  <c r="E70" i="2"/>
  <c r="A70" i="2"/>
  <c r="A70" i="4" s="1"/>
  <c r="N69" i="2"/>
  <c r="M69" i="2"/>
  <c r="L69" i="2"/>
  <c r="G69" i="2"/>
  <c r="F69" i="2"/>
  <c r="E69" i="2"/>
  <c r="A69" i="2"/>
  <c r="N68" i="2"/>
  <c r="M68" i="2"/>
  <c r="L68" i="2"/>
  <c r="G68" i="2"/>
  <c r="E68" i="6" s="1"/>
  <c r="F68" i="2"/>
  <c r="E68" i="2"/>
  <c r="A68" i="2"/>
  <c r="N67" i="2"/>
  <c r="M67" i="2"/>
  <c r="L67" i="2"/>
  <c r="G67" i="2"/>
  <c r="E67" i="6" s="1"/>
  <c r="F67" i="2"/>
  <c r="E67" i="2"/>
  <c r="A67" i="2"/>
  <c r="A67" i="4" s="1"/>
  <c r="M66" i="2"/>
  <c r="L66" i="2"/>
  <c r="G66" i="2"/>
  <c r="E66" i="6" s="1"/>
  <c r="F66" i="2"/>
  <c r="E66" i="2"/>
  <c r="A66" i="2"/>
  <c r="N65" i="2"/>
  <c r="M65" i="2"/>
  <c r="L65" i="2"/>
  <c r="G65" i="2"/>
  <c r="F65" i="2"/>
  <c r="O65" i="2" s="1"/>
  <c r="E65" i="2"/>
  <c r="A65" i="2"/>
  <c r="N64" i="2"/>
  <c r="M64" i="2"/>
  <c r="L64" i="2"/>
  <c r="G64" i="2"/>
  <c r="E64" i="6" s="1"/>
  <c r="F64" i="2"/>
  <c r="E64" i="2"/>
  <c r="A64" i="2"/>
  <c r="N63" i="2"/>
  <c r="M63" i="2"/>
  <c r="L63" i="2"/>
  <c r="G63" i="2"/>
  <c r="E63" i="6" s="1"/>
  <c r="F63" i="2"/>
  <c r="O63" i="2" s="1"/>
  <c r="E63" i="2"/>
  <c r="A63" i="2"/>
  <c r="M62" i="2"/>
  <c r="L62" i="2"/>
  <c r="G62" i="2"/>
  <c r="F62" i="2"/>
  <c r="E62" i="2"/>
  <c r="A62" i="2"/>
  <c r="N61" i="2"/>
  <c r="M61" i="2"/>
  <c r="L61" i="2"/>
  <c r="G61" i="2"/>
  <c r="F61" i="2"/>
  <c r="E61" i="2"/>
  <c r="A61" i="2"/>
  <c r="N60" i="2"/>
  <c r="M60" i="2"/>
  <c r="L60" i="2"/>
  <c r="G60" i="2"/>
  <c r="E60" i="6" s="1"/>
  <c r="F60" i="2"/>
  <c r="E60" i="2"/>
  <c r="A60" i="2"/>
  <c r="A60" i="4" s="1"/>
  <c r="M59" i="2"/>
  <c r="L59" i="2"/>
  <c r="G59" i="2"/>
  <c r="E59" i="6" s="1"/>
  <c r="F59" i="2"/>
  <c r="O59" i="2" s="1"/>
  <c r="E59" i="2"/>
  <c r="A59" i="2"/>
  <c r="N58" i="2"/>
  <c r="M58" i="2"/>
  <c r="L58" i="2"/>
  <c r="G58" i="2"/>
  <c r="E58" i="6" s="1"/>
  <c r="F58" i="2"/>
  <c r="E58" i="2"/>
  <c r="A58" i="2"/>
  <c r="N57" i="2"/>
  <c r="M57" i="2"/>
  <c r="L57" i="2"/>
  <c r="G57" i="2"/>
  <c r="E57" i="6" s="1"/>
  <c r="F57" i="2"/>
  <c r="E57" i="2"/>
  <c r="A57" i="2"/>
  <c r="N56" i="2"/>
  <c r="M56" i="2"/>
  <c r="L56" i="2"/>
  <c r="G56" i="2"/>
  <c r="F56" i="2"/>
  <c r="D56" i="5" s="1"/>
  <c r="E56" i="2"/>
  <c r="A56" i="2"/>
  <c r="M55" i="2"/>
  <c r="L55" i="2"/>
  <c r="G55" i="2"/>
  <c r="F55" i="2"/>
  <c r="E55" i="2"/>
  <c r="A55" i="2"/>
  <c r="M54" i="2"/>
  <c r="L54" i="2"/>
  <c r="G54" i="2"/>
  <c r="E54" i="6" s="1"/>
  <c r="F54" i="2"/>
  <c r="O54" i="2" s="1"/>
  <c r="E54" i="2"/>
  <c r="A54" i="2"/>
  <c r="M53" i="2"/>
  <c r="L53" i="2"/>
  <c r="G53" i="2"/>
  <c r="F53" i="2"/>
  <c r="E53" i="2"/>
  <c r="A53" i="2"/>
  <c r="M52" i="2"/>
  <c r="L52" i="2"/>
  <c r="G52" i="2"/>
  <c r="F52" i="2"/>
  <c r="E52" i="2"/>
  <c r="A52" i="2"/>
  <c r="M51" i="2"/>
  <c r="L51" i="2"/>
  <c r="G51" i="2"/>
  <c r="E51" i="6" s="1"/>
  <c r="F51" i="2"/>
  <c r="E51" i="2"/>
  <c r="A51" i="2"/>
  <c r="M50" i="2"/>
  <c r="L50" i="2"/>
  <c r="G50" i="2"/>
  <c r="F50" i="2"/>
  <c r="D50" i="6" s="1"/>
  <c r="E50" i="2"/>
  <c r="A50" i="2"/>
  <c r="M49" i="2"/>
  <c r="L49" i="2"/>
  <c r="G49" i="2"/>
  <c r="F49" i="2"/>
  <c r="E49" i="2"/>
  <c r="A49" i="2"/>
  <c r="N48" i="2"/>
  <c r="M48" i="2"/>
  <c r="L48" i="2"/>
  <c r="G48" i="2"/>
  <c r="E48" i="6" s="1"/>
  <c r="F48" i="2"/>
  <c r="E48" i="2"/>
  <c r="A48" i="2"/>
  <c r="M47" i="2"/>
  <c r="L47" i="2"/>
  <c r="G47" i="2"/>
  <c r="F47" i="2"/>
  <c r="E47" i="2"/>
  <c r="A47" i="2"/>
  <c r="M46" i="2"/>
  <c r="L46" i="2"/>
  <c r="G46" i="2"/>
  <c r="F46" i="2"/>
  <c r="E46" i="2"/>
  <c r="A46" i="2"/>
  <c r="A46" i="5" s="1"/>
  <c r="M45" i="2"/>
  <c r="L45" i="2"/>
  <c r="G45" i="2"/>
  <c r="F45" i="2"/>
  <c r="E45" i="2"/>
  <c r="A45" i="2"/>
  <c r="M44" i="2"/>
  <c r="L44" i="2"/>
  <c r="G44" i="2"/>
  <c r="F44" i="2"/>
  <c r="E44" i="2"/>
  <c r="A44" i="2"/>
  <c r="M43" i="2"/>
  <c r="L43" i="2"/>
  <c r="G43" i="2"/>
  <c r="F43" i="2"/>
  <c r="E43" i="2"/>
  <c r="A43" i="2"/>
  <c r="M42" i="2"/>
  <c r="L42" i="2"/>
  <c r="G42" i="2"/>
  <c r="E42" i="6" s="1"/>
  <c r="F42" i="2"/>
  <c r="O42" i="2" s="1"/>
  <c r="E42" i="2"/>
  <c r="A42" i="2"/>
  <c r="M41" i="2"/>
  <c r="L41" i="2"/>
  <c r="G41" i="2"/>
  <c r="F41" i="2"/>
  <c r="E41" i="2"/>
  <c r="A41" i="2"/>
  <c r="M40" i="2"/>
  <c r="L40" i="2"/>
  <c r="G40" i="2"/>
  <c r="F40" i="2"/>
  <c r="E40" i="2"/>
  <c r="A40" i="2"/>
  <c r="M39" i="2"/>
  <c r="L39" i="2"/>
  <c r="G39" i="2"/>
  <c r="F39" i="2"/>
  <c r="O39" i="2" s="1"/>
  <c r="E39" i="2"/>
  <c r="A39" i="2"/>
  <c r="M38" i="2"/>
  <c r="L38" i="2"/>
  <c r="G38" i="2"/>
  <c r="F38" i="2"/>
  <c r="D38" i="6" s="1"/>
  <c r="E38" i="2"/>
  <c r="A38" i="2"/>
  <c r="M37" i="2"/>
  <c r="L37" i="2"/>
  <c r="G37" i="2"/>
  <c r="F37" i="2"/>
  <c r="E37" i="2"/>
  <c r="A37" i="2"/>
  <c r="M36" i="2"/>
  <c r="L36" i="2"/>
  <c r="G36" i="2"/>
  <c r="F36" i="2"/>
  <c r="E36" i="2"/>
  <c r="A36" i="2"/>
  <c r="N35" i="2"/>
  <c r="M35" i="2"/>
  <c r="L35" i="2"/>
  <c r="G35" i="2"/>
  <c r="F35" i="2"/>
  <c r="E35" i="2"/>
  <c r="A35" i="2"/>
  <c r="M34" i="2"/>
  <c r="L34" i="2"/>
  <c r="G34" i="2"/>
  <c r="F34" i="2"/>
  <c r="E34" i="2"/>
  <c r="N34" i="2" s="1"/>
  <c r="A34" i="2"/>
  <c r="M33" i="2"/>
  <c r="L33" i="2"/>
  <c r="G33" i="2"/>
  <c r="F33" i="2"/>
  <c r="E33" i="2"/>
  <c r="A33" i="2"/>
  <c r="A33" i="4" s="1"/>
  <c r="M32" i="2"/>
  <c r="L32" i="2"/>
  <c r="G32" i="2"/>
  <c r="F32" i="2"/>
  <c r="E32" i="2"/>
  <c r="A32" i="2"/>
  <c r="M31" i="2"/>
  <c r="L31" i="2"/>
  <c r="G31" i="2"/>
  <c r="F31" i="2"/>
  <c r="E31" i="2"/>
  <c r="A31" i="2"/>
  <c r="M30" i="2"/>
  <c r="L30" i="2"/>
  <c r="G30" i="2"/>
  <c r="F30" i="2"/>
  <c r="E30" i="2"/>
  <c r="A30" i="2"/>
  <c r="M29" i="2"/>
  <c r="L29" i="2"/>
  <c r="G29" i="2"/>
  <c r="F29" i="2"/>
  <c r="E29" i="2"/>
  <c r="A29" i="2"/>
  <c r="A29" i="6" s="1"/>
  <c r="N28" i="2"/>
  <c r="M28" i="2"/>
  <c r="L28" i="2"/>
  <c r="G28" i="2"/>
  <c r="E28" i="5" s="1"/>
  <c r="F28" i="2"/>
  <c r="D28" i="5" s="1"/>
  <c r="E28" i="2"/>
  <c r="A28" i="2"/>
  <c r="A28" i="6" s="1"/>
  <c r="N27" i="2"/>
  <c r="M27" i="2"/>
  <c r="L27" i="2"/>
  <c r="G27" i="2"/>
  <c r="F27" i="2"/>
  <c r="E27" i="2"/>
  <c r="A27" i="2"/>
  <c r="O26" i="2"/>
  <c r="N26" i="2"/>
  <c r="M26" i="2"/>
  <c r="L26" i="2"/>
  <c r="G26" i="2"/>
  <c r="E26" i="6" s="1"/>
  <c r="F26" i="2"/>
  <c r="D26" i="6" s="1"/>
  <c r="E26" i="2"/>
  <c r="A26" i="2"/>
  <c r="M25" i="2"/>
  <c r="L25" i="2"/>
  <c r="G25" i="2"/>
  <c r="E25" i="6" s="1"/>
  <c r="F25" i="2"/>
  <c r="E25" i="2"/>
  <c r="A25" i="2"/>
  <c r="M24" i="2"/>
  <c r="L24" i="2"/>
  <c r="G24" i="2"/>
  <c r="F24" i="2"/>
  <c r="D24" i="5" s="1"/>
  <c r="E24" i="2"/>
  <c r="A24" i="2"/>
  <c r="M23" i="2"/>
  <c r="L23" i="2"/>
  <c r="G23" i="2"/>
  <c r="E23" i="6" s="1"/>
  <c r="F23" i="2"/>
  <c r="O23" i="2" s="1"/>
  <c r="E23" i="2"/>
  <c r="A23" i="2"/>
  <c r="M22" i="2"/>
  <c r="L22" i="2"/>
  <c r="G22" i="2"/>
  <c r="F22" i="2"/>
  <c r="E22" i="2"/>
  <c r="A22" i="2"/>
  <c r="N21" i="2"/>
  <c r="M21" i="2"/>
  <c r="L21" i="2"/>
  <c r="G21" i="2"/>
  <c r="E21" i="5" s="1"/>
  <c r="F21" i="2"/>
  <c r="D21" i="5" s="1"/>
  <c r="E21" i="2"/>
  <c r="A21" i="2"/>
  <c r="M20" i="2"/>
  <c r="L20" i="2"/>
  <c r="G20" i="2"/>
  <c r="E20" i="6" s="1"/>
  <c r="F20" i="2"/>
  <c r="O20" i="2" s="1"/>
  <c r="E20" i="2"/>
  <c r="A20" i="2"/>
  <c r="M19" i="2"/>
  <c r="L19" i="2"/>
  <c r="G19" i="2"/>
  <c r="E19" i="6" s="1"/>
  <c r="F19" i="2"/>
  <c r="O19" i="2" s="1"/>
  <c r="E19" i="2"/>
  <c r="A19" i="2"/>
  <c r="M18" i="2"/>
  <c r="L18" i="2"/>
  <c r="G18" i="2"/>
  <c r="F18" i="2"/>
  <c r="E18" i="2"/>
  <c r="A18" i="2"/>
  <c r="M17" i="2"/>
  <c r="L17" i="2"/>
  <c r="G17" i="2"/>
  <c r="E17" i="6" s="1"/>
  <c r="F17" i="2"/>
  <c r="O17" i="2" s="1"/>
  <c r="E17" i="2"/>
  <c r="A17" i="2"/>
  <c r="A17" i="6" s="1"/>
  <c r="M16" i="2"/>
  <c r="L16" i="2"/>
  <c r="G16" i="2"/>
  <c r="F16" i="2"/>
  <c r="E16" i="2"/>
  <c r="A16" i="2"/>
  <c r="A16" i="6" s="1"/>
  <c r="M15" i="2"/>
  <c r="L15" i="2"/>
  <c r="G15" i="2"/>
  <c r="F15" i="2"/>
  <c r="E15" i="2"/>
  <c r="A15" i="2"/>
  <c r="M14" i="2"/>
  <c r="L14" i="2"/>
  <c r="G14" i="2"/>
  <c r="E14" i="6" s="1"/>
  <c r="F14" i="2"/>
  <c r="E14" i="2"/>
  <c r="A14" i="2"/>
  <c r="N13" i="2"/>
  <c r="M13" i="2"/>
  <c r="L13" i="2"/>
  <c r="G13" i="2"/>
  <c r="F13" i="2"/>
  <c r="E13" i="2"/>
  <c r="A13" i="2"/>
  <c r="N12" i="2"/>
  <c r="M12" i="2"/>
  <c r="L12" i="2"/>
  <c r="G12" i="2"/>
  <c r="E12" i="6" s="1"/>
  <c r="F12" i="2"/>
  <c r="E12" i="2"/>
  <c r="A12" i="2"/>
  <c r="M11" i="2"/>
  <c r="L11" i="2"/>
  <c r="G11" i="2"/>
  <c r="F11" i="2"/>
  <c r="E11" i="2"/>
  <c r="A11" i="2"/>
  <c r="M10" i="2"/>
  <c r="L10" i="2"/>
  <c r="G10" i="2"/>
  <c r="E10" i="6" s="1"/>
  <c r="F10" i="2"/>
  <c r="O10" i="2" s="1"/>
  <c r="E10" i="2"/>
  <c r="A10" i="2"/>
  <c r="N9" i="2"/>
  <c r="M9" i="2"/>
  <c r="L9" i="2"/>
  <c r="G9" i="2"/>
  <c r="E9" i="6" s="1"/>
  <c r="F9" i="2"/>
  <c r="E9" i="2"/>
  <c r="A9" i="2"/>
  <c r="D4" i="2"/>
  <c r="L56" i="4" l="1"/>
  <c r="F24" i="5"/>
  <c r="M28" i="3"/>
  <c r="G29" i="3"/>
  <c r="G80" i="3"/>
  <c r="L83" i="3"/>
  <c r="Z47" i="4"/>
  <c r="AA48" i="4"/>
  <c r="R55" i="4"/>
  <c r="Q10" i="5"/>
  <c r="O13" i="6"/>
  <c r="N23" i="6"/>
  <c r="M56" i="6"/>
  <c r="M63" i="6"/>
  <c r="O74" i="6"/>
  <c r="M13" i="3"/>
  <c r="L75" i="3"/>
  <c r="G25" i="3"/>
  <c r="R31" i="4"/>
  <c r="Z38" i="4"/>
  <c r="L52" i="4"/>
  <c r="N52" i="4" s="1"/>
  <c r="R69" i="4"/>
  <c r="R85" i="4"/>
  <c r="O28" i="6"/>
  <c r="N79" i="6"/>
  <c r="N37" i="2"/>
  <c r="N39" i="2"/>
  <c r="N41" i="2"/>
  <c r="N43" i="2"/>
  <c r="N62" i="2"/>
  <c r="M51" i="3"/>
  <c r="L79" i="3"/>
  <c r="L34" i="4"/>
  <c r="W34" i="4" s="1"/>
  <c r="Z39" i="4"/>
  <c r="R42" i="4"/>
  <c r="R54" i="4"/>
  <c r="R70" i="4"/>
  <c r="AA80" i="4"/>
  <c r="L84" i="4"/>
  <c r="W84" i="4" s="1"/>
  <c r="Q40" i="5"/>
  <c r="N19" i="6"/>
  <c r="M64" i="6"/>
  <c r="L17" i="4"/>
  <c r="AA26" i="4"/>
  <c r="L29" i="4"/>
  <c r="X29" i="4" s="1"/>
  <c r="Z46" i="4"/>
  <c r="AA56" i="4"/>
  <c r="L82" i="4"/>
  <c r="X82" i="4" s="1"/>
  <c r="R84" i="4"/>
  <c r="Q56" i="5"/>
  <c r="M9" i="6"/>
  <c r="M20" i="6"/>
  <c r="N21" i="6"/>
  <c r="N15" i="2"/>
  <c r="N19" i="2"/>
  <c r="O32" i="2"/>
  <c r="O34" i="2"/>
  <c r="O53" i="2"/>
  <c r="L24" i="3"/>
  <c r="M35" i="3"/>
  <c r="M67" i="3"/>
  <c r="O4" i="4"/>
  <c r="L28" i="4"/>
  <c r="W28" i="4" s="1"/>
  <c r="R30" i="4"/>
  <c r="R58" i="4"/>
  <c r="R76" i="4"/>
  <c r="R80" i="4"/>
  <c r="R82" i="4"/>
  <c r="R52" i="5"/>
  <c r="N65" i="6"/>
  <c r="M71" i="6"/>
  <c r="O44" i="2"/>
  <c r="R62" i="4"/>
  <c r="M22" i="6"/>
  <c r="M40" i="6"/>
  <c r="G68" i="3"/>
  <c r="G70" i="3"/>
  <c r="G71" i="3"/>
  <c r="G84" i="3"/>
  <c r="F56" i="5"/>
  <c r="O69" i="2"/>
  <c r="G43" i="3"/>
  <c r="G63" i="3"/>
  <c r="G21" i="3"/>
  <c r="N29" i="2"/>
  <c r="N31" i="2"/>
  <c r="N50" i="2"/>
  <c r="N52" i="2"/>
  <c r="G14" i="3"/>
  <c r="G52" i="3"/>
  <c r="G55" i="3"/>
  <c r="G35" i="3"/>
  <c r="G9" i="3"/>
  <c r="G78" i="3"/>
  <c r="T10" i="4"/>
  <c r="U10" i="4"/>
  <c r="T22" i="4"/>
  <c r="U22" i="4"/>
  <c r="N22" i="2"/>
  <c r="N44" i="2"/>
  <c r="N46" i="2"/>
  <c r="O49" i="2"/>
  <c r="O61" i="2"/>
  <c r="N74" i="2"/>
  <c r="G10" i="3"/>
  <c r="G27" i="3"/>
  <c r="G31" i="3"/>
  <c r="G36" i="3"/>
  <c r="M47" i="3"/>
  <c r="G58" i="3"/>
  <c r="G64" i="3"/>
  <c r="G74" i="3"/>
  <c r="G82" i="3"/>
  <c r="R10" i="4"/>
  <c r="AA10" i="4"/>
  <c r="L12" i="4"/>
  <c r="X12" i="4" s="1"/>
  <c r="F4" i="4"/>
  <c r="L16" i="4"/>
  <c r="X16" i="4" s="1"/>
  <c r="R19" i="4"/>
  <c r="N28" i="4"/>
  <c r="R50" i="4"/>
  <c r="R51" i="4"/>
  <c r="R52" i="4"/>
  <c r="L54" i="4"/>
  <c r="W54" i="4" s="1"/>
  <c r="N56" i="4"/>
  <c r="R64" i="4"/>
  <c r="R66" i="4"/>
  <c r="U69" i="4"/>
  <c r="R78" i="4"/>
  <c r="AA84" i="4"/>
  <c r="F26" i="5"/>
  <c r="Q54" i="5"/>
  <c r="O9" i="6"/>
  <c r="N11" i="6"/>
  <c r="N14" i="6"/>
  <c r="N16" i="6"/>
  <c r="M24" i="6"/>
  <c r="N35" i="6"/>
  <c r="O38" i="6"/>
  <c r="N46" i="6"/>
  <c r="N51" i="6"/>
  <c r="F70" i="6"/>
  <c r="N85" i="6"/>
  <c r="L20" i="3"/>
  <c r="G38" i="3"/>
  <c r="M42" i="3"/>
  <c r="M54" i="3"/>
  <c r="G67" i="3"/>
  <c r="M70" i="3"/>
  <c r="L19" i="4"/>
  <c r="X19" i="4" s="1"/>
  <c r="Z22" i="4"/>
  <c r="K24" i="4"/>
  <c r="N24" i="4" s="1"/>
  <c r="L36" i="4"/>
  <c r="X36" i="4" s="1"/>
  <c r="Z43" i="4"/>
  <c r="K48" i="4"/>
  <c r="Z50" i="4"/>
  <c r="AA51" i="4"/>
  <c r="AA52" i="4"/>
  <c r="AA64" i="4"/>
  <c r="AA72" i="4"/>
  <c r="M29" i="6"/>
  <c r="M41" i="6"/>
  <c r="M75" i="6"/>
  <c r="M4" i="2"/>
  <c r="N36" i="4"/>
  <c r="O9" i="2"/>
  <c r="N11" i="2"/>
  <c r="N14" i="2"/>
  <c r="N16" i="2"/>
  <c r="N33" i="2"/>
  <c r="N38" i="2"/>
  <c r="O47" i="2"/>
  <c r="N49" i="2"/>
  <c r="N51" i="2"/>
  <c r="N53" i="2"/>
  <c r="N55" i="2"/>
  <c r="G17" i="3"/>
  <c r="M31" i="3"/>
  <c r="G32" i="3"/>
  <c r="G54" i="3"/>
  <c r="M58" i="3"/>
  <c r="G59" i="3"/>
  <c r="M74" i="3"/>
  <c r="G75" i="3"/>
  <c r="R14" i="4"/>
  <c r="R22" i="4"/>
  <c r="Z30" i="4"/>
  <c r="Z31" i="4"/>
  <c r="R48" i="4"/>
  <c r="L50" i="4"/>
  <c r="W50" i="4" s="1"/>
  <c r="Z54" i="4"/>
  <c r="AA55" i="4"/>
  <c r="R60" i="4"/>
  <c r="L66" i="4"/>
  <c r="R74" i="4"/>
  <c r="AA76" i="4"/>
  <c r="R44" i="5"/>
  <c r="M17" i="6"/>
  <c r="O24" i="6"/>
  <c r="M25" i="6"/>
  <c r="N37" i="6"/>
  <c r="M38" i="6"/>
  <c r="N39" i="6"/>
  <c r="O40" i="6"/>
  <c r="N43" i="6"/>
  <c r="N57" i="6"/>
  <c r="M62" i="6"/>
  <c r="N73" i="6"/>
  <c r="O84" i="6"/>
  <c r="T26" i="4"/>
  <c r="U26" i="4"/>
  <c r="T48" i="4"/>
  <c r="U48" i="4"/>
  <c r="T14" i="4"/>
  <c r="U14" i="4"/>
  <c r="X48" i="4"/>
  <c r="W48" i="4"/>
  <c r="T61" i="4"/>
  <c r="U61" i="4"/>
  <c r="T57" i="4"/>
  <c r="U57" i="4"/>
  <c r="T18" i="4"/>
  <c r="U18" i="4"/>
  <c r="U51" i="4"/>
  <c r="T51" i="4"/>
  <c r="T65" i="4"/>
  <c r="U65" i="4"/>
  <c r="T73" i="4"/>
  <c r="U73" i="4"/>
  <c r="U35" i="4"/>
  <c r="T35" i="4"/>
  <c r="T81" i="4"/>
  <c r="U81" i="4"/>
  <c r="U55" i="4"/>
  <c r="T55" i="4"/>
  <c r="T56" i="4"/>
  <c r="U56" i="4"/>
  <c r="T77" i="4"/>
  <c r="U77" i="4"/>
  <c r="F4" i="2"/>
  <c r="N48" i="4"/>
  <c r="R62" i="5"/>
  <c r="Q62" i="5"/>
  <c r="O30" i="6"/>
  <c r="M30" i="6"/>
  <c r="M9" i="3"/>
  <c r="L16" i="3"/>
  <c r="G20" i="3"/>
  <c r="G24" i="3"/>
  <c r="G28" i="3"/>
  <c r="L39" i="3"/>
  <c r="L55" i="3"/>
  <c r="L59" i="3"/>
  <c r="L71" i="3"/>
  <c r="G79" i="3"/>
  <c r="G83" i="3"/>
  <c r="R11" i="4"/>
  <c r="W12" i="4"/>
  <c r="L15" i="4"/>
  <c r="X15" i="4" s="1"/>
  <c r="R23" i="4"/>
  <c r="W24" i="4"/>
  <c r="R28" i="4"/>
  <c r="AA28" i="4"/>
  <c r="R29" i="4"/>
  <c r="R36" i="4"/>
  <c r="R39" i="4"/>
  <c r="L40" i="4"/>
  <c r="N40" i="4" s="1"/>
  <c r="R40" i="4"/>
  <c r="L42" i="4"/>
  <c r="W42" i="4" s="1"/>
  <c r="R43" i="4"/>
  <c r="L44" i="4"/>
  <c r="X44" i="4" s="1"/>
  <c r="R44" i="4"/>
  <c r="L46" i="4"/>
  <c r="W46" i="4" s="1"/>
  <c r="R47" i="4"/>
  <c r="R56" i="4"/>
  <c r="T58" i="4"/>
  <c r="U58" i="4"/>
  <c r="T62" i="4"/>
  <c r="U62" i="4"/>
  <c r="Z68" i="4"/>
  <c r="L70" i="4"/>
  <c r="X70" i="4" s="1"/>
  <c r="R72" i="4"/>
  <c r="T74" i="4"/>
  <c r="U74" i="4"/>
  <c r="T78" i="4"/>
  <c r="U78" i="4"/>
  <c r="R17" i="5"/>
  <c r="Q17" i="5"/>
  <c r="Q20" i="5"/>
  <c r="R20" i="5"/>
  <c r="R29" i="5"/>
  <c r="Q29" i="5"/>
  <c r="R34" i="5"/>
  <c r="Q34" i="5"/>
  <c r="R46" i="5"/>
  <c r="Q46" i="5"/>
  <c r="R68" i="5"/>
  <c r="Q68" i="5"/>
  <c r="R78" i="5"/>
  <c r="Q78" i="5"/>
  <c r="O26" i="6"/>
  <c r="M26" i="6"/>
  <c r="O62" i="6"/>
  <c r="N78" i="6"/>
  <c r="O78" i="6"/>
  <c r="R24" i="5"/>
  <c r="Q24" i="5"/>
  <c r="Q75" i="5"/>
  <c r="R75" i="5"/>
  <c r="G16" i="3"/>
  <c r="M36" i="3"/>
  <c r="G41" i="3"/>
  <c r="L43" i="3"/>
  <c r="L49" i="3"/>
  <c r="M52" i="3"/>
  <c r="G53" i="3"/>
  <c r="L65" i="3"/>
  <c r="M68" i="3"/>
  <c r="G69" i="3"/>
  <c r="G73" i="3"/>
  <c r="I16" i="4"/>
  <c r="T16" i="4" s="1"/>
  <c r="Z18" i="4"/>
  <c r="Z29" i="4"/>
  <c r="I52" i="4"/>
  <c r="T52" i="4" s="1"/>
  <c r="Z85" i="4"/>
  <c r="AA85" i="4"/>
  <c r="Q19" i="5"/>
  <c r="R19" i="5"/>
  <c r="Q39" i="5"/>
  <c r="R39" i="5"/>
  <c r="R48" i="5"/>
  <c r="Q48" i="5"/>
  <c r="R74" i="5"/>
  <c r="Q74" i="5"/>
  <c r="N83" i="6"/>
  <c r="M83" i="6"/>
  <c r="X28" i="4"/>
  <c r="X56" i="4"/>
  <c r="W56" i="4"/>
  <c r="T64" i="4"/>
  <c r="T80" i="4"/>
  <c r="G11" i="3"/>
  <c r="L12" i="3"/>
  <c r="L33" i="3"/>
  <c r="G37" i="3"/>
  <c r="E4" i="2"/>
  <c r="N10" i="2"/>
  <c r="N18" i="2"/>
  <c r="N40" i="2"/>
  <c r="N42" i="2"/>
  <c r="N45" i="2"/>
  <c r="N47" i="2"/>
  <c r="N59" i="2"/>
  <c r="F70" i="5"/>
  <c r="M17" i="3"/>
  <c r="G18" i="3"/>
  <c r="M21" i="3"/>
  <c r="M25" i="3"/>
  <c r="G26" i="3"/>
  <c r="G30" i="3"/>
  <c r="G34" i="3"/>
  <c r="G48" i="3"/>
  <c r="G56" i="3"/>
  <c r="G62" i="3"/>
  <c r="G66" i="3"/>
  <c r="G72" i="3"/>
  <c r="G76" i="3"/>
  <c r="L81" i="3"/>
  <c r="M84" i="3"/>
  <c r="G85" i="3"/>
  <c r="L11" i="4"/>
  <c r="X11" i="4" s="1"/>
  <c r="R12" i="4"/>
  <c r="R15" i="4"/>
  <c r="R18" i="4"/>
  <c r="L20" i="4"/>
  <c r="W20" i="4" s="1"/>
  <c r="R20" i="4"/>
  <c r="L23" i="4"/>
  <c r="X23" i="4" s="1"/>
  <c r="R24" i="4"/>
  <c r="R27" i="4"/>
  <c r="L32" i="4"/>
  <c r="N32" i="4" s="1"/>
  <c r="W36" i="4"/>
  <c r="T39" i="4"/>
  <c r="I40" i="4"/>
  <c r="T40" i="4" s="1"/>
  <c r="AA40" i="4"/>
  <c r="T43" i="4"/>
  <c r="I44" i="4"/>
  <c r="T44" i="4" s="1"/>
  <c r="AA44" i="4"/>
  <c r="T47" i="4"/>
  <c r="N54" i="4"/>
  <c r="L58" i="4"/>
  <c r="W58" i="4" s="1"/>
  <c r="L62" i="4"/>
  <c r="W62" i="4" s="1"/>
  <c r="R68" i="4"/>
  <c r="T71" i="4"/>
  <c r="T72" i="4"/>
  <c r="L74" i="4"/>
  <c r="X74" i="4" s="1"/>
  <c r="L78" i="4"/>
  <c r="U85" i="4"/>
  <c r="T85" i="4"/>
  <c r="R9" i="5"/>
  <c r="Q9" i="5"/>
  <c r="Q21" i="5"/>
  <c r="R21" i="5"/>
  <c r="R26" i="5"/>
  <c r="Q26" i="5"/>
  <c r="R37" i="5"/>
  <c r="Q37" i="5"/>
  <c r="R51" i="5"/>
  <c r="R55" i="5"/>
  <c r="Q57" i="5"/>
  <c r="R57" i="5"/>
  <c r="R66" i="5"/>
  <c r="Q66" i="5"/>
  <c r="R76" i="5"/>
  <c r="Q76" i="5"/>
  <c r="O17" i="6"/>
  <c r="A46" i="6"/>
  <c r="M54" i="6"/>
  <c r="O54" i="6"/>
  <c r="O80" i="6"/>
  <c r="M80" i="6"/>
  <c r="O32" i="6"/>
  <c r="M37" i="6"/>
  <c r="O43" i="6"/>
  <c r="M48" i="6"/>
  <c r="M49" i="6"/>
  <c r="M51" i="6"/>
  <c r="N55" i="6"/>
  <c r="O56" i="6"/>
  <c r="O59" i="6"/>
  <c r="O64" i="6"/>
  <c r="O67" i="6"/>
  <c r="O72" i="6"/>
  <c r="N74" i="6"/>
  <c r="O76" i="6"/>
  <c r="M78" i="6"/>
  <c r="P78" i="6" s="1"/>
  <c r="M79" i="6"/>
  <c r="M84" i="6"/>
  <c r="Q14" i="5"/>
  <c r="Q22" i="5"/>
  <c r="Q58" i="5"/>
  <c r="Q70" i="5"/>
  <c r="Q82" i="5"/>
  <c r="L4" i="6"/>
  <c r="N12" i="6"/>
  <c r="N13" i="6"/>
  <c r="M33" i="6"/>
  <c r="O51" i="6"/>
  <c r="R57" i="4"/>
  <c r="R61" i="4"/>
  <c r="R65" i="4"/>
  <c r="R73" i="4"/>
  <c r="R77" i="4"/>
  <c r="N84" i="4"/>
  <c r="Q12" i="5"/>
  <c r="R32" i="5"/>
  <c r="Q36" i="5"/>
  <c r="R63" i="5"/>
  <c r="Q64" i="5"/>
  <c r="R79" i="5"/>
  <c r="Q80" i="5"/>
  <c r="R84" i="5"/>
  <c r="O10" i="6"/>
  <c r="M13" i="6"/>
  <c r="P13" i="6" s="1"/>
  <c r="O18" i="6"/>
  <c r="M21" i="6"/>
  <c r="O22" i="6"/>
  <c r="F24" i="6"/>
  <c r="N25" i="6"/>
  <c r="F28" i="6"/>
  <c r="N29" i="6"/>
  <c r="N41" i="6"/>
  <c r="M46" i="6"/>
  <c r="N54" i="6"/>
  <c r="O60" i="6"/>
  <c r="O63" i="6"/>
  <c r="O68" i="6"/>
  <c r="M70" i="6"/>
  <c r="N71" i="6"/>
  <c r="N75" i="6"/>
  <c r="G60" i="3"/>
  <c r="G57" i="3"/>
  <c r="G47" i="3"/>
  <c r="G51" i="3"/>
  <c r="G50" i="3"/>
  <c r="G46" i="3"/>
  <c r="G44" i="3"/>
  <c r="G42" i="3"/>
  <c r="G40" i="3"/>
  <c r="G39" i="3"/>
  <c r="G23" i="3"/>
  <c r="G22" i="3"/>
  <c r="G19" i="3"/>
  <c r="L4" i="2"/>
  <c r="G15" i="3"/>
  <c r="G13" i="3"/>
  <c r="F4" i="3"/>
  <c r="E4" i="3"/>
  <c r="G12" i="3"/>
  <c r="W21" i="4"/>
  <c r="X21" i="4"/>
  <c r="W17" i="4"/>
  <c r="X17" i="4"/>
  <c r="W29" i="4"/>
  <c r="W13" i="4"/>
  <c r="X13" i="4"/>
  <c r="X20" i="4"/>
  <c r="X25" i="4"/>
  <c r="W25" i="4"/>
  <c r="W9" i="4"/>
  <c r="X9" i="4"/>
  <c r="E11" i="6"/>
  <c r="E11" i="5"/>
  <c r="E22" i="6"/>
  <c r="E22" i="5"/>
  <c r="E33" i="6"/>
  <c r="E33" i="5"/>
  <c r="E35" i="6"/>
  <c r="E35" i="5"/>
  <c r="E37" i="5"/>
  <c r="E37" i="6"/>
  <c r="E41" i="6"/>
  <c r="E41" i="5"/>
  <c r="E52" i="6"/>
  <c r="E52" i="5"/>
  <c r="E53" i="6"/>
  <c r="E53" i="5"/>
  <c r="E69" i="6"/>
  <c r="E69" i="5"/>
  <c r="E72" i="6"/>
  <c r="E72" i="5"/>
  <c r="AA33" i="4"/>
  <c r="Z33" i="4"/>
  <c r="R33" i="4"/>
  <c r="X34" i="4"/>
  <c r="U41" i="4"/>
  <c r="T41" i="4"/>
  <c r="L47" i="4"/>
  <c r="K47" i="4"/>
  <c r="U49" i="4"/>
  <c r="T49" i="4"/>
  <c r="L55" i="4"/>
  <c r="K55" i="4"/>
  <c r="F21" i="5"/>
  <c r="Q43" i="5"/>
  <c r="R43" i="5"/>
  <c r="A15" i="6"/>
  <c r="A15" i="5"/>
  <c r="A15" i="4"/>
  <c r="A21" i="6"/>
  <c r="A21" i="5"/>
  <c r="A22" i="6"/>
  <c r="A22" i="5"/>
  <c r="A23" i="6"/>
  <c r="A23" i="5"/>
  <c r="A23" i="4"/>
  <c r="A24" i="6"/>
  <c r="A24" i="5"/>
  <c r="A26" i="6"/>
  <c r="A26" i="5"/>
  <c r="A27" i="6"/>
  <c r="A27" i="5"/>
  <c r="A27" i="4"/>
  <c r="A30" i="6"/>
  <c r="A30" i="5"/>
  <c r="A31" i="6"/>
  <c r="A31" i="5"/>
  <c r="A31" i="4"/>
  <c r="A32" i="6"/>
  <c r="A32" i="5"/>
  <c r="A32" i="4"/>
  <c r="A33" i="6"/>
  <c r="A33" i="5"/>
  <c r="A34" i="6"/>
  <c r="A34" i="5"/>
  <c r="A35" i="6"/>
  <c r="A35" i="5"/>
  <c r="A35" i="4"/>
  <c r="A36" i="6"/>
  <c r="A36" i="5"/>
  <c r="A36" i="4"/>
  <c r="A37" i="6"/>
  <c r="A37" i="5"/>
  <c r="A37" i="4"/>
  <c r="A38" i="6"/>
  <c r="A38" i="5"/>
  <c r="A39" i="6"/>
  <c r="A39" i="4"/>
  <c r="A39" i="5"/>
  <c r="A40" i="6"/>
  <c r="A40" i="5"/>
  <c r="A40" i="4"/>
  <c r="A41" i="6"/>
  <c r="A41" i="5"/>
  <c r="A41" i="4"/>
  <c r="A42" i="6"/>
  <c r="A42" i="5"/>
  <c r="A43" i="6"/>
  <c r="A43" i="5"/>
  <c r="A43" i="4"/>
  <c r="A44" i="6"/>
  <c r="A44" i="5"/>
  <c r="A44" i="4"/>
  <c r="A45" i="6"/>
  <c r="A45" i="5"/>
  <c r="A45" i="4"/>
  <c r="A47" i="6"/>
  <c r="A47" i="5"/>
  <c r="A47" i="4"/>
  <c r="A48" i="6"/>
  <c r="A48" i="5"/>
  <c r="A48" i="4"/>
  <c r="A49" i="6"/>
  <c r="A49" i="5"/>
  <c r="A49" i="4"/>
  <c r="A50" i="6"/>
  <c r="A50" i="5"/>
  <c r="A51" i="6"/>
  <c r="A51" i="4"/>
  <c r="A51" i="5"/>
  <c r="A52" i="6"/>
  <c r="A52" i="5"/>
  <c r="A52" i="4"/>
  <c r="A53" i="6"/>
  <c r="A53" i="5"/>
  <c r="A53" i="4"/>
  <c r="A54" i="6"/>
  <c r="A54" i="5"/>
  <c r="A55" i="6"/>
  <c r="A55" i="5"/>
  <c r="A55" i="4"/>
  <c r="A56" i="6"/>
  <c r="A56" i="5"/>
  <c r="A56" i="4"/>
  <c r="A57" i="6"/>
  <c r="A57" i="4"/>
  <c r="A57" i="5"/>
  <c r="A58" i="6"/>
  <c r="A58" i="5"/>
  <c r="A59" i="6"/>
  <c r="A59" i="5"/>
  <c r="A60" i="6"/>
  <c r="A60" i="5"/>
  <c r="A61" i="6"/>
  <c r="A61" i="5"/>
  <c r="A61" i="4"/>
  <c r="A62" i="6"/>
  <c r="A62" i="5"/>
  <c r="A63" i="6"/>
  <c r="A63" i="5"/>
  <c r="A64" i="6"/>
  <c r="A64" i="5"/>
  <c r="A65" i="6"/>
  <c r="A65" i="5"/>
  <c r="A65" i="4"/>
  <c r="A66" i="6"/>
  <c r="A66" i="5"/>
  <c r="A67" i="6"/>
  <c r="A67" i="5"/>
  <c r="A68" i="6"/>
  <c r="A68" i="5"/>
  <c r="A69" i="6"/>
  <c r="A69" i="5"/>
  <c r="A69" i="4"/>
  <c r="A70" i="6"/>
  <c r="A70" i="5"/>
  <c r="A71" i="6"/>
  <c r="A71" i="5"/>
  <c r="A72" i="6"/>
  <c r="A72" i="5"/>
  <c r="A73" i="6"/>
  <c r="A73" i="5"/>
  <c r="A73" i="4"/>
  <c r="A74" i="6"/>
  <c r="A74" i="5"/>
  <c r="A75" i="6"/>
  <c r="A75" i="5"/>
  <c r="A76" i="6"/>
  <c r="A76" i="5"/>
  <c r="A77" i="6"/>
  <c r="A77" i="5"/>
  <c r="A77" i="4"/>
  <c r="A78" i="6"/>
  <c r="A78" i="5"/>
  <c r="A79" i="6"/>
  <c r="A79" i="5"/>
  <c r="A80" i="6"/>
  <c r="A80" i="5"/>
  <c r="A81" i="6"/>
  <c r="A81" i="5"/>
  <c r="A81" i="4"/>
  <c r="A82" i="6"/>
  <c r="A82" i="5"/>
  <c r="A83" i="6"/>
  <c r="A83" i="5"/>
  <c r="A84" i="6"/>
  <c r="A84" i="5"/>
  <c r="A85" i="6"/>
  <c r="A85" i="5"/>
  <c r="A85" i="4"/>
  <c r="D4" i="3"/>
  <c r="L11" i="3"/>
  <c r="L15" i="3"/>
  <c r="L19" i="3"/>
  <c r="L23" i="3"/>
  <c r="L27" i="3"/>
  <c r="L30" i="3"/>
  <c r="L37" i="3"/>
  <c r="M40" i="3"/>
  <c r="L46" i="3"/>
  <c r="L53" i="3"/>
  <c r="M56" i="3"/>
  <c r="L62" i="3"/>
  <c r="L69" i="3"/>
  <c r="M72" i="3"/>
  <c r="L78" i="3"/>
  <c r="L85" i="3"/>
  <c r="P4" i="4"/>
  <c r="K9" i="4"/>
  <c r="Z11" i="4"/>
  <c r="K13" i="4"/>
  <c r="N13" i="4" s="1"/>
  <c r="Z15" i="4"/>
  <c r="K17" i="4"/>
  <c r="N17" i="4" s="1"/>
  <c r="Z19" i="4"/>
  <c r="K21" i="4"/>
  <c r="N21" i="4" s="1"/>
  <c r="Z23" i="4"/>
  <c r="K25" i="4"/>
  <c r="N25" i="4" s="1"/>
  <c r="Z27" i="4"/>
  <c r="K29" i="4"/>
  <c r="U31" i="4"/>
  <c r="U32" i="4"/>
  <c r="U36" i="4"/>
  <c r="A38" i="4"/>
  <c r="U38" i="4"/>
  <c r="T38" i="4"/>
  <c r="W40" i="4"/>
  <c r="U45" i="4"/>
  <c r="T45" i="4"/>
  <c r="AA45" i="4"/>
  <c r="Z45" i="4"/>
  <c r="R45" i="4"/>
  <c r="X46" i="4"/>
  <c r="U53" i="4"/>
  <c r="T53" i="4"/>
  <c r="AA53" i="4"/>
  <c r="Z53" i="4"/>
  <c r="R53" i="4"/>
  <c r="X54" i="4"/>
  <c r="T60" i="4"/>
  <c r="A63" i="4"/>
  <c r="A66" i="4"/>
  <c r="X67" i="4"/>
  <c r="W67" i="4"/>
  <c r="T67" i="4"/>
  <c r="A72" i="4"/>
  <c r="T76" i="4"/>
  <c r="X78" i="4"/>
  <c r="W78" i="4"/>
  <c r="A79" i="4"/>
  <c r="A82" i="4"/>
  <c r="X83" i="4"/>
  <c r="W83" i="4"/>
  <c r="T83" i="4"/>
  <c r="R13" i="5"/>
  <c r="Q13" i="5"/>
  <c r="A17" i="5"/>
  <c r="R18" i="5"/>
  <c r="Q18" i="5"/>
  <c r="A29" i="5"/>
  <c r="Q45" i="5"/>
  <c r="R45" i="5"/>
  <c r="E13" i="6"/>
  <c r="E13" i="5"/>
  <c r="E15" i="6"/>
  <c r="E15" i="5"/>
  <c r="E16" i="6"/>
  <c r="E16" i="5"/>
  <c r="E30" i="6"/>
  <c r="E30" i="5"/>
  <c r="E36" i="6"/>
  <c r="E36" i="5"/>
  <c r="E43" i="6"/>
  <c r="E43" i="5"/>
  <c r="E55" i="6"/>
  <c r="E55" i="5"/>
  <c r="E65" i="6"/>
  <c r="E65" i="5"/>
  <c r="E74" i="6"/>
  <c r="E74" i="5"/>
  <c r="E83" i="6"/>
  <c r="E83" i="5"/>
  <c r="AA41" i="4"/>
  <c r="Z41" i="4"/>
  <c r="R41" i="4"/>
  <c r="AA49" i="4"/>
  <c r="Z49" i="4"/>
  <c r="R49" i="4"/>
  <c r="X66" i="4"/>
  <c r="W66" i="4"/>
  <c r="R25" i="5"/>
  <c r="Q25" i="5"/>
  <c r="R30" i="5"/>
  <c r="Q30" i="5"/>
  <c r="A10" i="6"/>
  <c r="A10" i="5"/>
  <c r="A14" i="6"/>
  <c r="A14" i="5"/>
  <c r="A25" i="6"/>
  <c r="A25" i="5"/>
  <c r="J4" i="3"/>
  <c r="L10" i="3"/>
  <c r="L14" i="3"/>
  <c r="L18" i="3"/>
  <c r="L22" i="3"/>
  <c r="L26" i="3"/>
  <c r="L34" i="3"/>
  <c r="L41" i="3"/>
  <c r="M44" i="3"/>
  <c r="G45" i="3"/>
  <c r="L50" i="3"/>
  <c r="L57" i="3"/>
  <c r="M60" i="3"/>
  <c r="G61" i="3"/>
  <c r="L66" i="3"/>
  <c r="L73" i="3"/>
  <c r="M76" i="3"/>
  <c r="G77" i="3"/>
  <c r="L82" i="3"/>
  <c r="R9" i="4"/>
  <c r="Z9" i="4"/>
  <c r="L10" i="4"/>
  <c r="K11" i="4"/>
  <c r="T11" i="4"/>
  <c r="AA12" i="4"/>
  <c r="R13" i="4"/>
  <c r="Z13" i="4"/>
  <c r="L14" i="4"/>
  <c r="N14" i="4" s="1"/>
  <c r="K15" i="4"/>
  <c r="T15" i="4"/>
  <c r="AA16" i="4"/>
  <c r="R17" i="4"/>
  <c r="Z17" i="4"/>
  <c r="L18" i="4"/>
  <c r="N18" i="4" s="1"/>
  <c r="K19" i="4"/>
  <c r="T19" i="4"/>
  <c r="AA20" i="4"/>
  <c r="R21" i="4"/>
  <c r="Z21" i="4"/>
  <c r="L22" i="4"/>
  <c r="K23" i="4"/>
  <c r="N23" i="4" s="1"/>
  <c r="T23" i="4"/>
  <c r="AA24" i="4"/>
  <c r="R25" i="4"/>
  <c r="Z25" i="4"/>
  <c r="L26" i="4"/>
  <c r="N26" i="4" s="1"/>
  <c r="K27" i="4"/>
  <c r="N27" i="4" s="1"/>
  <c r="T27" i="4"/>
  <c r="L30" i="4"/>
  <c r="N30" i="4" s="1"/>
  <c r="A34" i="4"/>
  <c r="U34" i="4"/>
  <c r="T34" i="4"/>
  <c r="L39" i="4"/>
  <c r="K39" i="4"/>
  <c r="A42" i="4"/>
  <c r="U42" i="4"/>
  <c r="T42" i="4"/>
  <c r="A50" i="4"/>
  <c r="U50" i="4"/>
  <c r="T50" i="4"/>
  <c r="X52" i="4"/>
  <c r="W52" i="4"/>
  <c r="A59" i="4"/>
  <c r="A62" i="4"/>
  <c r="X63" i="4"/>
  <c r="W63" i="4"/>
  <c r="T63" i="4"/>
  <c r="A68" i="4"/>
  <c r="U70" i="4"/>
  <c r="A75" i="4"/>
  <c r="A78" i="4"/>
  <c r="X79" i="4"/>
  <c r="W79" i="4"/>
  <c r="T79" i="4"/>
  <c r="A84" i="4"/>
  <c r="U84" i="4"/>
  <c r="T84" i="4"/>
  <c r="E9" i="5"/>
  <c r="A16" i="5"/>
  <c r="A28" i="5"/>
  <c r="D50" i="5"/>
  <c r="G4" i="2"/>
  <c r="O11" i="2"/>
  <c r="O13" i="2"/>
  <c r="E18" i="6"/>
  <c r="E18" i="5"/>
  <c r="O21" i="2"/>
  <c r="E27" i="6"/>
  <c r="E27" i="5"/>
  <c r="O28" i="2"/>
  <c r="E29" i="6"/>
  <c r="E29" i="5"/>
  <c r="E31" i="6"/>
  <c r="E31" i="5"/>
  <c r="E32" i="6"/>
  <c r="E32" i="5"/>
  <c r="E34" i="6"/>
  <c r="E34" i="5"/>
  <c r="E38" i="6"/>
  <c r="F38" i="6" s="1"/>
  <c r="E38" i="5"/>
  <c r="E39" i="6"/>
  <c r="E39" i="5"/>
  <c r="E40" i="6"/>
  <c r="E40" i="5"/>
  <c r="O40" i="2"/>
  <c r="E44" i="6"/>
  <c r="E44" i="5"/>
  <c r="E45" i="6"/>
  <c r="E45" i="5"/>
  <c r="E46" i="6"/>
  <c r="E46" i="5"/>
  <c r="O46" i="2"/>
  <c r="E47" i="6"/>
  <c r="E47" i="5"/>
  <c r="E49" i="6"/>
  <c r="E49" i="5"/>
  <c r="E50" i="6"/>
  <c r="F50" i="6" s="1"/>
  <c r="E50" i="5"/>
  <c r="O50" i="2"/>
  <c r="O55" i="2"/>
  <c r="E61" i="6"/>
  <c r="E61" i="5"/>
  <c r="E62" i="6"/>
  <c r="E62" i="5"/>
  <c r="O62" i="2"/>
  <c r="E75" i="6"/>
  <c r="E75" i="5"/>
  <c r="E81" i="6"/>
  <c r="E81" i="5"/>
  <c r="E82" i="6"/>
  <c r="E82" i="5"/>
  <c r="E84" i="6"/>
  <c r="E84" i="5"/>
  <c r="E85" i="6"/>
  <c r="E85" i="5"/>
  <c r="W23" i="4"/>
  <c r="W27" i="4"/>
  <c r="I33" i="4"/>
  <c r="I4" i="4" s="1"/>
  <c r="L33" i="4"/>
  <c r="U52" i="4"/>
  <c r="X71" i="4"/>
  <c r="W71" i="4"/>
  <c r="W82" i="4"/>
  <c r="A9" i="6"/>
  <c r="A9" i="5"/>
  <c r="A11" i="6"/>
  <c r="A11" i="5"/>
  <c r="A11" i="4"/>
  <c r="A12" i="6"/>
  <c r="A12" i="5"/>
  <c r="A13" i="6"/>
  <c r="A13" i="5"/>
  <c r="A18" i="5"/>
  <c r="A18" i="6"/>
  <c r="A19" i="6"/>
  <c r="A19" i="5"/>
  <c r="A19" i="4"/>
  <c r="A20" i="6"/>
  <c r="A20" i="5"/>
  <c r="D9" i="6"/>
  <c r="D9" i="5"/>
  <c r="D10" i="6"/>
  <c r="F10" i="6" s="1"/>
  <c r="D10" i="5"/>
  <c r="F10" i="5" s="1"/>
  <c r="D11" i="5"/>
  <c r="D11" i="6"/>
  <c r="F11" i="6" s="1"/>
  <c r="D12" i="6"/>
  <c r="F12" i="6" s="1"/>
  <c r="D12" i="5"/>
  <c r="F12" i="5" s="1"/>
  <c r="D13" i="6"/>
  <c r="D13" i="5"/>
  <c r="F13" i="5" s="1"/>
  <c r="D14" i="6"/>
  <c r="F14" i="6" s="1"/>
  <c r="D14" i="5"/>
  <c r="F14" i="5" s="1"/>
  <c r="D15" i="6"/>
  <c r="D15" i="5"/>
  <c r="D16" i="6"/>
  <c r="D16" i="5"/>
  <c r="D17" i="6"/>
  <c r="F17" i="6" s="1"/>
  <c r="D17" i="5"/>
  <c r="F17" i="5" s="1"/>
  <c r="D18" i="6"/>
  <c r="D18" i="5"/>
  <c r="D19" i="6"/>
  <c r="F19" i="6" s="1"/>
  <c r="D19" i="5"/>
  <c r="F19" i="5" s="1"/>
  <c r="D20" i="6"/>
  <c r="F20" i="6" s="1"/>
  <c r="D20" i="5"/>
  <c r="F20" i="5" s="1"/>
  <c r="D22" i="6"/>
  <c r="D22" i="5"/>
  <c r="F22" i="5" s="1"/>
  <c r="D23" i="6"/>
  <c r="F23" i="6" s="1"/>
  <c r="D23" i="5"/>
  <c r="F23" i="5" s="1"/>
  <c r="D25" i="6"/>
  <c r="F25" i="6" s="1"/>
  <c r="D25" i="5"/>
  <c r="F25" i="5" s="1"/>
  <c r="F26" i="6"/>
  <c r="D27" i="6"/>
  <c r="D27" i="5"/>
  <c r="F28" i="5"/>
  <c r="D29" i="6"/>
  <c r="D29" i="5"/>
  <c r="D30" i="6"/>
  <c r="D30" i="5"/>
  <c r="D31" i="6"/>
  <c r="D31" i="5"/>
  <c r="D32" i="6"/>
  <c r="D32" i="5"/>
  <c r="D33" i="6"/>
  <c r="D33" i="5"/>
  <c r="D34" i="6"/>
  <c r="F34" i="6" s="1"/>
  <c r="D34" i="5"/>
  <c r="F34" i="5" s="1"/>
  <c r="D35" i="6"/>
  <c r="F35" i="6" s="1"/>
  <c r="D35" i="5"/>
  <c r="F35" i="5" s="1"/>
  <c r="D36" i="6"/>
  <c r="F36" i="6" s="1"/>
  <c r="D36" i="5"/>
  <c r="F36" i="5" s="1"/>
  <c r="D37" i="6"/>
  <c r="D37" i="5"/>
  <c r="F37" i="5" s="1"/>
  <c r="D39" i="6"/>
  <c r="D39" i="5"/>
  <c r="F39" i="5" s="1"/>
  <c r="D40" i="6"/>
  <c r="D40" i="5"/>
  <c r="D41" i="6"/>
  <c r="D41" i="5"/>
  <c r="F41" i="5" s="1"/>
  <c r="D42" i="6"/>
  <c r="F42" i="6" s="1"/>
  <c r="D42" i="5"/>
  <c r="F42" i="5" s="1"/>
  <c r="D43" i="6"/>
  <c r="D43" i="5"/>
  <c r="D44" i="6"/>
  <c r="D44" i="5"/>
  <c r="D45" i="6"/>
  <c r="D45" i="5"/>
  <c r="D46" i="6"/>
  <c r="D46" i="5"/>
  <c r="D47" i="6"/>
  <c r="F47" i="6" s="1"/>
  <c r="D47" i="5"/>
  <c r="F47" i="5" s="1"/>
  <c r="D48" i="6"/>
  <c r="F48" i="6" s="1"/>
  <c r="D48" i="5"/>
  <c r="F48" i="5" s="1"/>
  <c r="D49" i="6"/>
  <c r="D49" i="5"/>
  <c r="D51" i="6"/>
  <c r="F51" i="6" s="1"/>
  <c r="D51" i="5"/>
  <c r="F51" i="5" s="1"/>
  <c r="D52" i="6"/>
  <c r="F52" i="6" s="1"/>
  <c r="D52" i="5"/>
  <c r="D53" i="6"/>
  <c r="D53" i="5"/>
  <c r="F53" i="5" s="1"/>
  <c r="D54" i="6"/>
  <c r="F54" i="6" s="1"/>
  <c r="D54" i="5"/>
  <c r="F54" i="5" s="1"/>
  <c r="D55" i="6"/>
  <c r="D55" i="5"/>
  <c r="F55" i="5" s="1"/>
  <c r="D57" i="6"/>
  <c r="F57" i="6" s="1"/>
  <c r="D57" i="5"/>
  <c r="F57" i="5" s="1"/>
  <c r="D58" i="6"/>
  <c r="F58" i="6" s="1"/>
  <c r="D58" i="5"/>
  <c r="F58" i="5" s="1"/>
  <c r="D59" i="6"/>
  <c r="F59" i="6" s="1"/>
  <c r="D59" i="5"/>
  <c r="F59" i="5" s="1"/>
  <c r="D60" i="6"/>
  <c r="F60" i="6" s="1"/>
  <c r="D60" i="5"/>
  <c r="F60" i="5" s="1"/>
  <c r="D61" i="6"/>
  <c r="D61" i="5"/>
  <c r="F61" i="5" s="1"/>
  <c r="D62" i="6"/>
  <c r="D62" i="5"/>
  <c r="D63" i="6"/>
  <c r="F63" i="6" s="1"/>
  <c r="D63" i="5"/>
  <c r="F63" i="5" s="1"/>
  <c r="D64" i="6"/>
  <c r="F64" i="6" s="1"/>
  <c r="D64" i="5"/>
  <c r="F64" i="5" s="1"/>
  <c r="D65" i="6"/>
  <c r="D65" i="5"/>
  <c r="D66" i="6"/>
  <c r="F66" i="6" s="1"/>
  <c r="D66" i="5"/>
  <c r="F66" i="5" s="1"/>
  <c r="D67" i="6"/>
  <c r="F67" i="6" s="1"/>
  <c r="D67" i="5"/>
  <c r="F67" i="5" s="1"/>
  <c r="D68" i="6"/>
  <c r="F68" i="6" s="1"/>
  <c r="D68" i="5"/>
  <c r="F68" i="5" s="1"/>
  <c r="D69" i="6"/>
  <c r="F69" i="6" s="1"/>
  <c r="D69" i="5"/>
  <c r="D71" i="6"/>
  <c r="F71" i="6" s="1"/>
  <c r="D71" i="5"/>
  <c r="F71" i="5" s="1"/>
  <c r="D72" i="6"/>
  <c r="D72" i="5"/>
  <c r="F72" i="5" s="1"/>
  <c r="D73" i="6"/>
  <c r="F73" i="6" s="1"/>
  <c r="D73" i="5"/>
  <c r="F73" i="5" s="1"/>
  <c r="D74" i="5"/>
  <c r="F74" i="5" s="1"/>
  <c r="D74" i="6"/>
  <c r="F74" i="6" s="1"/>
  <c r="D75" i="6"/>
  <c r="D75" i="5"/>
  <c r="D76" i="6"/>
  <c r="F76" i="6" s="1"/>
  <c r="D76" i="5"/>
  <c r="F76" i="5" s="1"/>
  <c r="D77" i="6"/>
  <c r="F77" i="6" s="1"/>
  <c r="D77" i="5"/>
  <c r="F77" i="5" s="1"/>
  <c r="D78" i="6"/>
  <c r="F78" i="6" s="1"/>
  <c r="D78" i="5"/>
  <c r="F78" i="5" s="1"/>
  <c r="D79" i="6"/>
  <c r="F79" i="6" s="1"/>
  <c r="D79" i="5"/>
  <c r="F79" i="5" s="1"/>
  <c r="D80" i="6"/>
  <c r="F80" i="6" s="1"/>
  <c r="D80" i="5"/>
  <c r="F80" i="5" s="1"/>
  <c r="D81" i="6"/>
  <c r="F81" i="6" s="1"/>
  <c r="D81" i="5"/>
  <c r="F81" i="5" s="1"/>
  <c r="D82" i="6"/>
  <c r="F82" i="6" s="1"/>
  <c r="D82" i="5"/>
  <c r="D83" i="6"/>
  <c r="D83" i="5"/>
  <c r="D84" i="6"/>
  <c r="D84" i="5"/>
  <c r="D85" i="6"/>
  <c r="D85" i="5"/>
  <c r="L29" i="3"/>
  <c r="M32" i="3"/>
  <c r="G33" i="3"/>
  <c r="L45" i="3"/>
  <c r="M48" i="3"/>
  <c r="G49" i="3"/>
  <c r="L61" i="3"/>
  <c r="M64" i="3"/>
  <c r="G65" i="3"/>
  <c r="L77" i="3"/>
  <c r="M80" i="3"/>
  <c r="G81" i="3"/>
  <c r="A9" i="4"/>
  <c r="U9" i="4"/>
  <c r="T9" i="4"/>
  <c r="A10" i="4"/>
  <c r="A12" i="4"/>
  <c r="U12" i="4"/>
  <c r="A13" i="4"/>
  <c r="T13" i="4"/>
  <c r="A14" i="4"/>
  <c r="A16" i="4"/>
  <c r="A17" i="4"/>
  <c r="T17" i="4"/>
  <c r="A18" i="4"/>
  <c r="A20" i="4"/>
  <c r="U20" i="4"/>
  <c r="A21" i="4"/>
  <c r="T21" i="4"/>
  <c r="A22" i="4"/>
  <c r="A24" i="4"/>
  <c r="U24" i="4"/>
  <c r="A25" i="4"/>
  <c r="T25" i="4"/>
  <c r="A26" i="4"/>
  <c r="A28" i="4"/>
  <c r="U28" i="4"/>
  <c r="A29" i="4"/>
  <c r="T29" i="4"/>
  <c r="A30" i="4"/>
  <c r="T30" i="4"/>
  <c r="L31" i="4"/>
  <c r="K31" i="4"/>
  <c r="R32" i="4"/>
  <c r="AA32" i="4"/>
  <c r="N34" i="4"/>
  <c r="L35" i="4"/>
  <c r="K35" i="4"/>
  <c r="U37" i="4"/>
  <c r="T37" i="4"/>
  <c r="AA37" i="4"/>
  <c r="Z37" i="4"/>
  <c r="R37" i="4"/>
  <c r="L38" i="4"/>
  <c r="N42" i="4"/>
  <c r="L43" i="4"/>
  <c r="K43" i="4"/>
  <c r="A46" i="4"/>
  <c r="U46" i="4"/>
  <c r="T46" i="4"/>
  <c r="L51" i="4"/>
  <c r="K51" i="4"/>
  <c r="A54" i="4"/>
  <c r="U54" i="4"/>
  <c r="T54" i="4"/>
  <c r="A58" i="4"/>
  <c r="L59" i="4"/>
  <c r="T59" i="4"/>
  <c r="A64" i="4"/>
  <c r="U66" i="4"/>
  <c r="T68" i="4"/>
  <c r="W70" i="4"/>
  <c r="A71" i="4"/>
  <c r="A74" i="4"/>
  <c r="X75" i="4"/>
  <c r="W75" i="4"/>
  <c r="T75" i="4"/>
  <c r="A80" i="4"/>
  <c r="U82" i="4"/>
  <c r="D38" i="5"/>
  <c r="Q53" i="5"/>
  <c r="R53" i="5"/>
  <c r="L37" i="4"/>
  <c r="N37" i="4" s="1"/>
  <c r="L41" i="4"/>
  <c r="N41" i="4" s="1"/>
  <c r="L45" i="4"/>
  <c r="N45" i="4" s="1"/>
  <c r="L49" i="4"/>
  <c r="L53" i="4"/>
  <c r="N53" i="4" s="1"/>
  <c r="W57" i="4"/>
  <c r="W61" i="4"/>
  <c r="W65" i="4"/>
  <c r="W69" i="4"/>
  <c r="W73" i="4"/>
  <c r="W77" i="4"/>
  <c r="R81" i="4"/>
  <c r="W81" i="4"/>
  <c r="L85" i="4"/>
  <c r="K85" i="4"/>
  <c r="Q49" i="5"/>
  <c r="Q71" i="5"/>
  <c r="R71" i="5"/>
  <c r="R81" i="5"/>
  <c r="Q81" i="5"/>
  <c r="Z57" i="4"/>
  <c r="K59" i="4"/>
  <c r="Z61" i="4"/>
  <c r="K63" i="4"/>
  <c r="N63" i="4" s="1"/>
  <c r="Z65" i="4"/>
  <c r="K67" i="4"/>
  <c r="N67" i="4" s="1"/>
  <c r="Z69" i="4"/>
  <c r="K71" i="4"/>
  <c r="N71" i="4" s="1"/>
  <c r="Z73" i="4"/>
  <c r="K75" i="4"/>
  <c r="N75" i="4" s="1"/>
  <c r="Z77" i="4"/>
  <c r="K79" i="4"/>
  <c r="N79" i="4" s="1"/>
  <c r="Z81" i="4"/>
  <c r="K83" i="4"/>
  <c r="N83" i="4" s="1"/>
  <c r="X84" i="4"/>
  <c r="N4" i="5"/>
  <c r="O15" i="5"/>
  <c r="O4" i="5" s="1"/>
  <c r="M4" i="5"/>
  <c r="R16" i="5"/>
  <c r="Q16" i="5"/>
  <c r="Q23" i="5"/>
  <c r="R23" i="5"/>
  <c r="Q27" i="5"/>
  <c r="R27" i="5"/>
  <c r="R28" i="5"/>
  <c r="Q28" i="5"/>
  <c r="Q47" i="5"/>
  <c r="R47" i="5"/>
  <c r="R65" i="5"/>
  <c r="Q65" i="5"/>
  <c r="Q83" i="5"/>
  <c r="R83" i="5"/>
  <c r="K57" i="4"/>
  <c r="N57" i="4" s="1"/>
  <c r="N58" i="4"/>
  <c r="AA58" i="4"/>
  <c r="R59" i="4"/>
  <c r="Z59" i="4"/>
  <c r="L60" i="4"/>
  <c r="K61" i="4"/>
  <c r="N61" i="4" s="1"/>
  <c r="N62" i="4"/>
  <c r="AA62" i="4"/>
  <c r="R63" i="4"/>
  <c r="Z63" i="4"/>
  <c r="L64" i="4"/>
  <c r="K65" i="4"/>
  <c r="N65" i="4" s="1"/>
  <c r="N66" i="4"/>
  <c r="AA66" i="4"/>
  <c r="R67" i="4"/>
  <c r="Z67" i="4"/>
  <c r="L68" i="4"/>
  <c r="K69" i="4"/>
  <c r="N69" i="4" s="1"/>
  <c r="N70" i="4"/>
  <c r="AA70" i="4"/>
  <c r="R71" i="4"/>
  <c r="Z71" i="4"/>
  <c r="L72" i="4"/>
  <c r="K73" i="4"/>
  <c r="N73" i="4" s="1"/>
  <c r="AA74" i="4"/>
  <c r="R75" i="4"/>
  <c r="Z75" i="4"/>
  <c r="L76" i="4"/>
  <c r="K77" i="4"/>
  <c r="N77" i="4" s="1"/>
  <c r="N78" i="4"/>
  <c r="AA78" i="4"/>
  <c r="R79" i="4"/>
  <c r="Z79" i="4"/>
  <c r="L80" i="4"/>
  <c r="K81" i="4"/>
  <c r="N81" i="4" s="1"/>
  <c r="N82" i="4"/>
  <c r="AA82" i="4"/>
  <c r="R83" i="4"/>
  <c r="Z83" i="4"/>
  <c r="Q11" i="5"/>
  <c r="R11" i="5"/>
  <c r="R31" i="5"/>
  <c r="R33" i="5"/>
  <c r="Q35" i="5"/>
  <c r="R35" i="5"/>
  <c r="R41" i="5"/>
  <c r="Q41" i="5"/>
  <c r="R42" i="5"/>
  <c r="Q42" i="5"/>
  <c r="Q59" i="5"/>
  <c r="R59" i="5"/>
  <c r="R72" i="5"/>
  <c r="Q72" i="5"/>
  <c r="Q85" i="5"/>
  <c r="R85" i="5"/>
  <c r="O15" i="6"/>
  <c r="M15" i="6"/>
  <c r="N15" i="6"/>
  <c r="R77" i="5"/>
  <c r="Q77" i="5"/>
  <c r="O27" i="6"/>
  <c r="M27" i="6"/>
  <c r="N27" i="6"/>
  <c r="O45" i="6"/>
  <c r="M45" i="6"/>
  <c r="N45" i="6"/>
  <c r="L4" i="5"/>
  <c r="R61" i="5"/>
  <c r="Q61" i="5"/>
  <c r="R73" i="5"/>
  <c r="Q73" i="5"/>
  <c r="O14" i="6"/>
  <c r="M14" i="6"/>
  <c r="Q38" i="5"/>
  <c r="Q50" i="5"/>
  <c r="Q60" i="5"/>
  <c r="R67" i="5"/>
  <c r="R69" i="5"/>
  <c r="Q69" i="5"/>
  <c r="O11" i="6"/>
  <c r="M12" i="6"/>
  <c r="O12" i="6"/>
  <c r="O31" i="6"/>
  <c r="M31" i="6"/>
  <c r="M32" i="6"/>
  <c r="N33" i="6"/>
  <c r="O39" i="6"/>
  <c r="M39" i="6"/>
  <c r="M66" i="6"/>
  <c r="O66" i="6"/>
  <c r="M10" i="6"/>
  <c r="M11" i="6"/>
  <c r="M16" i="6"/>
  <c r="O16" i="6"/>
  <c r="F21" i="6"/>
  <c r="O23" i="6"/>
  <c r="M23" i="6"/>
  <c r="M28" i="6"/>
  <c r="O35" i="6"/>
  <c r="M35" i="6"/>
  <c r="M36" i="6"/>
  <c r="N9" i="6"/>
  <c r="P9" i="6" s="1"/>
  <c r="N10" i="6"/>
  <c r="N17" i="6"/>
  <c r="O19" i="6"/>
  <c r="M19" i="6"/>
  <c r="O44" i="6"/>
  <c r="M44" i="6"/>
  <c r="O52" i="6"/>
  <c r="M52" i="6"/>
  <c r="M61" i="6"/>
  <c r="N61" i="6"/>
  <c r="O61" i="6"/>
  <c r="N20" i="6"/>
  <c r="P20" i="6" s="1"/>
  <c r="O21" i="6"/>
  <c r="P21" i="6" s="1"/>
  <c r="N24" i="6"/>
  <c r="O25" i="6"/>
  <c r="P25" i="6" s="1"/>
  <c r="N28" i="6"/>
  <c r="O29" i="6"/>
  <c r="P29" i="6" s="1"/>
  <c r="N32" i="6"/>
  <c r="O33" i="6"/>
  <c r="N36" i="6"/>
  <c r="O37" i="6"/>
  <c r="P37" i="6" s="1"/>
  <c r="O41" i="6"/>
  <c r="M42" i="6"/>
  <c r="O42" i="6"/>
  <c r="O49" i="6"/>
  <c r="P49" i="6" s="1"/>
  <c r="M50" i="6"/>
  <c r="O50" i="6"/>
  <c r="M53" i="6"/>
  <c r="N53" i="6"/>
  <c r="M58" i="6"/>
  <c r="O58" i="6"/>
  <c r="M68" i="6"/>
  <c r="N18" i="6"/>
  <c r="P18" i="6" s="1"/>
  <c r="N22" i="6"/>
  <c r="N26" i="6"/>
  <c r="P26" i="6" s="1"/>
  <c r="N30" i="6"/>
  <c r="N34" i="6"/>
  <c r="P34" i="6" s="1"/>
  <c r="N38" i="6"/>
  <c r="P38" i="6" s="1"/>
  <c r="O46" i="6"/>
  <c r="P46" i="6" s="1"/>
  <c r="M47" i="6"/>
  <c r="P54" i="6"/>
  <c r="O77" i="6"/>
  <c r="M77" i="6"/>
  <c r="N77" i="6"/>
  <c r="N40" i="6"/>
  <c r="P40" i="6" s="1"/>
  <c r="N42" i="6"/>
  <c r="N47" i="6"/>
  <c r="N48" i="6"/>
  <c r="P48" i="6" s="1"/>
  <c r="N50" i="6"/>
  <c r="O53" i="6"/>
  <c r="O55" i="6"/>
  <c r="M55" i="6"/>
  <c r="M60" i="6"/>
  <c r="M82" i="6"/>
  <c r="O82" i="6"/>
  <c r="N58" i="6"/>
  <c r="N59" i="6"/>
  <c r="N60" i="6"/>
  <c r="N66" i="6"/>
  <c r="N67" i="6"/>
  <c r="N68" i="6"/>
  <c r="M69" i="6"/>
  <c r="O69" i="6"/>
  <c r="O81" i="6"/>
  <c r="M81" i="6"/>
  <c r="N82" i="6"/>
  <c r="N56" i="6"/>
  <c r="P56" i="6" s="1"/>
  <c r="N62" i="6"/>
  <c r="N63" i="6"/>
  <c r="P63" i="6" s="1"/>
  <c r="N64" i="6"/>
  <c r="O70" i="6"/>
  <c r="O73" i="6"/>
  <c r="M73" i="6"/>
  <c r="M57" i="6"/>
  <c r="O57" i="6"/>
  <c r="M59" i="6"/>
  <c r="M65" i="6"/>
  <c r="O65" i="6"/>
  <c r="M67" i="6"/>
  <c r="N69" i="6"/>
  <c r="N70" i="6"/>
  <c r="P74" i="6"/>
  <c r="N81" i="6"/>
  <c r="O85" i="6"/>
  <c r="M85" i="6"/>
  <c r="O71" i="6"/>
  <c r="P71" i="6" s="1"/>
  <c r="O75" i="6"/>
  <c r="O79" i="6"/>
  <c r="P79" i="6" s="1"/>
  <c r="O83" i="6"/>
  <c r="N72" i="6"/>
  <c r="P72" i="6" s="1"/>
  <c r="N76" i="6"/>
  <c r="P76" i="6" s="1"/>
  <c r="N80" i="6"/>
  <c r="P80" i="6" s="1"/>
  <c r="N84" i="6"/>
  <c r="P75" i="6" l="1"/>
  <c r="P30" i="6"/>
  <c r="N74" i="4"/>
  <c r="U40" i="4"/>
  <c r="W74" i="4"/>
  <c r="N20" i="4"/>
  <c r="X62" i="4"/>
  <c r="W16" i="4"/>
  <c r="P84" i="6"/>
  <c r="P83" i="6"/>
  <c r="P70" i="6"/>
  <c r="R70" i="6" s="1"/>
  <c r="P64" i="6"/>
  <c r="R64" i="6" s="1"/>
  <c r="P22" i="6"/>
  <c r="P41" i="6"/>
  <c r="P24" i="6"/>
  <c r="S24" i="6" s="1"/>
  <c r="P19" i="6"/>
  <c r="R19" i="6" s="1"/>
  <c r="N50" i="4"/>
  <c r="U16" i="4"/>
  <c r="F75" i="6"/>
  <c r="F55" i="6"/>
  <c r="F33" i="6"/>
  <c r="F16" i="6"/>
  <c r="W15" i="4"/>
  <c r="X58" i="4"/>
  <c r="N15" i="4"/>
  <c r="X42" i="4"/>
  <c r="N29" i="4"/>
  <c r="N12" i="4"/>
  <c r="P62" i="6"/>
  <c r="P17" i="6"/>
  <c r="N16" i="4"/>
  <c r="N11" i="4"/>
  <c r="W11" i="4"/>
  <c r="P51" i="6"/>
  <c r="N51" i="4"/>
  <c r="N4" i="2"/>
  <c r="F65" i="6"/>
  <c r="F43" i="6"/>
  <c r="F30" i="6"/>
  <c r="F15" i="6"/>
  <c r="F84" i="6"/>
  <c r="F72" i="6"/>
  <c r="F45" i="6"/>
  <c r="F62" i="5"/>
  <c r="F33" i="5"/>
  <c r="X40" i="4"/>
  <c r="N44" i="4"/>
  <c r="P28" i="6"/>
  <c r="R28" i="6" s="1"/>
  <c r="W44" i="4"/>
  <c r="P36" i="6"/>
  <c r="P16" i="6"/>
  <c r="R16" i="6" s="1"/>
  <c r="G4" i="3"/>
  <c r="W19" i="4"/>
  <c r="N19" i="4"/>
  <c r="X50" i="4"/>
  <c r="P43" i="6"/>
  <c r="S43" i="6" s="1"/>
  <c r="P66" i="6"/>
  <c r="O4" i="2"/>
  <c r="P59" i="6"/>
  <c r="R59" i="6" s="1"/>
  <c r="P73" i="6"/>
  <c r="R73" i="6" s="1"/>
  <c r="P55" i="6"/>
  <c r="P47" i="6"/>
  <c r="S47" i="6" s="1"/>
  <c r="P68" i="6"/>
  <c r="S68" i="6" s="1"/>
  <c r="P11" i="6"/>
  <c r="S11" i="6" s="1"/>
  <c r="P39" i="6"/>
  <c r="P31" i="6"/>
  <c r="S31" i="6" s="1"/>
  <c r="P14" i="6"/>
  <c r="R14" i="6" s="1"/>
  <c r="M4" i="3"/>
  <c r="F69" i="5"/>
  <c r="F52" i="5"/>
  <c r="F49" i="5"/>
  <c r="F45" i="5"/>
  <c r="F43" i="5"/>
  <c r="F37" i="6"/>
  <c r="F31" i="6"/>
  <c r="F29" i="6"/>
  <c r="F18" i="6"/>
  <c r="U44" i="4"/>
  <c r="N55" i="4"/>
  <c r="N47" i="4"/>
  <c r="P42" i="6"/>
  <c r="N31" i="4"/>
  <c r="L4" i="3"/>
  <c r="X32" i="4"/>
  <c r="W32" i="4"/>
  <c r="N46" i="4"/>
  <c r="P85" i="6"/>
  <c r="S85" i="6" s="1"/>
  <c r="P33" i="6"/>
  <c r="S33" i="6" s="1"/>
  <c r="P15" i="6"/>
  <c r="N85" i="4"/>
  <c r="N43" i="4"/>
  <c r="F85" i="5"/>
  <c r="F83" i="5"/>
  <c r="F75" i="5"/>
  <c r="F46" i="5"/>
  <c r="F44" i="5"/>
  <c r="F32" i="6"/>
  <c r="F11" i="5"/>
  <c r="AA4" i="4"/>
  <c r="F61" i="6"/>
  <c r="F62" i="6"/>
  <c r="F49" i="6"/>
  <c r="F39" i="6"/>
  <c r="E4" i="6"/>
  <c r="F13" i="6"/>
  <c r="S38" i="6"/>
  <c r="R38" i="6"/>
  <c r="R24" i="6"/>
  <c r="S80" i="6"/>
  <c r="R80" i="6"/>
  <c r="S34" i="6"/>
  <c r="R34" i="6"/>
  <c r="S21" i="6"/>
  <c r="R21" i="6"/>
  <c r="S75" i="6"/>
  <c r="R75" i="6"/>
  <c r="R63" i="6"/>
  <c r="S63" i="6"/>
  <c r="S72" i="6"/>
  <c r="R72" i="6"/>
  <c r="S71" i="6"/>
  <c r="R71" i="6"/>
  <c r="S62" i="6"/>
  <c r="R62" i="6"/>
  <c r="S25" i="6"/>
  <c r="R25" i="6"/>
  <c r="S41" i="6"/>
  <c r="R41" i="6"/>
  <c r="S18" i="6"/>
  <c r="R18" i="6"/>
  <c r="S17" i="6"/>
  <c r="R17" i="6"/>
  <c r="S83" i="6"/>
  <c r="R83" i="6"/>
  <c r="X49" i="4"/>
  <c r="W49" i="4"/>
  <c r="P67" i="6"/>
  <c r="P81" i="6"/>
  <c r="R55" i="6"/>
  <c r="S55" i="6"/>
  <c r="R46" i="6"/>
  <c r="S46" i="6"/>
  <c r="N59" i="4"/>
  <c r="X45" i="4"/>
  <c r="W45" i="4"/>
  <c r="W38" i="4"/>
  <c r="X38" i="4"/>
  <c r="X31" i="4"/>
  <c r="W31" i="4"/>
  <c r="F41" i="6"/>
  <c r="F32" i="5"/>
  <c r="F30" i="5"/>
  <c r="F15" i="5"/>
  <c r="F9" i="5"/>
  <c r="D4" i="5"/>
  <c r="X33" i="4"/>
  <c r="W33" i="4"/>
  <c r="E4" i="5"/>
  <c r="N39" i="4"/>
  <c r="W22" i="4"/>
  <c r="X22" i="4"/>
  <c r="W10" i="4"/>
  <c r="X10" i="4"/>
  <c r="R20" i="6"/>
  <c r="S20" i="6"/>
  <c r="S9" i="6"/>
  <c r="R9" i="6"/>
  <c r="R15" i="6"/>
  <c r="S15" i="6"/>
  <c r="X59" i="4"/>
  <c r="W59" i="4"/>
  <c r="W18" i="4"/>
  <c r="X18" i="4"/>
  <c r="R47" i="6"/>
  <c r="P50" i="6"/>
  <c r="P57" i="6"/>
  <c r="P61" i="6"/>
  <c r="R36" i="6"/>
  <c r="S36" i="6"/>
  <c r="R31" i="6"/>
  <c r="F85" i="6"/>
  <c r="F53" i="6"/>
  <c r="F40" i="5"/>
  <c r="F27" i="5"/>
  <c r="F22" i="6"/>
  <c r="D4" i="6"/>
  <c r="F9" i="6"/>
  <c r="U33" i="4"/>
  <c r="U4" i="4" s="1"/>
  <c r="G13" i="7" s="1"/>
  <c r="H13" i="7" s="1"/>
  <c r="T33" i="4"/>
  <c r="T4" i="4" s="1"/>
  <c r="F50" i="5"/>
  <c r="N49" i="4"/>
  <c r="X39" i="4"/>
  <c r="W39" i="4"/>
  <c r="Z4" i="4"/>
  <c r="N9" i="4"/>
  <c r="K4" i="4"/>
  <c r="N10" i="4"/>
  <c r="S84" i="6"/>
  <c r="R84" i="6"/>
  <c r="S73" i="6"/>
  <c r="S76" i="6"/>
  <c r="R76" i="6"/>
  <c r="R56" i="6"/>
  <c r="S56" i="6"/>
  <c r="S40" i="6"/>
  <c r="R40" i="6"/>
  <c r="S54" i="6"/>
  <c r="R54" i="6"/>
  <c r="R42" i="6"/>
  <c r="S42" i="6"/>
  <c r="S66" i="6"/>
  <c r="R66" i="6"/>
  <c r="S30" i="6"/>
  <c r="R30" i="6"/>
  <c r="M4" i="6"/>
  <c r="S49" i="6"/>
  <c r="R49" i="6"/>
  <c r="X35" i="4"/>
  <c r="W35" i="4"/>
  <c r="W30" i="4"/>
  <c r="X30" i="4"/>
  <c r="S48" i="6"/>
  <c r="R48" i="6"/>
  <c r="P58" i="6"/>
  <c r="N4" i="6"/>
  <c r="S22" i="6"/>
  <c r="R22" i="6"/>
  <c r="R39" i="6"/>
  <c r="S39" i="6"/>
  <c r="P32" i="6"/>
  <c r="S26" i="6"/>
  <c r="R26" i="6"/>
  <c r="S79" i="6"/>
  <c r="R79" i="6"/>
  <c r="W76" i="4"/>
  <c r="X76" i="4"/>
  <c r="N76" i="4"/>
  <c r="W68" i="4"/>
  <c r="X68" i="4"/>
  <c r="N68" i="4"/>
  <c r="W60" i="4"/>
  <c r="X60" i="4"/>
  <c r="N60" i="4"/>
  <c r="R85" i="6"/>
  <c r="R74" i="6"/>
  <c r="S74" i="6"/>
  <c r="P69" i="6"/>
  <c r="P77" i="6"/>
  <c r="S37" i="6"/>
  <c r="R37" i="6"/>
  <c r="S29" i="6"/>
  <c r="R29" i="6"/>
  <c r="P10" i="6"/>
  <c r="P12" i="6"/>
  <c r="Q15" i="5"/>
  <c r="Q4" i="5" s="1"/>
  <c r="R15" i="5"/>
  <c r="R4" i="5" s="1"/>
  <c r="G16" i="7" s="1"/>
  <c r="H16" i="7" s="1"/>
  <c r="X85" i="4"/>
  <c r="W85" i="4"/>
  <c r="X41" i="4"/>
  <c r="W41" i="4"/>
  <c r="F38" i="5"/>
  <c r="X43" i="4"/>
  <c r="W43" i="4"/>
  <c r="F83" i="6"/>
  <c r="P65" i="6"/>
  <c r="R78" i="6"/>
  <c r="S78" i="6"/>
  <c r="P82" i="6"/>
  <c r="P60" i="6"/>
  <c r="P53" i="6"/>
  <c r="P52" i="6"/>
  <c r="P44" i="6"/>
  <c r="P35" i="6"/>
  <c r="P23" i="6"/>
  <c r="O4" i="6"/>
  <c r="P45" i="6"/>
  <c r="P27" i="6"/>
  <c r="S13" i="6"/>
  <c r="R13" i="6"/>
  <c r="W80" i="4"/>
  <c r="X80" i="4"/>
  <c r="N80" i="4"/>
  <c r="W72" i="4"/>
  <c r="X72" i="4"/>
  <c r="N72" i="4"/>
  <c r="W64" i="4"/>
  <c r="X64" i="4"/>
  <c r="N64" i="4"/>
  <c r="X53" i="4"/>
  <c r="W53" i="4"/>
  <c r="X37" i="4"/>
  <c r="W37" i="4"/>
  <c r="X51" i="4"/>
  <c r="W51" i="4"/>
  <c r="N35" i="4"/>
  <c r="F84" i="5"/>
  <c r="F82" i="5"/>
  <c r="F65" i="5"/>
  <c r="F46" i="6"/>
  <c r="F44" i="6"/>
  <c r="F40" i="6"/>
  <c r="F31" i="5"/>
  <c r="F29" i="5"/>
  <c r="F27" i="6"/>
  <c r="F18" i="5"/>
  <c r="F16" i="5"/>
  <c r="N38" i="4"/>
  <c r="N33" i="4"/>
  <c r="W26" i="4"/>
  <c r="X26" i="4"/>
  <c r="W14" i="4"/>
  <c r="X14" i="4"/>
  <c r="R4" i="4"/>
  <c r="X55" i="4"/>
  <c r="W55" i="4"/>
  <c r="X47" i="4"/>
  <c r="W47" i="4"/>
  <c r="N22" i="4"/>
  <c r="L4" i="4"/>
  <c r="R11" i="6" l="1"/>
  <c r="S64" i="6"/>
  <c r="R33" i="6"/>
  <c r="S28" i="6"/>
  <c r="S70" i="6"/>
  <c r="S19" i="6"/>
  <c r="S16" i="6"/>
  <c r="S59" i="6"/>
  <c r="R68" i="6"/>
  <c r="R51" i="6"/>
  <c r="S51" i="6"/>
  <c r="R43" i="6"/>
  <c r="S14" i="6"/>
  <c r="X4" i="4"/>
  <c r="G14" i="7" s="1"/>
  <c r="H14" i="7" s="1"/>
  <c r="W4" i="4"/>
  <c r="R45" i="6"/>
  <c r="S45" i="6"/>
  <c r="R44" i="6"/>
  <c r="S44" i="6"/>
  <c r="R82" i="6"/>
  <c r="S82" i="6"/>
  <c r="N4" i="4"/>
  <c r="F4" i="6"/>
  <c r="R57" i="6"/>
  <c r="S57" i="6"/>
  <c r="R52" i="6"/>
  <c r="S52" i="6"/>
  <c r="R12" i="6"/>
  <c r="S12" i="6"/>
  <c r="R32" i="6"/>
  <c r="S32" i="6"/>
  <c r="S58" i="6"/>
  <c r="R58" i="6"/>
  <c r="P4" i="6"/>
  <c r="S10" i="6"/>
  <c r="R10" i="6"/>
  <c r="F4" i="5"/>
  <c r="S67" i="6"/>
  <c r="R67" i="6"/>
  <c r="R77" i="6"/>
  <c r="S77" i="6"/>
  <c r="R81" i="6"/>
  <c r="S81" i="6"/>
  <c r="R23" i="6"/>
  <c r="S23" i="6"/>
  <c r="R53" i="6"/>
  <c r="S53" i="6"/>
  <c r="R69" i="6"/>
  <c r="S69" i="6"/>
  <c r="R27" i="6"/>
  <c r="S27" i="6"/>
  <c r="R35" i="6"/>
  <c r="S35" i="6"/>
  <c r="S60" i="6"/>
  <c r="R60" i="6"/>
  <c r="R65" i="6"/>
  <c r="S65" i="6"/>
  <c r="R61" i="6"/>
  <c r="S61" i="6"/>
  <c r="R50" i="6"/>
  <c r="S50" i="6"/>
  <c r="R4" i="6" l="1"/>
  <c r="S4" i="6"/>
  <c r="G17" i="7" s="1"/>
  <c r="H1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5"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rounds planned 
0 - not planned
1 - 1 round
2 - 2 rounds</t>
        </r>
      </text>
    </comment>
    <comment ref="H7" authorId="0" shapeId="0" xr:uid="{00000000-0006-0000-0100-000003000000}">
      <text>
        <r>
          <rPr>
            <b/>
            <sz val="8"/>
            <color indexed="81"/>
            <rFont val="Tahoma"/>
            <family val="2"/>
          </rPr>
          <t>0 - non-endemic
1 - endemic
4 - status unknown
99 - endemic, MDA stopped</t>
        </r>
      </text>
    </comment>
    <comment ref="I7" authorId="0" shapeId="0" xr:uid="{00000000-0006-0000-0100-000004000000}">
      <text>
        <r>
          <rPr>
            <b/>
            <sz val="8"/>
            <color indexed="81"/>
            <rFont val="Tahoma"/>
            <family val="2"/>
          </rPr>
          <t>0 - non-endemic
1 - endemic
4 - status unknown
99 - endemic, MDA stopped</t>
        </r>
      </text>
    </comment>
    <comment ref="J7" authorId="0" shapeId="0" xr:uid="{00000000-0006-0000-0100-000005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6000000}">
      <text>
        <r>
          <rPr>
            <b/>
            <sz val="8"/>
            <color indexed="81"/>
            <rFont val="Tahoma"/>
            <family val="2"/>
          </rPr>
          <t>0 - non-endemic
1 - low prevalence (less than 10%)
2 - moderate prevalence (10%-49%)
3 - high prevalence (50% and above)
4 - status unknown
5 - endemic, prevalence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K7" authorId="0" shapeId="0" xr:uid="{00000000-0006-0000-0200-000001000000}">
      <text>
        <r>
          <rPr>
            <b/>
            <sz val="8"/>
            <color indexed="81"/>
            <rFont val="Tahoma"/>
            <family val="2"/>
          </rPr>
          <t>This indicator is used only if information is available at province/state or district level</t>
        </r>
      </text>
    </comment>
    <comment ref="M7" authorId="0" shapeId="0" xr:uid="{00000000-0006-0000-0200-000002000000}">
      <text>
        <r>
          <rPr>
            <b/>
            <sz val="8"/>
            <color indexed="81"/>
            <rFont val="Tahoma"/>
            <family val="2"/>
          </rPr>
          <t>The value is calculated based on number of tablets required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S7" authorId="0" shapeId="0" xr:uid="{00000000-0006-0000-0300-000001000000}">
      <text>
        <r>
          <rPr>
            <b/>
            <sz val="8"/>
            <color indexed="81"/>
            <rFont val="Tahoma"/>
            <family val="2"/>
          </rPr>
          <t>This indicator used only if information is available at province/state or district level</t>
        </r>
      </text>
    </comment>
    <comment ref="U7" authorId="0" shapeId="0" xr:uid="{00000000-0006-0000-0300-000002000000}">
      <text>
        <r>
          <rPr>
            <b/>
            <sz val="8"/>
            <color indexed="81"/>
            <rFont val="Tahoma"/>
            <family val="2"/>
          </rPr>
          <t>The value is calculated based on number of tablets required</t>
        </r>
      </text>
    </comment>
    <comment ref="V7" authorId="0" shapeId="0" xr:uid="{00000000-0006-0000-0300-000003000000}">
      <text>
        <r>
          <rPr>
            <b/>
            <sz val="8"/>
            <color indexed="81"/>
            <rFont val="Tahoma"/>
            <family val="2"/>
          </rPr>
          <t>This indicator is used only if information is available at province/state or district level</t>
        </r>
      </text>
    </comment>
    <comment ref="X7" authorId="0" shapeId="0" xr:uid="{00000000-0006-0000-0300-000004000000}">
      <text>
        <r>
          <rPr>
            <b/>
            <sz val="8"/>
            <color indexed="81"/>
            <rFont val="Tahoma"/>
            <family val="2"/>
          </rPr>
          <t>The value is calculated based on number of tablets required</t>
        </r>
      </text>
    </comment>
    <comment ref="Y7" authorId="0" shapeId="0" xr:uid="{00000000-0006-0000-0300-000005000000}">
      <text>
        <r>
          <rPr>
            <b/>
            <sz val="8"/>
            <color indexed="81"/>
            <rFont val="Tahoma"/>
            <family val="2"/>
          </rPr>
          <t>This indicator is used only if information is available at province/state or district level</t>
        </r>
      </text>
    </comment>
    <comment ref="AA7" authorId="0" shapeId="0" xr:uid="{00000000-0006-0000-0300-000006000000}">
      <text>
        <r>
          <rPr>
            <b/>
            <sz val="8"/>
            <color indexed="81"/>
            <rFont val="Tahoma"/>
            <family val="2"/>
          </rPr>
          <t>The value is calculated based on number of tablets required</t>
        </r>
      </text>
    </comment>
    <comment ref="K8" authorId="0" shapeId="0" xr:uid="{00000000-0006-0000-0300-000007000000}">
      <text>
        <r>
          <rPr>
            <b/>
            <sz val="8"/>
            <color indexed="81"/>
            <rFont val="Tahoma"/>
            <family val="2"/>
          </rPr>
          <t xml:space="preserve">PreSAC are not targeted for treatment with donated ALB
</t>
        </r>
      </text>
    </comment>
    <comment ref="O8" authorId="0" shapeId="0" xr:uid="{00000000-0006-0000-0300-000008000000}">
      <text>
        <r>
          <rPr>
            <b/>
            <sz val="8"/>
            <color indexed="81"/>
            <rFont val="Tahoma"/>
            <family val="2"/>
          </rPr>
          <t xml:space="preserve">PreSAC are not targeted for treatment with donated ALB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7" authorId="0" shapeId="0" xr:uid="{00000000-0006-0000-0400-000001000000}">
      <text>
        <r>
          <rPr>
            <b/>
            <sz val="8"/>
            <color indexed="81"/>
            <rFont val="Tahoma"/>
            <family val="2"/>
          </rPr>
          <t>Please select 'Yes' if you plan to treat all SAC in the district in the following year. If not, please leave the cell blank.</t>
        </r>
      </text>
    </comment>
    <comment ref="J7" authorId="0" shapeId="0" xr:uid="{00000000-0006-0000-0400-000002000000}">
      <text>
        <r>
          <rPr>
            <b/>
            <sz val="8"/>
            <color indexed="81"/>
            <rFont val="Tahoma"/>
            <family val="2"/>
          </rPr>
          <t>Please enter the target population of SAC if you plan to implement at lower level than district</t>
        </r>
        <r>
          <rPr>
            <sz val="8"/>
            <color indexed="81"/>
            <rFont val="Tahoma"/>
            <family val="2"/>
          </rPr>
          <t xml:space="preserve">
</t>
        </r>
      </text>
    </comment>
    <comment ref="K7" authorId="0" shapeId="0" xr:uid="{00000000-0006-0000-0400-000003000000}">
      <text>
        <r>
          <rPr>
            <b/>
            <sz val="8"/>
            <color indexed="81"/>
            <rFont val="Tahoma"/>
            <family val="2"/>
          </rPr>
          <t xml:space="preserve">Adults are not targeted for treatment with donated PZQ
</t>
        </r>
      </text>
    </comment>
    <comment ref="N7" authorId="0" shapeId="0" xr:uid="{00000000-0006-0000-0400-000004000000}">
      <text>
        <r>
          <rPr>
            <b/>
            <sz val="8"/>
            <color indexed="81"/>
            <rFont val="Tahoma"/>
            <family val="2"/>
          </rPr>
          <t>Adults are not targeted for treatment with donated PZQ</t>
        </r>
      </text>
    </comment>
    <comment ref="P7" authorId="0" shapeId="0" xr:uid="{00000000-0006-0000-0400-000005000000}">
      <text>
        <r>
          <rPr>
            <b/>
            <sz val="8"/>
            <color indexed="81"/>
            <rFont val="Tahoma"/>
            <family val="2"/>
          </rPr>
          <t>This indicator is used only if information is available at province/state or district level</t>
        </r>
      </text>
    </comment>
    <comment ref="R7" authorId="0" shapeId="0" xr:uid="{00000000-0006-0000-0400-000006000000}">
      <text>
        <r>
          <rPr>
            <b/>
            <sz val="8"/>
            <color indexed="81"/>
            <rFont val="Tahoma"/>
            <family val="2"/>
          </rPr>
          <t>The value is calculated based on number of tablets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Q7" authorId="0" shapeId="0" xr:uid="{00000000-0006-0000-0500-000001000000}">
      <text>
        <r>
          <rPr>
            <b/>
            <sz val="8"/>
            <color indexed="81"/>
            <rFont val="Tahoma"/>
            <family val="2"/>
          </rPr>
          <t>This indicator is used only if information is available at province/state or district level</t>
        </r>
      </text>
    </comment>
    <comment ref="S7" authorId="0" shapeId="0" xr:uid="{00000000-0006-0000-0500-000002000000}">
      <text>
        <r>
          <rPr>
            <b/>
            <sz val="8"/>
            <color indexed="81"/>
            <rFont val="Tahoma"/>
            <family val="2"/>
          </rPr>
          <t>The value is calculated based on number of tablets required</t>
        </r>
      </text>
    </comment>
  </commentList>
</comments>
</file>

<file path=xl/sharedStrings.xml><?xml version="1.0" encoding="utf-8"?>
<sst xmlns="http://schemas.openxmlformats.org/spreadsheetml/2006/main" count="643" uniqueCount="283">
  <si>
    <t>Joint request for selected PC medicines (TIPAC)</t>
  </si>
  <si>
    <r>
      <rPr>
        <b/>
        <sz val="10"/>
        <rFont val="Arial"/>
        <family val="2"/>
      </rPr>
      <t>As part of global efforts to accelerate expansion of preventive chemotherapy (PC) for elimination and control of lymphatic filariasis, schistosomiasis and soil-transmitted helminthiases, the World Health Organization (WHO)</t>
    </r>
    <r>
      <rPr>
        <sz val="10"/>
        <rFont val="Arial"/>
        <family val="2"/>
      </rPr>
      <t xml:space="preserve"> facilitates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ivermectin</t>
    </r>
    <r>
      <rPr>
        <sz val="10"/>
        <rFont val="Arial"/>
        <family val="2"/>
      </rPr>
      <t xml:space="preserve"> 3 mg tablets (Merck) for onchocerciasis and lymphatic filariasis donation programmes.  
This Excel-based tool is designed to assist countries in quantifying the number of tablets of relevant PC medicines required to reach the planned target population and districts for the year of request. Output of the tool is a joint request for PC medicines, which can be printed, signed and submitted to WHO to request these medicines.</t>
    </r>
  </si>
  <si>
    <t>Structure of the application (worksheets):</t>
  </si>
  <si>
    <t>INTRO</t>
  </si>
  <si>
    <t>This worksheet includes guides on how to complete the joint request for selected PC medicines and information about the status of PC for endemic diseases in the country.</t>
  </si>
  <si>
    <t>COUNTRY_INFO</t>
  </si>
  <si>
    <t>This worksheet includes information about administrative structure of the country, population by age group, status of endemicity for each disease, population requiring PC and planned interventions.</t>
  </si>
  <si>
    <t>DEC, ALB_MBD, PZQ and IVM</t>
  </si>
  <si>
    <t xml:space="preserve">These worksheets include information about endemic districts targeted for treatment with specified PC medicines, treatment plan, and number of tablets required and requested. </t>
  </si>
  <si>
    <t>SUMMARY</t>
  </si>
  <si>
    <r>
      <t xml:space="preserve">This worksheet includes summary of number of tablets requested, information about stock, and date for submission of requested medicines. Before generating the report (run macros) please select the medicine for which the report is needed. Follow the same rule to see the number of people to be treated for the specific disease. 
</t>
    </r>
    <r>
      <rPr>
        <b/>
        <sz val="10"/>
        <rFont val="Arial"/>
        <family val="2"/>
      </rPr>
      <t>This worksheet should be printed and submitted as a joint request for selected PC medicines (see the instruction for submission in the SUMMARY worksheet).</t>
    </r>
  </si>
  <si>
    <t>Instruction for data entry</t>
  </si>
  <si>
    <t>Most of the cells in the above-mentioned worksheets include formula that are calculated automatically according to the treatment policy recommended by WHO for each disease.
See the link http://www.who.int/neglected_diseases/preventive_chemotherapy/pct_manual/en/index.html</t>
  </si>
  <si>
    <t>Please enter your data into the cells according to their colour code:</t>
  </si>
  <si>
    <t>White - cell is not protected. Please enter the value of the requested indicator.</t>
  </si>
  <si>
    <r>
      <t>Yellow - cell is protected and includes name of indicator.</t>
    </r>
    <r>
      <rPr>
        <b/>
        <sz val="10"/>
        <rFont val="Arial"/>
        <family val="2"/>
      </rPr>
      <t xml:space="preserve"> No data entry required.</t>
    </r>
  </si>
  <si>
    <t>Orange - cell is not protected and includes a drop-down menu. Please select the value from the drop-down list.</t>
  </si>
  <si>
    <r>
      <t xml:space="preserve">Green - cell is not protected and includes formula. Please change the value </t>
    </r>
    <r>
      <rPr>
        <b/>
        <sz val="10"/>
        <rFont val="Arial"/>
        <family val="2"/>
      </rPr>
      <t>only if</t>
    </r>
    <r>
      <rPr>
        <sz val="11"/>
        <color theme="1"/>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</si>
  <si>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</si>
  <si>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Country data</t>
  </si>
  <si>
    <t>COUNTRY</t>
  </si>
  <si>
    <t>Year for request of the medicine</t>
  </si>
  <si>
    <r>
      <t>Is country endemic for</t>
    </r>
    <r>
      <rPr>
        <b/>
        <sz val="10"/>
        <rFont val="Arial"/>
        <family val="2"/>
      </rPr>
      <t xml:space="preserve"> lymphatic filariasis (LF)</t>
    </r>
    <r>
      <rPr>
        <sz val="10"/>
        <rFont val="Arial"/>
        <family val="2"/>
      </rPr>
      <t>?</t>
    </r>
  </si>
  <si>
    <t>Endemic</t>
  </si>
  <si>
    <r>
      <t xml:space="preserve">Is country endemic for </t>
    </r>
    <r>
      <rPr>
        <b/>
        <sz val="10"/>
        <rFont val="Arial"/>
        <family val="2"/>
      </rPr>
      <t>onchocerciasis (ONCHO)</t>
    </r>
    <r>
      <rPr>
        <sz val="11"/>
        <color theme="1"/>
        <rFont val="Arial"/>
        <family val="2"/>
      </rPr>
      <t>?</t>
    </r>
  </si>
  <si>
    <r>
      <t xml:space="preserve">Is country endemic for </t>
    </r>
    <r>
      <rPr>
        <b/>
        <sz val="10"/>
        <rFont val="Arial"/>
        <family val="2"/>
      </rPr>
      <t>soil-transmitted helminthiases (STH)</t>
    </r>
    <r>
      <rPr>
        <sz val="11"/>
        <color theme="1"/>
        <rFont val="Arial"/>
        <family val="2"/>
      </rPr>
      <t>?</t>
    </r>
  </si>
  <si>
    <r>
      <t xml:space="preserve">Is country endemic for </t>
    </r>
    <r>
      <rPr>
        <b/>
        <sz val="10"/>
        <rFont val="Arial"/>
        <family val="2"/>
      </rPr>
      <t>schistosomiasis (SCH)</t>
    </r>
    <r>
      <rPr>
        <sz val="11"/>
        <color theme="1"/>
        <rFont val="Arial"/>
        <family val="2"/>
      </rPr>
      <t>?</t>
    </r>
  </si>
  <si>
    <t>How many administrative units in the country?</t>
  </si>
  <si>
    <t>If demographical data at the second administrative level are not available by age group, please enter the proportion (%) of population by age group in the country. If data are available, please leave these cells blank.</t>
  </si>
  <si>
    <t>Preschool-age children (PreSAC) - aged 1 - 4 years</t>
  </si>
  <si>
    <t>School-age children (SAC) - aged 5 - 14 years</t>
  </si>
  <si>
    <t>Adults - aged 15 years and older</t>
  </si>
  <si>
    <t>COUNTRY INFORMATION</t>
  </si>
  <si>
    <t>Administrative structure, population by age group, status of endemicity and planned interventions</t>
  </si>
  <si>
    <t>TOTAL</t>
  </si>
  <si>
    <t>Country administrative structure</t>
  </si>
  <si>
    <t>Population</t>
  </si>
  <si>
    <t>Endemicity</t>
  </si>
  <si>
    <t>Population requiring PC</t>
  </si>
  <si>
    <t>Number of treatment
rounds planned for the year</t>
  </si>
  <si>
    <t>Country</t>
  </si>
  <si>
    <t>Province/State</t>
  </si>
  <si>
    <t>District</t>
  </si>
  <si>
    <t>Total</t>
  </si>
  <si>
    <t>PreSAC</t>
  </si>
  <si>
    <t>SAC</t>
  </si>
  <si>
    <t>Adults</t>
  </si>
  <si>
    <t>LF</t>
  </si>
  <si>
    <t>Oncho</t>
  </si>
  <si>
    <t>STH</t>
  </si>
  <si>
    <t>SCH</t>
  </si>
  <si>
    <t>Alibori</t>
  </si>
  <si>
    <t>Banikoara</t>
  </si>
  <si>
    <t>Gogounou</t>
  </si>
  <si>
    <t>Kandi</t>
  </si>
  <si>
    <t>Karimama</t>
  </si>
  <si>
    <t>Malanville</t>
  </si>
  <si>
    <t>Ségbana</t>
  </si>
  <si>
    <t>Atacora</t>
  </si>
  <si>
    <t>Boukoumbé</t>
  </si>
  <si>
    <t>Cobly</t>
  </si>
  <si>
    <t>Kérou</t>
  </si>
  <si>
    <t>Kouandé</t>
  </si>
  <si>
    <t>Matéri</t>
  </si>
  <si>
    <t>Natitingou</t>
  </si>
  <si>
    <t>Péhunco</t>
  </si>
  <si>
    <t>Tanguiéta</t>
  </si>
  <si>
    <t>Toukountouna</t>
  </si>
  <si>
    <t>Atlantique</t>
  </si>
  <si>
    <t>Abomey-Calavi</t>
  </si>
  <si>
    <t>Allada</t>
  </si>
  <si>
    <t>Kpomassè</t>
  </si>
  <si>
    <t>Ouidah</t>
  </si>
  <si>
    <t>So-Ava</t>
  </si>
  <si>
    <t>Toffo</t>
  </si>
  <si>
    <t>Torri-Bossito</t>
  </si>
  <si>
    <t>Zè</t>
  </si>
  <si>
    <t>Borgou</t>
  </si>
  <si>
    <t>Bembèrèkè</t>
  </si>
  <si>
    <t>Kalalé</t>
  </si>
  <si>
    <t>N'Dali</t>
  </si>
  <si>
    <t>Nikki</t>
  </si>
  <si>
    <t>Parakou</t>
  </si>
  <si>
    <t>Pèrèrè</t>
  </si>
  <si>
    <t>Sinendé</t>
  </si>
  <si>
    <t>Tchaourou</t>
  </si>
  <si>
    <t>Collines</t>
  </si>
  <si>
    <t>Bantè</t>
  </si>
  <si>
    <t>Dassa-Zoumè</t>
  </si>
  <si>
    <t>Glazoué</t>
  </si>
  <si>
    <t>Ouèssè</t>
  </si>
  <si>
    <t>Savalou</t>
  </si>
  <si>
    <t>Savè</t>
  </si>
  <si>
    <t>Couffo</t>
  </si>
  <si>
    <t>Aplahoué</t>
  </si>
  <si>
    <t>Djakotomè</t>
  </si>
  <si>
    <t>Dogbo</t>
  </si>
  <si>
    <t>Klouékamè</t>
  </si>
  <si>
    <t>Lalo</t>
  </si>
  <si>
    <t>Toviklin</t>
  </si>
  <si>
    <t>Donga</t>
  </si>
  <si>
    <t>Bassila</t>
  </si>
  <si>
    <t>Copargo</t>
  </si>
  <si>
    <t>Djougou</t>
  </si>
  <si>
    <t>Ouaké</t>
  </si>
  <si>
    <t>Littoral</t>
  </si>
  <si>
    <t>Cotonou</t>
  </si>
  <si>
    <t>Mono</t>
  </si>
  <si>
    <t>Athiémé</t>
  </si>
  <si>
    <t>Bopa</t>
  </si>
  <si>
    <t>Comé</t>
  </si>
  <si>
    <t>Grand-Popo</t>
  </si>
  <si>
    <t>Houéyogbé</t>
  </si>
  <si>
    <t>Lokossa</t>
  </si>
  <si>
    <t>Oueme</t>
  </si>
  <si>
    <t>Adjarra</t>
  </si>
  <si>
    <t>Adjohoun</t>
  </si>
  <si>
    <t>Aguégués</t>
  </si>
  <si>
    <t>Akpro-Missérété</t>
  </si>
  <si>
    <t>Avrankou</t>
  </si>
  <si>
    <t>Bonou</t>
  </si>
  <si>
    <t>Dangbo</t>
  </si>
  <si>
    <t>Porto-Novo</t>
  </si>
  <si>
    <t>Sèmè-Kpodji</t>
  </si>
  <si>
    <t>Plateau</t>
  </si>
  <si>
    <t>Adja-Ouèrè</t>
  </si>
  <si>
    <t>Ifangni</t>
  </si>
  <si>
    <t>Kétou</t>
  </si>
  <si>
    <t>Pobè</t>
  </si>
  <si>
    <t>Sakété</t>
  </si>
  <si>
    <t>Zou</t>
  </si>
  <si>
    <t>Abomey</t>
  </si>
  <si>
    <t>Agbangnizoun</t>
  </si>
  <si>
    <t>Bohicon</t>
  </si>
  <si>
    <t>Covè</t>
  </si>
  <si>
    <t>Djidja</t>
  </si>
  <si>
    <t>Ouinhi</t>
  </si>
  <si>
    <t>Zagnanado</t>
  </si>
  <si>
    <t>Za-Kpota</t>
  </si>
  <si>
    <t>Zogbodomey</t>
  </si>
  <si>
    <t>Diethylcarbamazine citrate (DEC)</t>
  </si>
  <si>
    <t>Administrative structure, eligible population by age group, treatment plan and information about tablets</t>
  </si>
  <si>
    <t>Population requiring treatment with DEC</t>
  </si>
  <si>
    <t>Treatment plan</t>
  </si>
  <si>
    <t>Target population</t>
  </si>
  <si>
    <t>Total required</t>
  </si>
  <si>
    <t>Remaining in stock</t>
  </si>
  <si>
    <t>Tablets to be procured</t>
  </si>
  <si>
    <t>Bottle (100 mg)
1000 tablets</t>
  </si>
  <si>
    <t>Albendazole (ALB) and Mebendazole (MBD)</t>
  </si>
  <si>
    <t>STH population requiring treatment with ALB/MBD</t>
  </si>
  <si>
    <t>People covered by PELF with ALB</t>
  </si>
  <si>
    <t>Select medicine for treatment of STH</t>
  </si>
  <si>
    <t>Albendazole (ALB)</t>
  </si>
  <si>
    <t>Mebendazole (MBD)</t>
  </si>
  <si>
    <t>STH (ALB)</t>
  </si>
  <si>
    <t>STH (MBD)</t>
  </si>
  <si>
    <t>Remaining in stock (LF)</t>
  </si>
  <si>
    <t>Tablets to be procured (LF)</t>
  </si>
  <si>
    <t>Bottle (400 mg)
200 tablets (LF)</t>
  </si>
  <si>
    <t>Remaining in stock (STH)</t>
  </si>
  <si>
    <t>Tablets to be procured for SAC (STH)</t>
  </si>
  <si>
    <t>Bottle (400 mg)
200 tablets (STH)</t>
  </si>
  <si>
    <t>Tablets to be procured for SAC</t>
  </si>
  <si>
    <t>Bottles (500 mg)
150 tablets</t>
  </si>
  <si>
    <t>HRA</t>
  </si>
  <si>
    <t>ALB</t>
  </si>
  <si>
    <t>Praziquantel (PZQ)</t>
  </si>
  <si>
    <t>Population requiring treatment with PZQ</t>
  </si>
  <si>
    <t>All SAC targeted?</t>
  </si>
  <si>
    <t>SAC
at lower level</t>
  </si>
  <si>
    <t>Total required
for SAC</t>
  </si>
  <si>
    <t>Bottle (600 mg)
1000 tablets</t>
  </si>
  <si>
    <t>Ivermectin (IVM)</t>
  </si>
  <si>
    <t>Population requiring treatment with IVM</t>
  </si>
  <si>
    <t>LF only</t>
  </si>
  <si>
    <t>Oncho only</t>
  </si>
  <si>
    <t>LF+Oncho</t>
  </si>
  <si>
    <t>Bottles (3mg)
500 tablets</t>
  </si>
  <si>
    <t>Round 1</t>
  </si>
  <si>
    <t>Round 2</t>
  </si>
  <si>
    <t xml:space="preserve">Total </t>
  </si>
  <si>
    <r>
      <t xml:space="preserve">The </t>
    </r>
    <r>
      <rPr>
        <b/>
        <sz val="10"/>
        <rFont val="Arial"/>
        <family val="2"/>
      </rPr>
      <t>World Health Organization (WHO)</t>
    </r>
    <r>
      <rPr>
        <sz val="10"/>
        <rFont val="Arial"/>
        <family val="2"/>
      </rPr>
      <t xml:space="preserve"> organizes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 xml:space="preserve">ivermectin </t>
    </r>
    <r>
      <rPr>
        <sz val="10"/>
        <rFont val="Arial"/>
        <family val="2"/>
      </rPr>
      <t>3 mg tablets</t>
    </r>
    <r>
      <rPr>
        <b/>
        <sz val="10"/>
        <rFont val="Arial"/>
        <family val="2"/>
      </rPr>
      <t xml:space="preserve"> </t>
    </r>
    <r>
      <rPr>
        <sz val="10"/>
        <rFont val="Arial"/>
        <family val="2"/>
      </rPr>
      <t xml:space="preserve">(Merck) for onchocerciasis and lymphatic filariasis donation programmes.
This form constitutes an </t>
    </r>
    <r>
      <rPr>
        <b/>
        <sz val="10"/>
        <rFont val="Arial"/>
        <family val="2"/>
      </rPr>
      <t>official government request to WHO</t>
    </r>
    <r>
      <rPr>
        <sz val="10"/>
        <rFont val="Arial"/>
        <family val="2"/>
      </rPr>
      <t xml:space="preserve"> for the supply of the above medicines. It can be submitted any time </t>
    </r>
    <r>
      <rPr>
        <b/>
        <sz val="10"/>
        <rFont val="Arial"/>
        <family val="2"/>
      </rPr>
      <t>before 15 August</t>
    </r>
    <r>
      <rPr>
        <sz val="10"/>
        <rFont val="Arial"/>
        <family val="2"/>
      </rPr>
      <t xml:space="preserve"> of the current year for delivery of medicines during the following year. For example, if preventive chemotherapy is planned between 1 January 2014 and 31 December 2014, the request should be submitted before 15 August 2013. </t>
    </r>
  </si>
  <si>
    <t>Year</t>
  </si>
  <si>
    <t>Number of tablets</t>
  </si>
  <si>
    <t>Please select the medicine</t>
  </si>
  <si>
    <t>Total number of bottles</t>
  </si>
  <si>
    <t>Required</t>
  </si>
  <si>
    <t>In stock</t>
  </si>
  <si>
    <t>In pipeline</t>
  </si>
  <si>
    <t>Requested</t>
  </si>
  <si>
    <t>Diethylcarbamazine citrate</t>
  </si>
  <si>
    <t>Albendazole for LF</t>
  </si>
  <si>
    <t>Albendazole for STH (SAC)</t>
  </si>
  <si>
    <t>Mebendazole (SAC)</t>
  </si>
  <si>
    <t>Praziquantel (SAC)</t>
  </si>
  <si>
    <t>Ivermectin - optional</t>
  </si>
  <si>
    <t>Number of people to be treated with donated medicine ( see User Guide for details )</t>
  </si>
  <si>
    <t>Please select disease</t>
  </si>
  <si>
    <t>Lymphatic filariasis</t>
  </si>
  <si>
    <t>These figures are estimated only for targeted 
age groups to be treated with donated 
medicine in areas where treatment for specific disease is required</t>
  </si>
  <si>
    <t>Onchocerciasis</t>
  </si>
  <si>
    <t>Schistosomiasis</t>
  </si>
  <si>
    <t>Soil-transmitted helminthiases</t>
  </si>
  <si>
    <r>
      <t>Information on person(s) who has filled in the form *</t>
    </r>
    <r>
      <rPr>
        <b/>
        <i/>
        <sz val="10"/>
        <color indexed="9"/>
        <rFont val="Arial"/>
        <family val="2"/>
      </rPr>
      <t xml:space="preserve">see note </t>
    </r>
  </si>
  <si>
    <t xml:space="preserve">Title </t>
  </si>
  <si>
    <t>Name</t>
  </si>
  <si>
    <t>Phone</t>
  </si>
  <si>
    <t>Email</t>
  </si>
  <si>
    <t>Date</t>
  </si>
  <si>
    <t xml:space="preserve">* NOTE: Who should fill in the form? </t>
  </si>
  <si>
    <t>National NTD coordinator should compile all required information needed to complete the request form. In the absence of such a coordinator, specific programme managers should coordinate their respective part. The final single request must be approved by the Ministry of Health.</t>
  </si>
  <si>
    <t>Date:</t>
  </si>
  <si>
    <t>Name and signature of NTD coordinator or on behalf of disease specific programme managers</t>
  </si>
  <si>
    <t>Name and signature of Ministry of Health representative</t>
  </si>
  <si>
    <t>Checklist</t>
  </si>
  <si>
    <t>Submission</t>
  </si>
  <si>
    <t>What should be submitted?</t>
  </si>
  <si>
    <t xml:space="preserve">The supply of the requested medicines should be based on up-to-date epidemiological data, specific usage plans, and capacity for implementation. The following checklist ensures that all necessary forms and information are provided to WHO. </t>
  </si>
  <si>
    <t>Joint request for selected PC medicines</t>
  </si>
  <si>
    <t>Joint reporting form (or annual progress report) or disease specific reporting forms</t>
  </si>
  <si>
    <t xml:space="preserve">Annual work plan with all pertinent information including: (i) latest epidemiological information for relevant diseases; (ii) national goals, objectives and strategies; (iii) all activities planned to achieve the national goal for elimination and control of relevant diseases, particularly population and districts to be targeted and schedule of treatment, and (iv) budget and funding </t>
  </si>
  <si>
    <t xml:space="preserve">Availability of funding for implementation </t>
  </si>
  <si>
    <t>Financial resources secured for the implementation in the year for which the medicines are requested</t>
  </si>
  <si>
    <t>Drug supply situation from any source other than WHO for the year in which the medicines are requested</t>
  </si>
  <si>
    <t xml:space="preserve">Supply from any source other than WHO </t>
  </si>
  <si>
    <t>Total number of tablets secured from other source</t>
  </si>
  <si>
    <t>Specify source</t>
  </si>
  <si>
    <t>Shipping information</t>
  </si>
  <si>
    <t xml:space="preserve">Information on shipment and consignee </t>
  </si>
  <si>
    <t>Consignee</t>
  </si>
  <si>
    <r>
      <t xml:space="preserve">Final recipient </t>
    </r>
    <r>
      <rPr>
        <sz val="10"/>
        <rFont val="Arial"/>
        <family val="2"/>
      </rPr>
      <t xml:space="preserve">
if different from the consignee</t>
    </r>
  </si>
  <si>
    <t>Department/Unit</t>
  </si>
  <si>
    <t>Organization</t>
  </si>
  <si>
    <t>Fax</t>
  </si>
  <si>
    <t>E-mail</t>
  </si>
  <si>
    <t>Mailing address</t>
  </si>
  <si>
    <r>
      <t xml:space="preserve">If you have more than one final reciepient for the requested PC medicines please complete information on shipment and consignee in the sheet </t>
    </r>
    <r>
      <rPr>
        <b/>
        <sz val="10"/>
        <rFont val="Arial"/>
        <family val="2"/>
      </rPr>
      <t>SHIPMENT</t>
    </r>
  </si>
  <si>
    <t>Please send the national request (if possible by Email) to the following entities</t>
  </si>
  <si>
    <t>WHO country office</t>
  </si>
  <si>
    <t>WHO regional office</t>
  </si>
  <si>
    <t>WHO headquarters</t>
  </si>
  <si>
    <t>parkm@who.int</t>
  </si>
  <si>
    <t>Mectizan donation programme</t>
  </si>
  <si>
    <t>Children Without Worms</t>
  </si>
  <si>
    <t>Please note that your request will be reviewed by an independent panel before approval. The information in this form, joint reporting form (or national progress report) and annual work plan are essential for WHO to ensure efficient usage of medicines. The review process may take up to a month from receipt of your joint request for selected PC medicines. As part of its ongoing monitoring and evaluation activities, and to meet its contractual obligations to donors and other partners, WHO and its appointed agents reserve the right to periodically inspect stocks of the medicines at country level.</t>
  </si>
  <si>
    <t>Information on planned PC interventions</t>
  </si>
  <si>
    <r>
      <t xml:space="preserve">Please select a date (M&amp;Y) for the </t>
    </r>
    <r>
      <rPr>
        <b/>
        <sz val="10"/>
        <rFont val="Arial"/>
        <family val="2"/>
      </rPr>
      <t xml:space="preserve">
1st round of PC intervention</t>
    </r>
  </si>
  <si>
    <r>
      <t xml:space="preserve">Please select a date (M&amp;Y) for the </t>
    </r>
    <r>
      <rPr>
        <b/>
        <sz val="10"/>
        <rFont val="Arial"/>
        <family val="2"/>
      </rPr>
      <t xml:space="preserve">
2nd round of PC intervention</t>
    </r>
  </si>
  <si>
    <r>
      <t>Final recipient / Delivery point</t>
    </r>
    <r>
      <rPr>
        <sz val="10"/>
        <rFont val="Arial"/>
        <family val="2"/>
      </rPr>
      <t xml:space="preserve">
if different from the consignee</t>
    </r>
  </si>
  <si>
    <t>Additional information</t>
  </si>
  <si>
    <t>NTD/PC Coordinator</t>
  </si>
  <si>
    <t>Dr Wilfrid Batcho</t>
  </si>
  <si>
    <t>wbatcho@yahoo,fr</t>
  </si>
  <si>
    <t>Mme Gracia ADJINACOU B.</t>
  </si>
  <si>
    <t>95 05 42 34 / 66 41 96 16</t>
  </si>
  <si>
    <t>vicia1@yahoo,fr</t>
  </si>
  <si>
    <t>Data Manager</t>
  </si>
  <si>
    <t>Other</t>
  </si>
  <si>
    <t>Mr Wilfrid HOUANSOU</t>
  </si>
  <si>
    <t>97 02 77 28</t>
  </si>
  <si>
    <t>wilhouans1274@yahoo.fr</t>
  </si>
  <si>
    <t>Dr Wilfrid BATCHO</t>
  </si>
  <si>
    <t>Programme National de Lutte contre les MTN</t>
  </si>
  <si>
    <t xml:space="preserve">OMS Cotonou </t>
  </si>
  <si>
    <t>Ministère de la Santé</t>
  </si>
  <si>
    <t>wbatcho@yahoo.fr</t>
  </si>
  <si>
    <t>01 BP 918 Cotonou</t>
  </si>
  <si>
    <t>April</t>
  </si>
  <si>
    <t>February</t>
  </si>
  <si>
    <t>Les ressources financières nécessaires sont disponibles et assurées par le partenaire RTI</t>
  </si>
  <si>
    <t>Dr Jean-Pierre BAPTISTE</t>
  </si>
  <si>
    <t>Représentant Résident de l'OMS</t>
  </si>
  <si>
    <t xml:space="preserve">229 21 30 19 07 </t>
  </si>
  <si>
    <t>baptistej@who.int</t>
  </si>
  <si>
    <t>229  97 02 77 28</t>
  </si>
  <si>
    <t>229 97 02 77 28</t>
  </si>
  <si>
    <t>RTI/ENVISION</t>
  </si>
  <si>
    <t>July</t>
  </si>
  <si>
    <t xml:space="preserve">Les 1.736.660 comprimés d'Albendazole pour les HTS inclut 205.348 compirmés demandées pour conduire une étude comparative
dans la commune de Comé par le projet DeWorm, Les 205 348 comprimés sont répartis comme suit 3. 31038 comprimés seront utilis&amp;s en milieu scolaire et 174310 comprimés en milieu communautaire selon les spécifités de l'étude,
</t>
  </si>
  <si>
    <t>Benin</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</si>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</sst>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0" x14ac:knownFonts="1">
    <font>
      <sz val="11"/>
      <color theme="1"/>
      <name val="Calibri"/>
      <family val="2"/>
      <scheme val="minor"/>
    </font>
    <font>
      <sz val="11"/>
      <color theme="1"/>
      <name val="Calibri"/>
      <family val="2"/>
      <scheme val="minor"/>
    </font>
    <font>
      <sz val="11"/>
      <color theme="1"/>
      <name val="Arial"/>
      <family val="2"/>
    </font>
    <font>
      <b/>
      <sz val="18"/>
      <name val="Arial"/>
      <family val="2"/>
    </font>
    <font>
      <b/>
      <sz val="20"/>
      <color indexed="9"/>
      <name val="Arial"/>
      <family val="2"/>
    </font>
    <font>
      <sz val="10"/>
      <color indexed="9"/>
      <name val="Arial"/>
      <family val="2"/>
    </font>
    <font>
      <sz val="10"/>
      <name val="Arial"/>
      <family val="2"/>
    </font>
    <font>
      <b/>
      <sz val="10"/>
      <name val="Arial"/>
      <family val="2"/>
    </font>
    <font>
      <b/>
      <sz val="12"/>
      <name val="Arial"/>
      <family val="2"/>
    </font>
    <font>
      <b/>
      <sz val="14"/>
      <name val="Arial"/>
      <family val="2"/>
    </font>
    <font>
      <b/>
      <sz val="8"/>
      <color indexed="81"/>
      <name val="Tahoma"/>
      <family val="2"/>
    </font>
    <font>
      <sz val="8"/>
      <color indexed="81"/>
      <name val="Tahoma"/>
      <family val="2"/>
    </font>
    <font>
      <b/>
      <sz val="10"/>
      <color indexed="9"/>
      <name val="Arial"/>
      <family val="2"/>
    </font>
    <font>
      <sz val="8"/>
      <color theme="1"/>
      <name val="Arial"/>
      <family val="2"/>
    </font>
    <font>
      <sz val="8"/>
      <name val="Arial"/>
      <family val="2"/>
    </font>
    <font>
      <b/>
      <i/>
      <sz val="10"/>
      <color indexed="9"/>
      <name val="Arial"/>
      <family val="2"/>
    </font>
    <font>
      <sz val="10"/>
      <color theme="1"/>
      <name val="Arial"/>
      <family val="2"/>
    </font>
    <font>
      <sz val="10"/>
      <color indexed="10"/>
      <name val="Arial"/>
      <family val="2"/>
    </font>
    <font>
      <sz val="11"/>
      <color indexed="8"/>
      <name val="Calibri"/>
      <family val="2"/>
    </font>
    <font>
      <sz val="10"/>
      <name val="Verdana"/>
      <family val="2"/>
    </font>
  </fonts>
  <fills count="10">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164" fontId="18" fillId="0" borderId="0" applyFont="0" applyFill="0" applyBorder="0" applyAlignment="0" applyProtection="0"/>
    <xf numFmtId="164" fontId="1" fillId="0" borderId="0" applyFont="0" applyFill="0" applyBorder="0" applyAlignment="0" applyProtection="0"/>
    <xf numFmtId="0" fontId="1" fillId="0" borderId="0"/>
    <xf numFmtId="0" fontId="6" fillId="0" borderId="0"/>
    <xf numFmtId="0" fontId="1" fillId="0" borderId="0"/>
    <xf numFmtId="0" fontId="19" fillId="0" borderId="0"/>
    <xf numFmtId="9" fontId="18" fillId="0" borderId="0" applyFont="0" applyFill="0" applyBorder="0" applyAlignment="0" applyProtection="0"/>
  </cellStyleXfs>
  <cellXfs count="367">
    <xf numFmtId="0" fontId="0" fillId="0" borderId="0" xfId="0"/>
    <xf numFmtId="0" fontId="2" fillId="2" borderId="0" xfId="0" applyFont="1" applyFill="1" applyBorder="1" applyProtection="1"/>
    <xf numFmtId="0" fontId="2" fillId="2" borderId="0" xfId="0" applyFont="1" applyFill="1" applyProtection="1"/>
    <xf numFmtId="0" fontId="3" fillId="2" borderId="0" xfId="0" applyFont="1" applyFill="1" applyBorder="1" applyProtection="1"/>
    <xf numFmtId="0" fontId="5" fillId="2" borderId="0" xfId="0" applyFont="1" applyFill="1" applyBorder="1" applyProtection="1"/>
    <xf numFmtId="0" fontId="4" fillId="2" borderId="0" xfId="0" applyFont="1" applyFill="1" applyBorder="1" applyAlignment="1" applyProtection="1">
      <alignment horizontal="right"/>
    </xf>
    <xf numFmtId="0" fontId="7" fillId="2" borderId="1" xfId="0" applyFont="1" applyFill="1" applyBorder="1" applyAlignment="1" applyProtection="1">
      <alignment horizontal="left"/>
    </xf>
    <xf numFmtId="0" fontId="2" fillId="2" borderId="1" xfId="0" applyFont="1" applyFill="1" applyBorder="1" applyProtection="1"/>
    <xf numFmtId="0" fontId="2" fillId="2" borderId="1" xfId="0" applyFont="1" applyFill="1" applyBorder="1" applyAlignment="1" applyProtection="1">
      <alignment horizontal="right"/>
    </xf>
    <xf numFmtId="0" fontId="7" fillId="2" borderId="1"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2" fillId="2" borderId="3" xfId="0" applyFont="1" applyFill="1" applyBorder="1" applyProtection="1"/>
    <xf numFmtId="0" fontId="2" fillId="4" borderId="3" xfId="0" applyFont="1" applyFill="1" applyBorder="1" applyProtection="1"/>
    <xf numFmtId="0" fontId="2" fillId="5" borderId="3" xfId="0" applyFont="1" applyFill="1" applyBorder="1" applyProtection="1"/>
    <xf numFmtId="0" fontId="2" fillId="6" borderId="3" xfId="0" applyFont="1" applyFill="1" applyBorder="1" applyProtection="1"/>
    <xf numFmtId="0" fontId="2" fillId="7" borderId="3" xfId="0" applyFont="1" applyFill="1" applyBorder="1" applyProtection="1"/>
    <xf numFmtId="0" fontId="2" fillId="2" borderId="0" xfId="0" applyFont="1" applyFill="1" applyAlignment="1" applyProtection="1">
      <alignment horizontal="right"/>
    </xf>
    <xf numFmtId="0" fontId="3" fillId="2" borderId="0" xfId="0" applyFont="1" applyFill="1" applyProtection="1"/>
    <xf numFmtId="0" fontId="9" fillId="2" borderId="3" xfId="0" applyFont="1" applyFill="1" applyBorder="1" applyAlignment="1" applyProtection="1">
      <alignment horizontal="right"/>
      <protection locked="0"/>
    </xf>
    <xf numFmtId="1" fontId="7" fillId="2" borderId="3" xfId="0" applyNumberFormat="1" applyFont="1" applyFill="1" applyBorder="1" applyAlignment="1" applyProtection="1">
      <alignment horizontal="right"/>
      <protection locked="0"/>
    </xf>
    <xf numFmtId="0" fontId="2" fillId="5" borderId="3" xfId="0" applyFont="1" applyFill="1" applyBorder="1" applyAlignment="1" applyProtection="1">
      <alignment horizontal="right"/>
      <protection locked="0"/>
    </xf>
    <xf numFmtId="10" fontId="2" fillId="2" borderId="3" xfId="0" applyNumberFormat="1" applyFont="1" applyFill="1" applyBorder="1" applyAlignment="1" applyProtection="1">
      <alignment horizontal="right"/>
      <protection locked="0"/>
    </xf>
    <xf numFmtId="0" fontId="3" fillId="0" borderId="0" xfId="0" applyFont="1" applyProtection="1"/>
    <xf numFmtId="0" fontId="2" fillId="0" borderId="0" xfId="0" applyFont="1" applyProtection="1"/>
    <xf numFmtId="0" fontId="2" fillId="0" borderId="0" xfId="0" applyFont="1" applyProtection="1">
      <protection locked="0"/>
    </xf>
    <xf numFmtId="0" fontId="2" fillId="0" borderId="0" xfId="0" applyFont="1" applyBorder="1" applyProtection="1"/>
    <xf numFmtId="3" fontId="7" fillId="7" borderId="6" xfId="0" applyNumberFormat="1" applyFont="1" applyFill="1" applyBorder="1" applyProtection="1"/>
    <xf numFmtId="3" fontId="7" fillId="7" borderId="7" xfId="0" applyNumberFormat="1" applyFont="1" applyFill="1" applyBorder="1" applyProtection="1"/>
    <xf numFmtId="0" fontId="2" fillId="0" borderId="9" xfId="0" applyFont="1" applyBorder="1" applyProtection="1"/>
    <xf numFmtId="0" fontId="2" fillId="0" borderId="10" xfId="0" applyFont="1" applyBorder="1" applyProtection="1"/>
    <xf numFmtId="0" fontId="2" fillId="0" borderId="11" xfId="0" applyFont="1" applyBorder="1" applyProtection="1"/>
    <xf numFmtId="0" fontId="6" fillId="4" borderId="3" xfId="0" applyFont="1" applyFill="1" applyBorder="1" applyProtection="1"/>
    <xf numFmtId="0" fontId="6" fillId="4" borderId="7" xfId="0" applyFont="1" applyFill="1" applyBorder="1" applyProtection="1"/>
    <xf numFmtId="0" fontId="6" fillId="4" borderId="6" xfId="0" applyFont="1" applyFill="1" applyBorder="1" applyAlignment="1" applyProtection="1">
      <alignment horizontal="center"/>
    </xf>
    <xf numFmtId="0" fontId="6" fillId="4" borderId="3" xfId="0" applyFont="1" applyFill="1" applyBorder="1" applyAlignment="1" applyProtection="1">
      <alignment horizontal="center"/>
    </xf>
    <xf numFmtId="0" fontId="6" fillId="4" borderId="7" xfId="0" applyFont="1" applyFill="1" applyBorder="1" applyAlignment="1" applyProtection="1">
      <alignment horizontal="center"/>
    </xf>
    <xf numFmtId="0" fontId="6" fillId="7" borderId="3" xfId="0" applyFont="1" applyFill="1" applyBorder="1" applyProtection="1"/>
    <xf numFmtId="0" fontId="6" fillId="0" borderId="3" xfId="0" applyFont="1" applyFill="1" applyBorder="1" applyProtection="1"/>
    <xf numFmtId="49" fontId="6" fillId="0" borderId="7" xfId="0" applyNumberFormat="1" applyFont="1" applyFill="1" applyBorder="1" applyProtection="1"/>
    <xf numFmtId="3" fontId="6" fillId="0" borderId="6" xfId="0" applyNumberFormat="1" applyFont="1" applyFill="1" applyBorder="1" applyProtection="1"/>
    <xf numFmtId="3" fontId="6" fillId="6" borderId="3" xfId="0" applyNumberFormat="1" applyFont="1" applyFill="1" applyBorder="1" applyProtection="1"/>
    <xf numFmtId="3" fontId="6" fillId="6" borderId="7" xfId="0" applyNumberFormat="1" applyFont="1" applyFill="1" applyBorder="1" applyProtection="1"/>
    <xf numFmtId="1" fontId="6" fillId="5" borderId="6" xfId="0" applyNumberFormat="1" applyFont="1" applyFill="1" applyBorder="1" applyProtection="1"/>
    <xf numFmtId="1" fontId="6" fillId="5" borderId="3" xfId="0" applyNumberFormat="1" applyFont="1" applyFill="1" applyBorder="1" applyProtection="1"/>
    <xf numFmtId="1" fontId="6" fillId="5" borderId="7" xfId="0" applyNumberFormat="1" applyFont="1" applyFill="1" applyBorder="1" applyProtection="1"/>
    <xf numFmtId="3" fontId="6" fillId="7" borderId="6" xfId="0" applyNumberFormat="1" applyFont="1" applyFill="1" applyBorder="1" applyProtection="1"/>
    <xf numFmtId="3" fontId="6" fillId="7" borderId="3" xfId="0" applyNumberFormat="1" applyFont="1" applyFill="1" applyBorder="1" applyProtection="1"/>
    <xf numFmtId="3" fontId="6" fillId="7" borderId="7" xfId="0" applyNumberFormat="1" applyFont="1" applyFill="1" applyBorder="1" applyProtection="1"/>
    <xf numFmtId="0" fontId="6" fillId="0" borderId="0" xfId="0" applyFont="1" applyFill="1" applyBorder="1" applyProtection="1">
      <protection locked="0"/>
    </xf>
    <xf numFmtId="0" fontId="2" fillId="0" borderId="0" xfId="0" applyFont="1"/>
    <xf numFmtId="3" fontId="7" fillId="7" borderId="3" xfId="0" applyNumberFormat="1" applyFont="1" applyFill="1" applyBorder="1" applyAlignment="1" applyProtection="1"/>
    <xf numFmtId="0" fontId="2" fillId="7" borderId="6" xfId="0" applyFont="1" applyFill="1" applyBorder="1" applyAlignment="1" applyProtection="1"/>
    <xf numFmtId="0" fontId="6" fillId="4" borderId="5" xfId="0" applyFont="1" applyFill="1" applyBorder="1" applyAlignment="1" applyProtection="1">
      <alignment horizontal="center"/>
    </xf>
    <xf numFmtId="1" fontId="2" fillId="7" borderId="3" xfId="0" applyNumberFormat="1" applyFont="1" applyFill="1" applyBorder="1" applyProtection="1"/>
    <xf numFmtId="3" fontId="2" fillId="0" borderId="3" xfId="0" applyNumberFormat="1" applyFont="1" applyBorder="1" applyProtection="1"/>
    <xf numFmtId="3" fontId="2" fillId="7" borderId="3" xfId="0" applyNumberFormat="1" applyFont="1" applyFill="1" applyBorder="1" applyProtection="1"/>
    <xf numFmtId="0" fontId="2" fillId="0" borderId="0" xfId="0" applyFont="1" applyAlignment="1" applyProtection="1">
      <alignment horizontal="right"/>
    </xf>
    <xf numFmtId="3" fontId="7" fillId="7" borderId="3" xfId="0" applyNumberFormat="1" applyFont="1" applyFill="1" applyBorder="1" applyAlignment="1" applyProtection="1">
      <alignment horizontal="right"/>
    </xf>
    <xf numFmtId="3" fontId="7" fillId="8" borderId="3" xfId="0" applyNumberFormat="1" applyFont="1" applyFill="1" applyBorder="1" applyAlignment="1" applyProtection="1"/>
    <xf numFmtId="0" fontId="2" fillId="4" borderId="6"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2" fillId="4" borderId="3" xfId="0" applyFont="1" applyFill="1" applyBorder="1" applyAlignment="1" applyProtection="1">
      <alignment horizontal="center" vertical="center" wrapText="1"/>
    </xf>
    <xf numFmtId="3" fontId="6" fillId="5" borderId="3" xfId="0" applyNumberFormat="1" applyFont="1" applyFill="1" applyBorder="1" applyAlignment="1" applyProtection="1">
      <alignment horizontal="right"/>
    </xf>
    <xf numFmtId="3" fontId="6" fillId="8" borderId="3" xfId="0" applyNumberFormat="1" applyFont="1" applyFill="1" applyBorder="1" applyProtection="1"/>
    <xf numFmtId="1" fontId="2" fillId="5" borderId="3" xfId="0" applyNumberFormat="1" applyFont="1" applyFill="1" applyBorder="1" applyProtection="1"/>
    <xf numFmtId="3" fontId="6" fillId="0" borderId="3" xfId="0" applyNumberFormat="1" applyFont="1" applyFill="1" applyBorder="1" applyProtection="1"/>
    <xf numFmtId="0" fontId="7" fillId="0" borderId="0" xfId="0" applyFont="1" applyFill="1" applyBorder="1" applyAlignment="1" applyProtection="1"/>
    <xf numFmtId="3" fontId="7" fillId="0" borderId="0" xfId="0" applyNumberFormat="1" applyFont="1" applyFill="1" applyBorder="1" applyProtection="1"/>
    <xf numFmtId="0" fontId="2" fillId="0" borderId="0" xfId="0" applyFont="1" applyFill="1" applyBorder="1" applyAlignment="1" applyProtection="1">
      <alignment horizontal="center"/>
    </xf>
    <xf numFmtId="0" fontId="2" fillId="0" borderId="0" xfId="0" applyFont="1" applyFill="1" applyProtection="1">
      <protection locked="0"/>
    </xf>
    <xf numFmtId="0" fontId="2" fillId="4" borderId="3" xfId="0" applyFont="1" applyFill="1" applyBorder="1" applyAlignment="1" applyProtection="1">
      <alignment horizontal="center"/>
    </xf>
    <xf numFmtId="0" fontId="2" fillId="4" borderId="3" xfId="0" applyFont="1" applyFill="1" applyBorder="1" applyAlignment="1" applyProtection="1"/>
    <xf numFmtId="0" fontId="7" fillId="4" borderId="3" xfId="0" applyFont="1" applyFill="1" applyBorder="1" applyAlignment="1" applyProtection="1">
      <alignment horizontal="center" vertical="center"/>
    </xf>
    <xf numFmtId="1" fontId="9" fillId="7" borderId="3" xfId="0" applyNumberFormat="1"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Alignment="1" applyProtection="1">
      <alignmen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6" fillId="4" borderId="24"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5" borderId="26" xfId="0" applyFont="1" applyFill="1" applyBorder="1" applyAlignment="1" applyProtection="1">
      <alignment vertical="center"/>
      <protection locked="0"/>
    </xf>
    <xf numFmtId="3" fontId="14" fillId="6" borderId="11" xfId="0" applyNumberFormat="1" applyFont="1" applyFill="1" applyBorder="1" applyAlignment="1" applyProtection="1">
      <alignment vertical="center"/>
    </xf>
    <xf numFmtId="3" fontId="14" fillId="6" borderId="9" xfId="0" applyNumberFormat="1" applyFont="1" applyFill="1" applyBorder="1" applyAlignment="1" applyProtection="1">
      <alignment vertical="center"/>
      <protection locked="0"/>
    </xf>
    <xf numFmtId="3" fontId="14" fillId="7" borderId="15" xfId="0" applyNumberFormat="1" applyFont="1" applyFill="1" applyBorder="1" applyAlignment="1" applyProtection="1">
      <alignment vertical="center"/>
    </xf>
    <xf numFmtId="3" fontId="14" fillId="7" borderId="17" xfId="0" applyNumberFormat="1" applyFont="1" applyFill="1" applyBorder="1" applyAlignment="1" applyProtection="1">
      <alignment vertical="center"/>
    </xf>
    <xf numFmtId="3" fontId="14" fillId="7" borderId="19" xfId="0" applyNumberFormat="1" applyFont="1" applyFill="1" applyBorder="1" applyAlignment="1" applyProtection="1">
      <alignment vertical="center"/>
    </xf>
    <xf numFmtId="0" fontId="13" fillId="5" borderId="27" xfId="0" applyFont="1" applyFill="1" applyBorder="1" applyAlignment="1" applyProtection="1">
      <alignment vertical="center"/>
      <protection locked="0"/>
    </xf>
    <xf numFmtId="3" fontId="14" fillId="6" borderId="6" xfId="0" applyNumberFormat="1" applyFont="1" applyFill="1" applyBorder="1" applyAlignment="1" applyProtection="1">
      <alignment vertical="center"/>
    </xf>
    <xf numFmtId="3" fontId="14" fillId="6" borderId="3" xfId="0" applyNumberFormat="1" applyFont="1" applyFill="1" applyBorder="1" applyAlignment="1" applyProtection="1">
      <alignment vertical="center"/>
      <protection locked="0"/>
    </xf>
    <xf numFmtId="3" fontId="14" fillId="7" borderId="5" xfId="0" applyNumberFormat="1" applyFont="1" applyFill="1" applyBorder="1" applyAlignment="1" applyProtection="1">
      <alignment vertical="center"/>
    </xf>
    <xf numFmtId="3" fontId="14" fillId="7" borderId="8" xfId="0" applyNumberFormat="1" applyFont="1" applyFill="1" applyBorder="1" applyAlignment="1" applyProtection="1">
      <alignment vertical="center"/>
    </xf>
    <xf numFmtId="3" fontId="14" fillId="7" borderId="7" xfId="0" applyNumberFormat="1" applyFont="1" applyFill="1" applyBorder="1" applyAlignment="1" applyProtection="1">
      <alignment vertical="center"/>
    </xf>
    <xf numFmtId="0" fontId="13" fillId="5" borderId="28" xfId="0" applyFont="1" applyFill="1" applyBorder="1" applyAlignment="1" applyProtection="1">
      <alignment vertical="center"/>
      <protection locked="0"/>
    </xf>
    <xf numFmtId="3" fontId="14" fillId="6" borderId="29" xfId="0" applyNumberFormat="1" applyFont="1" applyFill="1" applyBorder="1" applyAlignment="1" applyProtection="1">
      <alignment vertical="center"/>
    </xf>
    <xf numFmtId="3" fontId="14" fillId="6" borderId="22" xfId="0" applyNumberFormat="1" applyFont="1" applyFill="1" applyBorder="1" applyAlignment="1" applyProtection="1">
      <alignment vertical="center"/>
      <protection locked="0"/>
    </xf>
    <xf numFmtId="3" fontId="14" fillId="7" borderId="30" xfId="0" applyNumberFormat="1" applyFont="1" applyFill="1" applyBorder="1" applyAlignment="1" applyProtection="1">
      <alignment vertical="center"/>
    </xf>
    <xf numFmtId="3" fontId="14" fillId="7" borderId="21" xfId="0" applyNumberFormat="1" applyFont="1" applyFill="1" applyBorder="1" applyAlignment="1" applyProtection="1">
      <alignment vertical="center"/>
    </xf>
    <xf numFmtId="3" fontId="14" fillId="7" borderId="23" xfId="0" applyNumberFormat="1" applyFont="1" applyFill="1" applyBorder="1" applyAlignment="1" applyProtection="1">
      <alignment vertical="center"/>
    </xf>
    <xf numFmtId="0" fontId="2" fillId="3" borderId="0" xfId="0" applyFont="1" applyFill="1" applyBorder="1" applyAlignment="1" applyProtection="1">
      <alignment vertical="center"/>
    </xf>
    <xf numFmtId="0" fontId="12" fillId="2" borderId="0" xfId="0" applyFont="1" applyFill="1" applyBorder="1" applyAlignment="1" applyProtection="1">
      <alignment vertical="center"/>
    </xf>
    <xf numFmtId="0" fontId="7" fillId="4" borderId="16" xfId="0" applyFont="1" applyFill="1" applyBorder="1" applyAlignment="1" applyProtection="1">
      <alignment horizontal="center" vertical="center"/>
    </xf>
    <xf numFmtId="0" fontId="7" fillId="4" borderId="31" xfId="0" applyFont="1" applyFill="1" applyBorder="1" applyAlignment="1" applyProtection="1">
      <alignment vertical="center"/>
    </xf>
    <xf numFmtId="0" fontId="7" fillId="4" borderId="32" xfId="0" applyFont="1" applyFill="1" applyBorder="1" applyAlignment="1" applyProtection="1">
      <alignment vertical="center"/>
    </xf>
    <xf numFmtId="0" fontId="7" fillId="4" borderId="33" xfId="0" applyFont="1" applyFill="1" applyBorder="1" applyAlignment="1" applyProtection="1">
      <alignment horizontal="center" vertical="center"/>
    </xf>
    <xf numFmtId="0" fontId="7" fillId="4" borderId="34" xfId="0" applyFont="1" applyFill="1" applyBorder="1" applyAlignment="1" applyProtection="1">
      <alignment horizontal="center" vertical="center"/>
    </xf>
    <xf numFmtId="3" fontId="14" fillId="6" borderId="17" xfId="0" applyNumberFormat="1" applyFont="1" applyFill="1" applyBorder="1" applyAlignment="1" applyProtection="1">
      <alignment vertical="center"/>
    </xf>
    <xf numFmtId="3" fontId="14" fillId="6" borderId="19" xfId="0" applyNumberFormat="1" applyFont="1" applyFill="1" applyBorder="1" applyAlignment="1" applyProtection="1">
      <alignment vertical="center"/>
    </xf>
    <xf numFmtId="3" fontId="14" fillId="6" borderId="8" xfId="0" applyNumberFormat="1" applyFont="1" applyFill="1" applyBorder="1" applyAlignment="1" applyProtection="1">
      <alignment vertical="center"/>
    </xf>
    <xf numFmtId="3" fontId="14" fillId="6" borderId="7" xfId="0" applyNumberFormat="1" applyFont="1" applyFill="1" applyBorder="1" applyAlignment="1" applyProtection="1">
      <alignment vertical="center"/>
    </xf>
    <xf numFmtId="3" fontId="14" fillId="6" borderId="21" xfId="0" applyNumberFormat="1" applyFont="1" applyFill="1" applyBorder="1" applyAlignment="1" applyProtection="1">
      <alignment vertical="center"/>
    </xf>
    <xf numFmtId="3" fontId="14" fillId="6" borderId="23" xfId="0" applyNumberFormat="1" applyFont="1" applyFill="1" applyBorder="1" applyAlignment="1" applyProtection="1">
      <alignment vertical="center"/>
    </xf>
    <xf numFmtId="0" fontId="12" fillId="3" borderId="0" xfId="0" quotePrefix="1" applyFont="1" applyFill="1" applyAlignment="1" applyProtection="1">
      <alignment horizontal="left" vertical="center"/>
    </xf>
    <xf numFmtId="0" fontId="5" fillId="3" borderId="0" xfId="0" applyFont="1" applyFill="1" applyAlignment="1" applyProtection="1">
      <alignment vertical="center"/>
    </xf>
    <xf numFmtId="0" fontId="12" fillId="2" borderId="0" xfId="0" quotePrefix="1" applyFont="1" applyFill="1" applyAlignment="1" applyProtection="1">
      <alignment horizontal="left"/>
    </xf>
    <xf numFmtId="0" fontId="5" fillId="2" borderId="0" xfId="0" applyFont="1" applyFill="1" applyProtection="1"/>
    <xf numFmtId="0" fontId="7" fillId="4" borderId="39" xfId="0" applyFont="1" applyFill="1" applyBorder="1" applyAlignment="1" applyProtection="1">
      <alignment horizontal="center"/>
    </xf>
    <xf numFmtId="0" fontId="7" fillId="4" borderId="42" xfId="0" applyFont="1" applyFill="1" applyBorder="1" applyAlignment="1" applyProtection="1">
      <alignment horizontal="center"/>
    </xf>
    <xf numFmtId="0" fontId="7" fillId="4" borderId="43" xfId="0" applyFont="1" applyFill="1" applyBorder="1" applyAlignment="1" applyProtection="1">
      <alignment horizontal="center"/>
    </xf>
    <xf numFmtId="0" fontId="2" fillId="5" borderId="17" xfId="0" applyFont="1" applyFill="1" applyBorder="1" applyAlignment="1" applyProtection="1">
      <alignment vertical="center"/>
      <protection locked="0"/>
    </xf>
    <xf numFmtId="0" fontId="14" fillId="2" borderId="18"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2" fillId="5" borderId="46" xfId="0" applyFont="1" applyFill="1" applyBorder="1" applyAlignment="1" applyProtection="1">
      <alignment vertical="center"/>
      <protection locked="0"/>
    </xf>
    <xf numFmtId="0" fontId="14" fillId="2" borderId="3"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2" fillId="5" borderId="47" xfId="0" applyFont="1" applyFill="1" applyBorder="1" applyAlignment="1" applyProtection="1">
      <alignment vertical="center"/>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6" fillId="2" borderId="0" xfId="0" applyFont="1" applyFill="1" applyBorder="1" applyAlignment="1" applyProtection="1">
      <alignment horizontal="left" wrapText="1" indent="1"/>
    </xf>
    <xf numFmtId="0" fontId="7" fillId="2" borderId="0" xfId="0" applyFont="1" applyFill="1" applyBorder="1" applyAlignment="1" applyProtection="1">
      <alignment wrapText="1"/>
    </xf>
    <xf numFmtId="0" fontId="2" fillId="2" borderId="0" xfId="0" applyFont="1" applyFill="1" applyAlignment="1" applyProtection="1">
      <alignment wrapText="1"/>
    </xf>
    <xf numFmtId="0" fontId="7"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0" xfId="0" quotePrefix="1" applyFont="1" applyFill="1" applyBorder="1" applyAlignment="1" applyProtection="1">
      <alignment horizontal="left" vertical="justify" wrapText="1"/>
    </xf>
    <xf numFmtId="0" fontId="2" fillId="2" borderId="0" xfId="0" applyFont="1" applyFill="1" applyBorder="1" applyAlignment="1" applyProtection="1">
      <alignment vertical="justify" wrapText="1"/>
    </xf>
    <xf numFmtId="0" fontId="17" fillId="2" borderId="0" xfId="0" applyFont="1" applyFill="1" applyBorder="1" applyProtection="1"/>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2" fillId="0" borderId="0" xfId="0" applyFont="1" applyFill="1" applyProtection="1"/>
    <xf numFmtId="0" fontId="17" fillId="2" borderId="0" xfId="0" applyFont="1" applyFill="1" applyBorder="1" applyAlignment="1" applyProtection="1">
      <alignment vertical="center"/>
    </xf>
    <xf numFmtId="0" fontId="2" fillId="5" borderId="8" xfId="0" applyFont="1" applyFill="1" applyBorder="1" applyAlignment="1" applyProtection="1">
      <alignment vertical="center"/>
      <protection locked="0"/>
    </xf>
    <xf numFmtId="0" fontId="2" fillId="5" borderId="21" xfId="0" applyFont="1" applyFill="1" applyBorder="1" applyAlignment="1" applyProtection="1">
      <alignment vertical="center"/>
      <protection locked="0"/>
    </xf>
    <xf numFmtId="0" fontId="12" fillId="3" borderId="0" xfId="0" applyFont="1" applyFill="1" applyProtection="1"/>
    <xf numFmtId="0" fontId="2" fillId="3" borderId="0" xfId="0" applyFont="1" applyFill="1" applyProtection="1"/>
    <xf numFmtId="0" fontId="12" fillId="2" borderId="0" xfId="0" applyFont="1" applyFill="1" applyProtection="1"/>
    <xf numFmtId="0" fontId="6" fillId="4" borderId="33" xfId="0" quotePrefix="1"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0" fontId="7" fillId="4" borderId="8" xfId="0" applyFont="1" applyFill="1" applyBorder="1" applyAlignment="1" applyProtection="1">
      <alignment vertical="center"/>
    </xf>
    <xf numFmtId="0" fontId="7" fillId="4" borderId="21" xfId="0" applyFont="1" applyFill="1" applyBorder="1" applyAlignment="1" applyProtection="1">
      <alignment vertical="center"/>
    </xf>
    <xf numFmtId="0" fontId="16" fillId="2" borderId="0" xfId="0" applyFont="1" applyFill="1" applyBorder="1" applyAlignment="1" applyProtection="1"/>
    <xf numFmtId="0" fontId="16" fillId="2" borderId="0" xfId="0" applyFont="1" applyFill="1" applyProtection="1"/>
    <xf numFmtId="0" fontId="16" fillId="2" borderId="0" xfId="0" applyFont="1" applyFill="1" applyAlignment="1" applyProtection="1">
      <alignment wrapText="1"/>
    </xf>
    <xf numFmtId="0" fontId="12" fillId="3" borderId="0" xfId="0" applyFont="1" applyFill="1" applyAlignment="1" applyProtection="1">
      <alignment vertical="center"/>
    </xf>
    <xf numFmtId="0" fontId="2" fillId="5" borderId="18"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23" xfId="0" applyFont="1" applyFill="1" applyBorder="1" applyAlignment="1" applyProtection="1">
      <alignment horizontal="center" vertical="center"/>
      <protection locked="0"/>
    </xf>
    <xf numFmtId="0" fontId="7" fillId="9" borderId="0" xfId="0" applyFont="1" applyFill="1" applyBorder="1" applyAlignment="1" applyProtection="1">
      <alignment vertical="center"/>
    </xf>
    <xf numFmtId="0" fontId="7" fillId="5" borderId="39" xfId="0" applyFont="1" applyFill="1" applyBorder="1" applyAlignment="1" applyProtection="1">
      <alignment vertical="center"/>
    </xf>
    <xf numFmtId="0" fontId="7" fillId="4" borderId="46" xfId="0" applyFont="1" applyFill="1" applyBorder="1" applyAlignment="1" applyProtection="1">
      <alignment horizontal="left" vertical="center"/>
    </xf>
    <xf numFmtId="0" fontId="8" fillId="2" borderId="0" xfId="0" applyFont="1" applyFill="1" applyBorder="1" applyAlignment="1" applyProtection="1">
      <alignment horizontal="left"/>
    </xf>
    <xf numFmtId="0" fontId="8" fillId="2" borderId="0" xfId="0" applyFont="1" applyFill="1" applyAlignment="1" applyProtection="1"/>
    <xf numFmtId="0" fontId="2" fillId="2" borderId="0" xfId="0" applyFont="1" applyFill="1" applyBorder="1" applyAlignment="1" applyProtection="1"/>
    <xf numFmtId="0" fontId="2" fillId="2" borderId="0" xfId="0" applyFont="1" applyFill="1" applyAlignment="1" applyProtection="1"/>
    <xf numFmtId="0" fontId="4" fillId="3" borderId="0" xfId="0" applyFont="1" applyFill="1" applyBorder="1" applyAlignment="1" applyProtection="1">
      <alignment horizontal="center"/>
    </xf>
    <xf numFmtId="0" fontId="2" fillId="3" borderId="0" xfId="0" applyFont="1" applyFill="1" applyAlignment="1" applyProtection="1">
      <alignment horizontal="center"/>
    </xf>
    <xf numFmtId="0" fontId="6" fillId="2" borderId="0" xfId="0" applyFont="1" applyFill="1" applyBorder="1" applyAlignment="1" applyProtection="1">
      <alignment horizontal="justify" vertical="center" wrapText="1"/>
    </xf>
    <xf numFmtId="0" fontId="6" fillId="2" borderId="0" xfId="0" applyFont="1" applyFill="1" applyBorder="1" applyAlignment="1" applyProtection="1">
      <alignment horizontal="justify" vertical="center"/>
    </xf>
    <xf numFmtId="0" fontId="2" fillId="2" borderId="0" xfId="0" applyFont="1" applyFill="1" applyBorder="1" applyAlignment="1" applyProtection="1">
      <alignment horizontal="left" vertical="top" wrapText="1" indent="1"/>
    </xf>
    <xf numFmtId="0" fontId="2" fillId="2" borderId="0" xfId="0" applyFont="1" applyFill="1" applyAlignment="1" applyProtection="1">
      <alignment horizontal="left" vertical="top" wrapText="1" indent="1"/>
    </xf>
    <xf numFmtId="0" fontId="2" fillId="2" borderId="1" xfId="0" applyFont="1" applyFill="1" applyBorder="1" applyAlignment="1" applyProtection="1">
      <alignment horizontal="left" vertical="top" wrapText="1" indent="1"/>
    </xf>
    <xf numFmtId="0" fontId="2" fillId="2" borderId="2" xfId="0" applyFont="1" applyFill="1" applyBorder="1" applyAlignment="1" applyProtection="1">
      <alignment horizontal="left" vertical="top" wrapText="1" indent="1"/>
    </xf>
    <xf numFmtId="0" fontId="8" fillId="2" borderId="0" xfId="0" applyFont="1" applyFill="1" applyBorder="1" applyAlignment="1" applyProtection="1"/>
    <xf numFmtId="0" fontId="2" fillId="2" borderId="0" xfId="0" applyFont="1" applyFill="1" applyBorder="1" applyAlignment="1" applyProtection="1">
      <alignment wrapText="1"/>
    </xf>
    <xf numFmtId="0" fontId="2" fillId="2" borderId="0" xfId="0" applyFont="1" applyFill="1" applyAlignment="1" applyProtection="1">
      <alignment wrapText="1"/>
    </xf>
    <xf numFmtId="0" fontId="6" fillId="4" borderId="5" xfId="0" applyFont="1" applyFill="1" applyBorder="1" applyAlignment="1" applyProtection="1"/>
    <xf numFmtId="0" fontId="6" fillId="4" borderId="6" xfId="0" applyFont="1" applyFill="1" applyBorder="1" applyAlignment="1" applyProtection="1"/>
    <xf numFmtId="0" fontId="2" fillId="2" borderId="4" xfId="0" applyFont="1" applyFill="1" applyBorder="1" applyAlignment="1" applyProtection="1">
      <alignment horizontal="left" vertical="top" indent="1"/>
    </xf>
    <xf numFmtId="0" fontId="2" fillId="2" borderId="0" xfId="0" applyFont="1" applyFill="1" applyAlignment="1" applyProtection="1">
      <alignment horizontal="left" vertical="top" indent="1"/>
    </xf>
    <xf numFmtId="0" fontId="9" fillId="4" borderId="5" xfId="0" applyFont="1" applyFill="1" applyBorder="1" applyAlignment="1" applyProtection="1"/>
    <xf numFmtId="0" fontId="2" fillId="4" borderId="6" xfId="0" applyFont="1" applyFill="1" applyBorder="1" applyAlignment="1" applyProtection="1"/>
    <xf numFmtId="0" fontId="6" fillId="4" borderId="5" xfId="0" applyFont="1" applyFill="1" applyBorder="1" applyAlignment="1" applyProtection="1">
      <alignment horizontal="right"/>
    </xf>
    <xf numFmtId="0" fontId="6" fillId="4" borderId="6" xfId="0" applyFont="1" applyFill="1" applyBorder="1" applyAlignment="1" applyProtection="1">
      <alignment horizontal="right"/>
    </xf>
    <xf numFmtId="0" fontId="2" fillId="2" borderId="0" xfId="0" applyFont="1" applyFill="1" applyBorder="1" applyAlignment="1" applyProtection="1">
      <alignment vertical="center" wrapText="1"/>
    </xf>
    <xf numFmtId="0" fontId="6" fillId="4" borderId="9" xfId="0" applyFont="1" applyFill="1" applyBorder="1" applyAlignment="1" applyProtection="1"/>
    <xf numFmtId="0" fontId="2" fillId="0" borderId="9" xfId="0" applyFont="1" applyBorder="1" applyAlignment="1" applyProtection="1"/>
    <xf numFmtId="0" fontId="7" fillId="7" borderId="3" xfId="0" applyFont="1" applyFill="1" applyBorder="1" applyAlignment="1" applyProtection="1"/>
    <xf numFmtId="0" fontId="7" fillId="7" borderId="7" xfId="0" applyFont="1" applyFill="1" applyBorder="1" applyAlignment="1" applyProtection="1"/>
    <xf numFmtId="0" fontId="2" fillId="7" borderId="8" xfId="0" applyFont="1" applyFill="1" applyBorder="1" applyAlignment="1" applyProtection="1">
      <alignment horizontal="center"/>
    </xf>
    <xf numFmtId="0" fontId="2" fillId="7" borderId="3" xfId="0" applyFont="1" applyFill="1" applyBorder="1" applyAlignment="1" applyProtection="1">
      <alignment horizontal="center"/>
    </xf>
    <xf numFmtId="0" fontId="2" fillId="7" borderId="7" xfId="0" applyFont="1" applyFill="1" applyBorder="1" applyAlignment="1" applyProtection="1">
      <alignment horizontal="center"/>
    </xf>
    <xf numFmtId="0" fontId="2" fillId="7" borderId="6" xfId="0" applyFont="1" applyFill="1" applyBorder="1" applyAlignment="1" applyProtection="1">
      <alignment horizontal="center"/>
    </xf>
    <xf numFmtId="0" fontId="7" fillId="4" borderId="3"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6"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6" xfId="0" applyFont="1" applyFill="1" applyBorder="1" applyAlignment="1" applyProtection="1">
      <alignment horizontal="center" wrapText="1"/>
    </xf>
    <xf numFmtId="0" fontId="7" fillId="4" borderId="3" xfId="0" applyFont="1" applyFill="1" applyBorder="1" applyAlignment="1" applyProtection="1">
      <alignment horizontal="center"/>
    </xf>
    <xf numFmtId="0" fontId="2" fillId="4" borderId="3" xfId="0" applyFont="1" applyFill="1" applyBorder="1" applyAlignment="1" applyProtection="1">
      <alignment horizontal="center" vertical="center" wrapText="1"/>
    </xf>
    <xf numFmtId="0" fontId="2" fillId="0" borderId="3" xfId="0" applyFont="1" applyBorder="1" applyAlignment="1" applyProtection="1">
      <alignment vertical="center" wrapText="1"/>
    </xf>
    <xf numFmtId="0" fontId="6" fillId="4" borderId="2" xfId="0" applyFont="1" applyFill="1" applyBorder="1" applyAlignment="1" applyProtection="1"/>
    <xf numFmtId="0" fontId="6" fillId="4" borderId="6" xfId="0" applyFont="1" applyFill="1" applyBorder="1" applyAlignment="1" applyProtection="1">
      <alignment horizontal="center"/>
    </xf>
    <xf numFmtId="0" fontId="6" fillId="4" borderId="3" xfId="0" applyFont="1" applyFill="1" applyBorder="1" applyAlignment="1" applyProtection="1">
      <alignment horizontal="center"/>
    </xf>
    <xf numFmtId="0" fontId="7" fillId="4" borderId="5" xfId="0" applyFont="1" applyFill="1" applyBorder="1" applyAlignment="1" applyProtection="1">
      <alignment horizontal="center"/>
    </xf>
    <xf numFmtId="0" fontId="7" fillId="4" borderId="2" xfId="0" applyFont="1" applyFill="1" applyBorder="1" applyAlignment="1" applyProtection="1">
      <alignment horizontal="center"/>
    </xf>
    <xf numFmtId="0" fontId="7" fillId="0" borderId="6" xfId="0" applyFont="1" applyBorder="1" applyAlignment="1" applyProtection="1"/>
    <xf numFmtId="0" fontId="2" fillId="4" borderId="3" xfId="0"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4" borderId="12" xfId="0" applyFont="1" applyFill="1" applyBorder="1" applyAlignment="1" applyProtection="1">
      <alignment horizontal="center" vertical="center" wrapText="1"/>
    </xf>
    <xf numFmtId="0" fontId="2" fillId="0" borderId="14" xfId="0" applyFont="1" applyBorder="1" applyAlignment="1" applyProtection="1">
      <alignment vertical="center"/>
    </xf>
    <xf numFmtId="0" fontId="2" fillId="0" borderId="9" xfId="0" applyFont="1" applyBorder="1" applyAlignment="1" applyProtection="1">
      <alignment vertical="center"/>
    </xf>
    <xf numFmtId="0" fontId="6" fillId="4" borderId="13" xfId="0" applyFont="1" applyFill="1" applyBorder="1" applyAlignment="1" applyProtection="1">
      <alignment horizontal="center" vertical="center"/>
    </xf>
    <xf numFmtId="0" fontId="2" fillId="0" borderId="15" xfId="0" applyFont="1" applyBorder="1" applyAlignment="1" applyProtection="1">
      <alignment horizontal="center" vertical="center"/>
    </xf>
    <xf numFmtId="3" fontId="7" fillId="7" borderId="5" xfId="0" applyNumberFormat="1" applyFont="1" applyFill="1" applyBorder="1" applyAlignment="1" applyProtection="1"/>
    <xf numFmtId="0" fontId="2" fillId="0" borderId="6" xfId="0" applyFont="1" applyBorder="1" applyAlignment="1" applyProtection="1"/>
    <xf numFmtId="0" fontId="6" fillId="4" borderId="5" xfId="0" applyFont="1" applyFill="1" applyBorder="1" applyAlignment="1" applyProtection="1">
      <alignment horizontal="center" wrapText="1"/>
    </xf>
    <xf numFmtId="0" fontId="2" fillId="0" borderId="2" xfId="0" applyFont="1" applyBorder="1" applyProtection="1"/>
    <xf numFmtId="0" fontId="2" fillId="0" borderId="6" xfId="0" applyFont="1" applyBorder="1" applyProtection="1"/>
    <xf numFmtId="0" fontId="2" fillId="4" borderId="5" xfId="0" applyFont="1" applyFill="1" applyBorder="1" applyAlignment="1" applyProtection="1">
      <alignment horizontal="center"/>
    </xf>
    <xf numFmtId="0" fontId="2" fillId="4" borderId="6" xfId="0" applyFont="1" applyFill="1" applyBorder="1" applyAlignment="1" applyProtection="1">
      <alignment horizontal="center"/>
    </xf>
    <xf numFmtId="0" fontId="6" fillId="4" borderId="13" xfId="0" applyFont="1" applyFill="1" applyBorder="1" applyAlignment="1" applyProtection="1">
      <alignment vertical="center"/>
    </xf>
    <xf numFmtId="0" fontId="2" fillId="0" borderId="15" xfId="0" applyFont="1" applyBorder="1" applyAlignment="1" applyProtection="1">
      <alignment vertical="center"/>
    </xf>
    <xf numFmtId="0" fontId="6" fillId="4" borderId="13" xfId="0"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2" fillId="0" borderId="14" xfId="0" applyFont="1" applyBorder="1" applyProtection="1"/>
    <xf numFmtId="0" fontId="2" fillId="0" borderId="9" xfId="0" applyFont="1" applyBorder="1" applyProtection="1"/>
    <xf numFmtId="0" fontId="7" fillId="4" borderId="6"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6" fillId="4" borderId="3" xfId="0" applyFont="1" applyFill="1" applyBorder="1" applyAlignment="1" applyProtection="1"/>
    <xf numFmtId="0" fontId="6" fillId="4"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7" fillId="0" borderId="6" xfId="0" applyFont="1" applyBorder="1" applyAlignment="1" applyProtection="1">
      <alignment horizontal="center"/>
    </xf>
    <xf numFmtId="0" fontId="2" fillId="2" borderId="31" xfId="0" applyFont="1" applyFill="1" applyBorder="1" applyAlignment="1" applyProtection="1"/>
    <xf numFmtId="0" fontId="2" fillId="3" borderId="0" xfId="0" applyFont="1" applyFill="1" applyAlignment="1" applyProtection="1"/>
    <xf numFmtId="0" fontId="2" fillId="2" borderId="0" xfId="0" applyFont="1" applyFill="1" applyAlignment="1" applyProtection="1">
      <alignment horizontal="justify" vertical="center"/>
    </xf>
    <xf numFmtId="0" fontId="9" fillId="7" borderId="3"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3" fontId="7" fillId="4" borderId="17" xfId="0" applyNumberFormat="1" applyFont="1" applyFill="1" applyBorder="1" applyAlignment="1" applyProtection="1">
      <alignment horizontal="center" vertical="center"/>
    </xf>
    <xf numFmtId="3" fontId="7" fillId="4" borderId="18" xfId="0" applyNumberFormat="1" applyFont="1" applyFill="1" applyBorder="1" applyAlignment="1" applyProtection="1">
      <alignment horizontal="center" vertical="center"/>
    </xf>
    <xf numFmtId="3" fontId="7" fillId="4" borderId="19" xfId="0" applyNumberFormat="1" applyFont="1" applyFill="1" applyBorder="1" applyAlignment="1" applyProtection="1">
      <alignment horizontal="center" vertical="center"/>
    </xf>
    <xf numFmtId="3" fontId="7" fillId="4" borderId="17" xfId="0" applyNumberFormat="1"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7" fillId="2" borderId="0" xfId="0" applyFont="1" applyFill="1" applyBorder="1" applyAlignment="1" applyProtection="1">
      <alignment horizontal="left" wrapText="1"/>
    </xf>
    <xf numFmtId="0" fontId="7" fillId="4" borderId="40" xfId="0" applyFont="1" applyFill="1" applyBorder="1" applyAlignment="1" applyProtection="1">
      <alignment horizontal="center"/>
    </xf>
    <xf numFmtId="0" fontId="2" fillId="4" borderId="41" xfId="0" applyFont="1" applyFill="1" applyBorder="1" applyAlignment="1" applyProtection="1">
      <alignment horizontal="center"/>
    </xf>
    <xf numFmtId="0" fontId="7" fillId="4" borderId="42" xfId="0" applyFont="1" applyFill="1" applyBorder="1" applyAlignment="1" applyProtection="1">
      <alignment horizontal="center"/>
    </xf>
    <xf numFmtId="0" fontId="2" fillId="4" borderId="42" xfId="0" applyFont="1" applyFill="1" applyBorder="1" applyAlignment="1" applyProtection="1">
      <alignment horizontal="center"/>
    </xf>
    <xf numFmtId="0" fontId="14" fillId="2" borderId="18" xfId="0" applyFont="1" applyFill="1" applyBorder="1" applyAlignment="1" applyProtection="1">
      <alignment horizontal="left" vertical="center"/>
      <protection locked="0"/>
    </xf>
    <xf numFmtId="0" fontId="14" fillId="2" borderId="44" xfId="0" applyFont="1" applyFill="1" applyBorder="1" applyAlignment="1" applyProtection="1">
      <alignment horizontal="left" vertical="center"/>
      <protection locked="0"/>
    </xf>
    <xf numFmtId="0" fontId="14" fillId="2" borderId="45"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0" fontId="14" fillId="2" borderId="29" xfId="0" applyFont="1" applyFill="1" applyBorder="1" applyAlignment="1" applyProtection="1">
      <alignment horizontal="left" vertical="center"/>
      <protection locked="0"/>
    </xf>
    <xf numFmtId="0" fontId="6" fillId="2" borderId="0" xfId="0" applyFont="1" applyFill="1" applyBorder="1" applyAlignment="1" applyProtection="1">
      <alignment horizontal="left" wrapText="1" indent="1"/>
    </xf>
    <xf numFmtId="0" fontId="6" fillId="2" borderId="0" xfId="0" applyFont="1" applyFill="1" applyBorder="1" applyAlignment="1" applyProtection="1">
      <alignment horizontal="left" indent="1"/>
    </xf>
    <xf numFmtId="0" fontId="7" fillId="2" borderId="0" xfId="0" applyFont="1" applyFill="1" applyBorder="1" applyAlignment="1" applyProtection="1">
      <alignment horizontal="left" indent="1"/>
    </xf>
    <xf numFmtId="15" fontId="2" fillId="2" borderId="1" xfId="0" applyNumberFormat="1"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0" borderId="1" xfId="0" applyFont="1" applyBorder="1" applyAlignment="1" applyProtection="1">
      <alignment horizontal="left"/>
      <protection locked="0"/>
    </xf>
    <xf numFmtId="0" fontId="7" fillId="2" borderId="0" xfId="0" applyFont="1" applyFill="1" applyBorder="1" applyAlignment="1" applyProtection="1">
      <alignment horizontal="left" wrapText="1" indent="1"/>
    </xf>
    <xf numFmtId="0" fontId="2" fillId="2" borderId="2" xfId="0" applyFont="1" applyFill="1" applyBorder="1" applyAlignment="1" applyProtection="1">
      <alignment horizontal="left"/>
      <protection locked="0"/>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2" fillId="2" borderId="0" xfId="0" applyFont="1" applyFill="1" applyBorder="1" applyAlignment="1" applyProtection="1"/>
    <xf numFmtId="0" fontId="6" fillId="2" borderId="0" xfId="0" applyFont="1" applyFill="1" applyBorder="1" applyAlignment="1" applyProtection="1"/>
    <xf numFmtId="0" fontId="16" fillId="2" borderId="0" xfId="0" applyFont="1" applyFill="1" applyBorder="1" applyAlignment="1" applyProtection="1"/>
    <xf numFmtId="0" fontId="6" fillId="2" borderId="0" xfId="0" applyFont="1" applyFill="1" applyBorder="1" applyAlignment="1" applyProtection="1">
      <alignment horizontal="left" vertical="top" wrapText="1" indent="1"/>
    </xf>
    <xf numFmtId="0" fontId="16" fillId="2" borderId="0" xfId="0" applyFont="1" applyFill="1" applyBorder="1" applyAlignment="1" applyProtection="1">
      <alignment horizontal="left" vertical="top" wrapText="1" indent="1"/>
    </xf>
    <xf numFmtId="0" fontId="16" fillId="2" borderId="0" xfId="0" applyFont="1" applyFill="1" applyBorder="1" applyAlignment="1" applyProtection="1">
      <alignment horizontal="left" wrapText="1" indent="3"/>
    </xf>
    <xf numFmtId="0" fontId="16" fillId="2" borderId="0" xfId="0" applyFont="1" applyFill="1" applyBorder="1" applyAlignment="1" applyProtection="1">
      <alignment horizontal="left" indent="3"/>
    </xf>
    <xf numFmtId="0" fontId="7" fillId="4" borderId="31" xfId="0" applyFont="1" applyFill="1" applyBorder="1" applyAlignment="1" applyProtection="1">
      <alignment horizontal="center" vertical="center"/>
    </xf>
    <xf numFmtId="0" fontId="7" fillId="4" borderId="32" xfId="0" applyFont="1" applyFill="1" applyBorder="1" applyAlignment="1" applyProtection="1">
      <alignment horizontal="center" vertical="center"/>
    </xf>
    <xf numFmtId="0" fontId="14" fillId="2" borderId="17" xfId="0" applyFont="1" applyFill="1" applyBorder="1" applyAlignment="1" applyProtection="1">
      <alignment horizontal="left" vertical="center" wrapText="1" indent="3"/>
      <protection locked="0"/>
    </xf>
    <xf numFmtId="0" fontId="14" fillId="0" borderId="18" xfId="0" applyFont="1" applyBorder="1" applyAlignment="1">
      <alignment horizontal="left" vertical="center" indent="3"/>
    </xf>
    <xf numFmtId="0" fontId="14" fillId="0" borderId="19" xfId="0" applyFont="1" applyBorder="1" applyAlignment="1">
      <alignment horizontal="left" vertical="center" indent="3"/>
    </xf>
    <xf numFmtId="0" fontId="14" fillId="2" borderId="8" xfId="0" applyFont="1" applyFill="1" applyBorder="1" applyAlignment="1" applyProtection="1">
      <alignment horizontal="left" vertical="center" wrapText="1" indent="3"/>
      <protection locked="0"/>
    </xf>
    <xf numFmtId="0" fontId="14" fillId="0" borderId="3" xfId="0" applyFont="1" applyBorder="1" applyAlignment="1">
      <alignment horizontal="left" vertical="center" indent="3"/>
    </xf>
    <xf numFmtId="0" fontId="14" fillId="0" borderId="7" xfId="0" applyFont="1" applyBorder="1" applyAlignment="1">
      <alignment horizontal="left" vertical="center" indent="3"/>
    </xf>
    <xf numFmtId="0" fontId="14" fillId="2" borderId="21" xfId="0" applyFont="1" applyFill="1" applyBorder="1" applyAlignment="1" applyProtection="1">
      <alignment horizontal="left" vertical="center" wrapText="1" indent="3"/>
      <protection locked="0"/>
    </xf>
    <xf numFmtId="0" fontId="14" fillId="0" borderId="22" xfId="0" applyFont="1" applyBorder="1" applyAlignment="1">
      <alignment horizontal="left" vertical="center" indent="3"/>
    </xf>
    <xf numFmtId="0" fontId="14" fillId="0" borderId="23" xfId="0" applyFont="1" applyBorder="1" applyAlignment="1">
      <alignment horizontal="left" vertical="center" indent="3"/>
    </xf>
    <xf numFmtId="0" fontId="7" fillId="4" borderId="17" xfId="0" applyFont="1" applyFill="1" applyBorder="1" applyAlignment="1" applyProtection="1">
      <alignment horizontal="center" vertical="center"/>
    </xf>
    <xf numFmtId="0" fontId="7" fillId="4" borderId="24" xfId="0" applyFont="1" applyFill="1" applyBorder="1" applyAlignment="1" applyProtection="1">
      <alignment horizontal="center" vertical="center"/>
    </xf>
    <xf numFmtId="0" fontId="7" fillId="4" borderId="18"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3" fontId="14" fillId="0" borderId="1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7" fillId="4" borderId="48" xfId="0" applyFont="1" applyFill="1" applyBorder="1" applyAlignment="1" applyProtection="1">
      <alignment horizontal="center" vertical="center"/>
    </xf>
    <xf numFmtId="0" fontId="7" fillId="4" borderId="48"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0" fontId="14" fillId="0" borderId="3" xfId="0" applyFont="1" applyFill="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7"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6" fillId="2" borderId="0" xfId="0" applyFont="1" applyFill="1" applyBorder="1" applyAlignment="1" applyProtection="1">
      <alignment horizontal="justify" wrapText="1"/>
    </xf>
    <xf numFmtId="0" fontId="14" fillId="0" borderId="23" xfId="0" applyFont="1" applyBorder="1" applyAlignment="1" applyProtection="1">
      <alignment horizontal="left" vertical="center"/>
      <protection locked="0"/>
    </xf>
    <xf numFmtId="0" fontId="16" fillId="2" borderId="31" xfId="0" applyFont="1" applyFill="1" applyBorder="1" applyAlignment="1" applyProtection="1">
      <alignment wrapText="1"/>
    </xf>
    <xf numFmtId="0" fontId="7" fillId="2" borderId="0" xfId="0" quotePrefix="1" applyFont="1" applyFill="1" applyAlignment="1" applyProtection="1">
      <alignment horizontal="left" vertical="justify" wrapText="1"/>
    </xf>
    <xf numFmtId="0" fontId="7" fillId="2" borderId="0" xfId="0" applyFont="1" applyFill="1" applyAlignment="1" applyProtection="1">
      <alignment vertical="justify" wrapText="1"/>
    </xf>
    <xf numFmtId="0" fontId="0" fillId="0" borderId="0" xfId="0"/>
    <xf numFmtId="0" fontId="7" fillId="2" borderId="0" xfId="0" applyFont="1" applyFill="1" applyBorder="1" applyAlignment="1" applyProtection="1"/>
    <xf numFmtId="0" fontId="6" fillId="4" borderId="49"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50"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6" fillId="9" borderId="0" xfId="0" applyFont="1" applyFill="1" applyBorder="1" applyAlignment="1" applyProtection="1">
      <alignment horizontal="left" vertical="center"/>
      <protection locked="0"/>
    </xf>
    <xf numFmtId="0" fontId="7" fillId="4" borderId="42" xfId="0" applyFont="1" applyFill="1" applyBorder="1" applyAlignment="1" applyProtection="1">
      <alignment horizontal="center" vertical="center"/>
    </xf>
    <xf numFmtId="0" fontId="7" fillId="4" borderId="42"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xf>
    <xf numFmtId="0" fontId="6" fillId="4" borderId="43" xfId="0" applyFont="1" applyFill="1" applyBorder="1" applyAlignment="1" applyProtection="1">
      <alignment horizontal="center" vertical="center"/>
    </xf>
    <xf numFmtId="0" fontId="14" fillId="2" borderId="9"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wrapText="1"/>
      <protection locked="0"/>
    </xf>
    <xf numFmtId="0" fontId="12" fillId="3" borderId="0" xfId="0" applyFont="1" applyFill="1" applyAlignment="1" applyProtection="1"/>
    <xf numFmtId="0" fontId="2" fillId="0" borderId="0" xfId="0" applyFont="1" applyAlignment="1"/>
    <xf numFmtId="0" fontId="14" fillId="2" borderId="13" xfId="0" applyFont="1" applyFill="1" applyBorder="1" applyAlignment="1" applyProtection="1">
      <alignment horizontal="left" vertical="top" wrapText="1"/>
      <protection locked="0"/>
    </xf>
    <xf numFmtId="0" fontId="14" fillId="2" borderId="51" xfId="0" applyFont="1" applyFill="1" applyBorder="1" applyAlignment="1" applyProtection="1">
      <alignment horizontal="left" vertical="top" wrapText="1"/>
      <protection locked="0"/>
    </xf>
    <xf numFmtId="0" fontId="14" fillId="2" borderId="52" xfId="0" applyFont="1" applyFill="1" applyBorder="1" applyAlignment="1" applyProtection="1">
      <alignment horizontal="left" vertical="top" wrapText="1"/>
      <protection locked="0"/>
    </xf>
    <xf numFmtId="0" fontId="14" fillId="2" borderId="4"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53" xfId="0" applyFont="1" applyFill="1" applyBorder="1" applyAlignment="1" applyProtection="1">
      <alignment horizontal="left" vertical="top" wrapText="1"/>
      <protection locked="0"/>
    </xf>
    <xf numFmtId="0" fontId="14" fillId="2" borderId="15"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center"/>
      <protection locked="0"/>
    </xf>
    <xf numFmtId="0" fontId="0" fillId="0" borderId="0" xfId="0" applyProtection="1">
      <protection locked="0"/>
    </xf>
    <xf numFmtId="0" fontId="6" fillId="0" borderId="0" xfId="0" applyFont="1" applyProtection="1">
      <protection locked="0"/>
    </xf>
  </cellXfs>
  <cellStyles count="8">
    <cellStyle name="Comma 2" xfId="1" xr:uid="{00000000-0005-0000-0000-000000000000}"/>
    <cellStyle name="Comma 3"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1035050</xdr:colOff>
      <xdr:row>0</xdr:row>
      <xdr:rowOff>355600</xdr:rowOff>
    </xdr:to>
    <xdr:pic>
      <xdr:nvPicPr>
        <xdr:cNvPr id="2" name="Picture 2" descr="WHO-EN-C-H.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10160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1035050</xdr:colOff>
      <xdr:row>0</xdr:row>
      <xdr:rowOff>355600</xdr:rowOff>
    </xdr:to>
    <xdr:pic>
      <xdr:nvPicPr>
        <xdr:cNvPr id="2" name="Picture 2" descr="WHO-EN-C-H.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10160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43</xdr:row>
          <xdr:rowOff>457200</xdr:rowOff>
        </xdr:from>
        <xdr:to>
          <xdr:col>1</xdr:col>
          <xdr:colOff>400050</xdr:colOff>
          <xdr:row>45</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44</xdr:row>
          <xdr:rowOff>133350</xdr:rowOff>
        </xdr:from>
        <xdr:to>
          <xdr:col>1</xdr:col>
          <xdr:colOff>400050</xdr:colOff>
          <xdr:row>45</xdr:row>
          <xdr:rowOff>171450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45</xdr:row>
          <xdr:rowOff>133350</xdr:rowOff>
        </xdr:from>
        <xdr:to>
          <xdr:col>1</xdr:col>
          <xdr:colOff>400050</xdr:colOff>
          <xdr:row>46</xdr:row>
          <xdr:rowOff>171450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46</xdr:row>
          <xdr:rowOff>628650</xdr:rowOff>
        </xdr:from>
        <xdr:to>
          <xdr:col>1</xdr:col>
          <xdr:colOff>400050</xdr:colOff>
          <xdr:row>48</xdr:row>
          <xdr:rowOff>31750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133350</xdr:rowOff>
        </xdr:from>
        <xdr:to>
          <xdr:col>1</xdr:col>
          <xdr:colOff>400050</xdr:colOff>
          <xdr:row>66</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53</xdr:row>
          <xdr:rowOff>133350</xdr:rowOff>
        </xdr:from>
        <xdr:to>
          <xdr:col>1</xdr:col>
          <xdr:colOff>400050</xdr:colOff>
          <xdr:row>55</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29308</xdr:colOff>
      <xdr:row>37</xdr:row>
      <xdr:rowOff>102576</xdr:rowOff>
    </xdr:from>
    <xdr:to>
      <xdr:col>3</xdr:col>
      <xdr:colOff>483577</xdr:colOff>
      <xdr:row>37</xdr:row>
      <xdr:rowOff>561974</xdr:rowOff>
    </xdr:to>
    <xdr:pic>
      <xdr:nvPicPr>
        <xdr:cNvPr id="12" name="Image 11">
          <a:extLst>
            <a:ext uri="{FF2B5EF4-FFF2-40B4-BE49-F238E27FC236}">
              <a16:creationId xmlns:a16="http://schemas.microsoft.com/office/drawing/2014/main" id="{00000000-0008-0000-0600-00000C000000}"/>
            </a:ext>
          </a:extLst>
        </xdr:cNvPr>
        <xdr:cNvPicPr>
          <a:picLocks noChangeAspect="1"/>
        </xdr:cNvPicPr>
      </xdr:nvPicPr>
      <xdr:blipFill rotWithShape="1">
        <a:blip xmlns:r="http://schemas.openxmlformats.org/officeDocument/2006/relationships" r:embed="rId2"/>
        <a:srcRect t="11236"/>
        <a:stretch/>
      </xdr:blipFill>
      <xdr:spPr>
        <a:xfrm>
          <a:off x="2000250" y="9004788"/>
          <a:ext cx="1150327" cy="459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1035050</xdr:colOff>
      <xdr:row>0</xdr:row>
      <xdr:rowOff>355600</xdr:rowOff>
    </xdr:to>
    <xdr:pic>
      <xdr:nvPicPr>
        <xdr:cNvPr id="2" name="Picture 2" descr="WHO-EN-C-H.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10160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0</xdr:row>
          <xdr:rowOff>0</xdr:rowOff>
        </xdr:from>
        <xdr:to>
          <xdr:col>1</xdr:col>
          <xdr:colOff>400050</xdr:colOff>
          <xdr:row>0</xdr:row>
          <xdr:rowOff>209550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kspace.who.int/Kies/AppData/Local/Temp/backups/provided/PhaseII%20matri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ies"/>
      <sheetName val="W1C1"/>
      <sheetName val="Phase 2 All"/>
      <sheetName val="Cover"/>
      <sheetName val="MDADISTRICTS"/>
      <sheetName val="Sheet2"/>
      <sheetName val="Sheet3"/>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0"/>
  <sheetViews>
    <sheetView zoomScaleNormal="100" workbookViewId="0">
      <selection activeCell="E33" sqref="E33"/>
    </sheetView>
  </sheetViews>
  <sheetFormatPr baseColWidth="10" defaultColWidth="9.26953125" defaultRowHeight="14" x14ac:dyDescent="0.3"/>
  <cols>
    <col min="1" max="1" width="1.26953125" style="2" customWidth="1"/>
    <col min="2" max="2" width="15.7265625" style="2" customWidth="1"/>
    <col min="3" max="3" width="53.453125" style="2" customWidth="1"/>
    <col min="4" max="4" width="0.7265625" style="2" customWidth="1"/>
    <col min="5" max="5" width="27.26953125" style="16" customWidth="1"/>
    <col min="6" max="6" width="1.26953125" style="2" customWidth="1"/>
    <col min="7" max="256" width="9.26953125" style="2"/>
    <col min="257" max="257" width="1.26953125" style="2" customWidth="1"/>
    <col min="258" max="258" width="15.7265625" style="2" customWidth="1"/>
    <col min="259" max="259" width="53.453125" style="2" customWidth="1"/>
    <col min="260" max="260" width="0.7265625" style="2" customWidth="1"/>
    <col min="261" max="261" width="27.26953125" style="2" customWidth="1"/>
    <col min="262" max="262" width="1.26953125" style="2" customWidth="1"/>
    <col min="263" max="512" width="9.26953125" style="2"/>
    <col min="513" max="513" width="1.26953125" style="2" customWidth="1"/>
    <col min="514" max="514" width="15.7265625" style="2" customWidth="1"/>
    <col min="515" max="515" width="53.453125" style="2" customWidth="1"/>
    <col min="516" max="516" width="0.7265625" style="2" customWidth="1"/>
    <col min="517" max="517" width="27.26953125" style="2" customWidth="1"/>
    <col min="518" max="518" width="1.26953125" style="2" customWidth="1"/>
    <col min="519" max="768" width="9.26953125" style="2"/>
    <col min="769" max="769" width="1.26953125" style="2" customWidth="1"/>
    <col min="770" max="770" width="15.7265625" style="2" customWidth="1"/>
    <col min="771" max="771" width="53.453125" style="2" customWidth="1"/>
    <col min="772" max="772" width="0.7265625" style="2" customWidth="1"/>
    <col min="773" max="773" width="27.26953125" style="2" customWidth="1"/>
    <col min="774" max="774" width="1.26953125" style="2" customWidth="1"/>
    <col min="775" max="1024" width="9.26953125" style="2"/>
    <col min="1025" max="1025" width="1.26953125" style="2" customWidth="1"/>
    <col min="1026" max="1026" width="15.7265625" style="2" customWidth="1"/>
    <col min="1027" max="1027" width="53.453125" style="2" customWidth="1"/>
    <col min="1028" max="1028" width="0.7265625" style="2" customWidth="1"/>
    <col min="1029" max="1029" width="27.26953125" style="2" customWidth="1"/>
    <col min="1030" max="1030" width="1.26953125" style="2" customWidth="1"/>
    <col min="1031" max="1280" width="9.26953125" style="2"/>
    <col min="1281" max="1281" width="1.26953125" style="2" customWidth="1"/>
    <col min="1282" max="1282" width="15.7265625" style="2" customWidth="1"/>
    <col min="1283" max="1283" width="53.453125" style="2" customWidth="1"/>
    <col min="1284" max="1284" width="0.7265625" style="2" customWidth="1"/>
    <col min="1285" max="1285" width="27.26953125" style="2" customWidth="1"/>
    <col min="1286" max="1286" width="1.26953125" style="2" customWidth="1"/>
    <col min="1287" max="1536" width="9.26953125" style="2"/>
    <col min="1537" max="1537" width="1.26953125" style="2" customWidth="1"/>
    <col min="1538" max="1538" width="15.7265625" style="2" customWidth="1"/>
    <col min="1539" max="1539" width="53.453125" style="2" customWidth="1"/>
    <col min="1540" max="1540" width="0.7265625" style="2" customWidth="1"/>
    <col min="1541" max="1541" width="27.26953125" style="2" customWidth="1"/>
    <col min="1542" max="1542" width="1.26953125" style="2" customWidth="1"/>
    <col min="1543" max="1792" width="9.26953125" style="2"/>
    <col min="1793" max="1793" width="1.26953125" style="2" customWidth="1"/>
    <col min="1794" max="1794" width="15.7265625" style="2" customWidth="1"/>
    <col min="1795" max="1795" width="53.453125" style="2" customWidth="1"/>
    <col min="1796" max="1796" width="0.7265625" style="2" customWidth="1"/>
    <col min="1797" max="1797" width="27.26953125" style="2" customWidth="1"/>
    <col min="1798" max="1798" width="1.26953125" style="2" customWidth="1"/>
    <col min="1799" max="2048" width="9.26953125" style="2"/>
    <col min="2049" max="2049" width="1.26953125" style="2" customWidth="1"/>
    <col min="2050" max="2050" width="15.7265625" style="2" customWidth="1"/>
    <col min="2051" max="2051" width="53.453125" style="2" customWidth="1"/>
    <col min="2052" max="2052" width="0.7265625" style="2" customWidth="1"/>
    <col min="2053" max="2053" width="27.26953125" style="2" customWidth="1"/>
    <col min="2054" max="2054" width="1.26953125" style="2" customWidth="1"/>
    <col min="2055" max="2304" width="9.26953125" style="2"/>
    <col min="2305" max="2305" width="1.26953125" style="2" customWidth="1"/>
    <col min="2306" max="2306" width="15.7265625" style="2" customWidth="1"/>
    <col min="2307" max="2307" width="53.453125" style="2" customWidth="1"/>
    <col min="2308" max="2308" width="0.7265625" style="2" customWidth="1"/>
    <col min="2309" max="2309" width="27.26953125" style="2" customWidth="1"/>
    <col min="2310" max="2310" width="1.26953125" style="2" customWidth="1"/>
    <col min="2311" max="2560" width="9.26953125" style="2"/>
    <col min="2561" max="2561" width="1.26953125" style="2" customWidth="1"/>
    <col min="2562" max="2562" width="15.7265625" style="2" customWidth="1"/>
    <col min="2563" max="2563" width="53.453125" style="2" customWidth="1"/>
    <col min="2564" max="2564" width="0.7265625" style="2" customWidth="1"/>
    <col min="2565" max="2565" width="27.26953125" style="2" customWidth="1"/>
    <col min="2566" max="2566" width="1.26953125" style="2" customWidth="1"/>
    <col min="2567" max="2816" width="9.26953125" style="2"/>
    <col min="2817" max="2817" width="1.26953125" style="2" customWidth="1"/>
    <col min="2818" max="2818" width="15.7265625" style="2" customWidth="1"/>
    <col min="2819" max="2819" width="53.453125" style="2" customWidth="1"/>
    <col min="2820" max="2820" width="0.7265625" style="2" customWidth="1"/>
    <col min="2821" max="2821" width="27.26953125" style="2" customWidth="1"/>
    <col min="2822" max="2822" width="1.26953125" style="2" customWidth="1"/>
    <col min="2823" max="3072" width="9.26953125" style="2"/>
    <col min="3073" max="3073" width="1.26953125" style="2" customWidth="1"/>
    <col min="3074" max="3074" width="15.7265625" style="2" customWidth="1"/>
    <col min="3075" max="3075" width="53.453125" style="2" customWidth="1"/>
    <col min="3076" max="3076" width="0.7265625" style="2" customWidth="1"/>
    <col min="3077" max="3077" width="27.26953125" style="2" customWidth="1"/>
    <col min="3078" max="3078" width="1.26953125" style="2" customWidth="1"/>
    <col min="3079" max="3328" width="9.26953125" style="2"/>
    <col min="3329" max="3329" width="1.26953125" style="2" customWidth="1"/>
    <col min="3330" max="3330" width="15.7265625" style="2" customWidth="1"/>
    <col min="3331" max="3331" width="53.453125" style="2" customWidth="1"/>
    <col min="3332" max="3332" width="0.7265625" style="2" customWidth="1"/>
    <col min="3333" max="3333" width="27.26953125" style="2" customWidth="1"/>
    <col min="3334" max="3334" width="1.26953125" style="2" customWidth="1"/>
    <col min="3335" max="3584" width="9.26953125" style="2"/>
    <col min="3585" max="3585" width="1.26953125" style="2" customWidth="1"/>
    <col min="3586" max="3586" width="15.7265625" style="2" customWidth="1"/>
    <col min="3587" max="3587" width="53.453125" style="2" customWidth="1"/>
    <col min="3588" max="3588" width="0.7265625" style="2" customWidth="1"/>
    <col min="3589" max="3589" width="27.26953125" style="2" customWidth="1"/>
    <col min="3590" max="3590" width="1.26953125" style="2" customWidth="1"/>
    <col min="3591" max="3840" width="9.26953125" style="2"/>
    <col min="3841" max="3841" width="1.26953125" style="2" customWidth="1"/>
    <col min="3842" max="3842" width="15.7265625" style="2" customWidth="1"/>
    <col min="3843" max="3843" width="53.453125" style="2" customWidth="1"/>
    <col min="3844" max="3844" width="0.7265625" style="2" customWidth="1"/>
    <col min="3845" max="3845" width="27.26953125" style="2" customWidth="1"/>
    <col min="3846" max="3846" width="1.26953125" style="2" customWidth="1"/>
    <col min="3847" max="4096" width="9.26953125" style="2"/>
    <col min="4097" max="4097" width="1.26953125" style="2" customWidth="1"/>
    <col min="4098" max="4098" width="15.7265625" style="2" customWidth="1"/>
    <col min="4099" max="4099" width="53.453125" style="2" customWidth="1"/>
    <col min="4100" max="4100" width="0.7265625" style="2" customWidth="1"/>
    <col min="4101" max="4101" width="27.26953125" style="2" customWidth="1"/>
    <col min="4102" max="4102" width="1.26953125" style="2" customWidth="1"/>
    <col min="4103" max="4352" width="9.26953125" style="2"/>
    <col min="4353" max="4353" width="1.26953125" style="2" customWidth="1"/>
    <col min="4354" max="4354" width="15.7265625" style="2" customWidth="1"/>
    <col min="4355" max="4355" width="53.453125" style="2" customWidth="1"/>
    <col min="4356" max="4356" width="0.7265625" style="2" customWidth="1"/>
    <col min="4357" max="4357" width="27.26953125" style="2" customWidth="1"/>
    <col min="4358" max="4358" width="1.26953125" style="2" customWidth="1"/>
    <col min="4359" max="4608" width="9.26953125" style="2"/>
    <col min="4609" max="4609" width="1.26953125" style="2" customWidth="1"/>
    <col min="4610" max="4610" width="15.7265625" style="2" customWidth="1"/>
    <col min="4611" max="4611" width="53.453125" style="2" customWidth="1"/>
    <col min="4612" max="4612" width="0.7265625" style="2" customWidth="1"/>
    <col min="4613" max="4613" width="27.26953125" style="2" customWidth="1"/>
    <col min="4614" max="4614" width="1.26953125" style="2" customWidth="1"/>
    <col min="4615" max="4864" width="9.26953125" style="2"/>
    <col min="4865" max="4865" width="1.26953125" style="2" customWidth="1"/>
    <col min="4866" max="4866" width="15.7265625" style="2" customWidth="1"/>
    <col min="4867" max="4867" width="53.453125" style="2" customWidth="1"/>
    <col min="4868" max="4868" width="0.7265625" style="2" customWidth="1"/>
    <col min="4869" max="4869" width="27.26953125" style="2" customWidth="1"/>
    <col min="4870" max="4870" width="1.26953125" style="2" customWidth="1"/>
    <col min="4871" max="5120" width="9.26953125" style="2"/>
    <col min="5121" max="5121" width="1.26953125" style="2" customWidth="1"/>
    <col min="5122" max="5122" width="15.7265625" style="2" customWidth="1"/>
    <col min="5123" max="5123" width="53.453125" style="2" customWidth="1"/>
    <col min="5124" max="5124" width="0.7265625" style="2" customWidth="1"/>
    <col min="5125" max="5125" width="27.26953125" style="2" customWidth="1"/>
    <col min="5126" max="5126" width="1.26953125" style="2" customWidth="1"/>
    <col min="5127" max="5376" width="9.26953125" style="2"/>
    <col min="5377" max="5377" width="1.26953125" style="2" customWidth="1"/>
    <col min="5378" max="5378" width="15.7265625" style="2" customWidth="1"/>
    <col min="5379" max="5379" width="53.453125" style="2" customWidth="1"/>
    <col min="5380" max="5380" width="0.7265625" style="2" customWidth="1"/>
    <col min="5381" max="5381" width="27.26953125" style="2" customWidth="1"/>
    <col min="5382" max="5382" width="1.26953125" style="2" customWidth="1"/>
    <col min="5383" max="5632" width="9.26953125" style="2"/>
    <col min="5633" max="5633" width="1.26953125" style="2" customWidth="1"/>
    <col min="5634" max="5634" width="15.7265625" style="2" customWidth="1"/>
    <col min="5635" max="5635" width="53.453125" style="2" customWidth="1"/>
    <col min="5636" max="5636" width="0.7265625" style="2" customWidth="1"/>
    <col min="5637" max="5637" width="27.26953125" style="2" customWidth="1"/>
    <col min="5638" max="5638" width="1.26953125" style="2" customWidth="1"/>
    <col min="5639" max="5888" width="9.26953125" style="2"/>
    <col min="5889" max="5889" width="1.26953125" style="2" customWidth="1"/>
    <col min="5890" max="5890" width="15.7265625" style="2" customWidth="1"/>
    <col min="5891" max="5891" width="53.453125" style="2" customWidth="1"/>
    <col min="5892" max="5892" width="0.7265625" style="2" customWidth="1"/>
    <col min="5893" max="5893" width="27.26953125" style="2" customWidth="1"/>
    <col min="5894" max="5894" width="1.26953125" style="2" customWidth="1"/>
    <col min="5895" max="6144" width="9.26953125" style="2"/>
    <col min="6145" max="6145" width="1.26953125" style="2" customWidth="1"/>
    <col min="6146" max="6146" width="15.7265625" style="2" customWidth="1"/>
    <col min="6147" max="6147" width="53.453125" style="2" customWidth="1"/>
    <col min="6148" max="6148" width="0.7265625" style="2" customWidth="1"/>
    <col min="6149" max="6149" width="27.26953125" style="2" customWidth="1"/>
    <col min="6150" max="6150" width="1.26953125" style="2" customWidth="1"/>
    <col min="6151" max="6400" width="9.26953125" style="2"/>
    <col min="6401" max="6401" width="1.26953125" style="2" customWidth="1"/>
    <col min="6402" max="6402" width="15.7265625" style="2" customWidth="1"/>
    <col min="6403" max="6403" width="53.453125" style="2" customWidth="1"/>
    <col min="6404" max="6404" width="0.7265625" style="2" customWidth="1"/>
    <col min="6405" max="6405" width="27.26953125" style="2" customWidth="1"/>
    <col min="6406" max="6406" width="1.26953125" style="2" customWidth="1"/>
    <col min="6407" max="6656" width="9.26953125" style="2"/>
    <col min="6657" max="6657" width="1.26953125" style="2" customWidth="1"/>
    <col min="6658" max="6658" width="15.7265625" style="2" customWidth="1"/>
    <col min="6659" max="6659" width="53.453125" style="2" customWidth="1"/>
    <col min="6660" max="6660" width="0.7265625" style="2" customWidth="1"/>
    <col min="6661" max="6661" width="27.26953125" style="2" customWidth="1"/>
    <col min="6662" max="6662" width="1.26953125" style="2" customWidth="1"/>
    <col min="6663" max="6912" width="9.26953125" style="2"/>
    <col min="6913" max="6913" width="1.26953125" style="2" customWidth="1"/>
    <col min="6914" max="6914" width="15.7265625" style="2" customWidth="1"/>
    <col min="6915" max="6915" width="53.453125" style="2" customWidth="1"/>
    <col min="6916" max="6916" width="0.7265625" style="2" customWidth="1"/>
    <col min="6917" max="6917" width="27.26953125" style="2" customWidth="1"/>
    <col min="6918" max="6918" width="1.26953125" style="2" customWidth="1"/>
    <col min="6919" max="7168" width="9.26953125" style="2"/>
    <col min="7169" max="7169" width="1.26953125" style="2" customWidth="1"/>
    <col min="7170" max="7170" width="15.7265625" style="2" customWidth="1"/>
    <col min="7171" max="7171" width="53.453125" style="2" customWidth="1"/>
    <col min="7172" max="7172" width="0.7265625" style="2" customWidth="1"/>
    <col min="7173" max="7173" width="27.26953125" style="2" customWidth="1"/>
    <col min="7174" max="7174" width="1.26953125" style="2" customWidth="1"/>
    <col min="7175" max="7424" width="9.26953125" style="2"/>
    <col min="7425" max="7425" width="1.26953125" style="2" customWidth="1"/>
    <col min="7426" max="7426" width="15.7265625" style="2" customWidth="1"/>
    <col min="7427" max="7427" width="53.453125" style="2" customWidth="1"/>
    <col min="7428" max="7428" width="0.7265625" style="2" customWidth="1"/>
    <col min="7429" max="7429" width="27.26953125" style="2" customWidth="1"/>
    <col min="7430" max="7430" width="1.26953125" style="2" customWidth="1"/>
    <col min="7431" max="7680" width="9.26953125" style="2"/>
    <col min="7681" max="7681" width="1.26953125" style="2" customWidth="1"/>
    <col min="7682" max="7682" width="15.7265625" style="2" customWidth="1"/>
    <col min="7683" max="7683" width="53.453125" style="2" customWidth="1"/>
    <col min="7684" max="7684" width="0.7265625" style="2" customWidth="1"/>
    <col min="7685" max="7685" width="27.26953125" style="2" customWidth="1"/>
    <col min="7686" max="7686" width="1.26953125" style="2" customWidth="1"/>
    <col min="7687" max="7936" width="9.26953125" style="2"/>
    <col min="7937" max="7937" width="1.26953125" style="2" customWidth="1"/>
    <col min="7938" max="7938" width="15.7265625" style="2" customWidth="1"/>
    <col min="7939" max="7939" width="53.453125" style="2" customWidth="1"/>
    <col min="7940" max="7940" width="0.7265625" style="2" customWidth="1"/>
    <col min="7941" max="7941" width="27.26953125" style="2" customWidth="1"/>
    <col min="7942" max="7942" width="1.26953125" style="2" customWidth="1"/>
    <col min="7943" max="8192" width="9.26953125" style="2"/>
    <col min="8193" max="8193" width="1.26953125" style="2" customWidth="1"/>
    <col min="8194" max="8194" width="15.7265625" style="2" customWidth="1"/>
    <col min="8195" max="8195" width="53.453125" style="2" customWidth="1"/>
    <col min="8196" max="8196" width="0.7265625" style="2" customWidth="1"/>
    <col min="8197" max="8197" width="27.26953125" style="2" customWidth="1"/>
    <col min="8198" max="8198" width="1.26953125" style="2" customWidth="1"/>
    <col min="8199" max="8448" width="9.26953125" style="2"/>
    <col min="8449" max="8449" width="1.26953125" style="2" customWidth="1"/>
    <col min="8450" max="8450" width="15.7265625" style="2" customWidth="1"/>
    <col min="8451" max="8451" width="53.453125" style="2" customWidth="1"/>
    <col min="8452" max="8452" width="0.7265625" style="2" customWidth="1"/>
    <col min="8453" max="8453" width="27.26953125" style="2" customWidth="1"/>
    <col min="8454" max="8454" width="1.26953125" style="2" customWidth="1"/>
    <col min="8455" max="8704" width="9.26953125" style="2"/>
    <col min="8705" max="8705" width="1.26953125" style="2" customWidth="1"/>
    <col min="8706" max="8706" width="15.7265625" style="2" customWidth="1"/>
    <col min="8707" max="8707" width="53.453125" style="2" customWidth="1"/>
    <col min="8708" max="8708" width="0.7265625" style="2" customWidth="1"/>
    <col min="8709" max="8709" width="27.26953125" style="2" customWidth="1"/>
    <col min="8710" max="8710" width="1.26953125" style="2" customWidth="1"/>
    <col min="8711" max="8960" width="9.26953125" style="2"/>
    <col min="8961" max="8961" width="1.26953125" style="2" customWidth="1"/>
    <col min="8962" max="8962" width="15.7265625" style="2" customWidth="1"/>
    <col min="8963" max="8963" width="53.453125" style="2" customWidth="1"/>
    <col min="8964" max="8964" width="0.7265625" style="2" customWidth="1"/>
    <col min="8965" max="8965" width="27.26953125" style="2" customWidth="1"/>
    <col min="8966" max="8966" width="1.26953125" style="2" customWidth="1"/>
    <col min="8967" max="9216" width="9.26953125" style="2"/>
    <col min="9217" max="9217" width="1.26953125" style="2" customWidth="1"/>
    <col min="9218" max="9218" width="15.7265625" style="2" customWidth="1"/>
    <col min="9219" max="9219" width="53.453125" style="2" customWidth="1"/>
    <col min="9220" max="9220" width="0.7265625" style="2" customWidth="1"/>
    <col min="9221" max="9221" width="27.26953125" style="2" customWidth="1"/>
    <col min="9222" max="9222" width="1.26953125" style="2" customWidth="1"/>
    <col min="9223" max="9472" width="9.26953125" style="2"/>
    <col min="9473" max="9473" width="1.26953125" style="2" customWidth="1"/>
    <col min="9474" max="9474" width="15.7265625" style="2" customWidth="1"/>
    <col min="9475" max="9475" width="53.453125" style="2" customWidth="1"/>
    <col min="9476" max="9476" width="0.7265625" style="2" customWidth="1"/>
    <col min="9477" max="9477" width="27.26953125" style="2" customWidth="1"/>
    <col min="9478" max="9478" width="1.26953125" style="2" customWidth="1"/>
    <col min="9479" max="9728" width="9.26953125" style="2"/>
    <col min="9729" max="9729" width="1.26953125" style="2" customWidth="1"/>
    <col min="9730" max="9730" width="15.7265625" style="2" customWidth="1"/>
    <col min="9731" max="9731" width="53.453125" style="2" customWidth="1"/>
    <col min="9732" max="9732" width="0.7265625" style="2" customWidth="1"/>
    <col min="9733" max="9733" width="27.26953125" style="2" customWidth="1"/>
    <col min="9734" max="9734" width="1.26953125" style="2" customWidth="1"/>
    <col min="9735" max="9984" width="9.26953125" style="2"/>
    <col min="9985" max="9985" width="1.26953125" style="2" customWidth="1"/>
    <col min="9986" max="9986" width="15.7265625" style="2" customWidth="1"/>
    <col min="9987" max="9987" width="53.453125" style="2" customWidth="1"/>
    <col min="9988" max="9988" width="0.7265625" style="2" customWidth="1"/>
    <col min="9989" max="9989" width="27.26953125" style="2" customWidth="1"/>
    <col min="9990" max="9990" width="1.26953125" style="2" customWidth="1"/>
    <col min="9991" max="10240" width="9.26953125" style="2"/>
    <col min="10241" max="10241" width="1.26953125" style="2" customWidth="1"/>
    <col min="10242" max="10242" width="15.7265625" style="2" customWidth="1"/>
    <col min="10243" max="10243" width="53.453125" style="2" customWidth="1"/>
    <col min="10244" max="10244" width="0.7265625" style="2" customWidth="1"/>
    <col min="10245" max="10245" width="27.26953125" style="2" customWidth="1"/>
    <col min="10246" max="10246" width="1.26953125" style="2" customWidth="1"/>
    <col min="10247" max="10496" width="9.26953125" style="2"/>
    <col min="10497" max="10497" width="1.26953125" style="2" customWidth="1"/>
    <col min="10498" max="10498" width="15.7265625" style="2" customWidth="1"/>
    <col min="10499" max="10499" width="53.453125" style="2" customWidth="1"/>
    <col min="10500" max="10500" width="0.7265625" style="2" customWidth="1"/>
    <col min="10501" max="10501" width="27.26953125" style="2" customWidth="1"/>
    <col min="10502" max="10502" width="1.26953125" style="2" customWidth="1"/>
    <col min="10503" max="10752" width="9.26953125" style="2"/>
    <col min="10753" max="10753" width="1.26953125" style="2" customWidth="1"/>
    <col min="10754" max="10754" width="15.7265625" style="2" customWidth="1"/>
    <col min="10755" max="10755" width="53.453125" style="2" customWidth="1"/>
    <col min="10756" max="10756" width="0.7265625" style="2" customWidth="1"/>
    <col min="10757" max="10757" width="27.26953125" style="2" customWidth="1"/>
    <col min="10758" max="10758" width="1.26953125" style="2" customWidth="1"/>
    <col min="10759" max="11008" width="9.26953125" style="2"/>
    <col min="11009" max="11009" width="1.26953125" style="2" customWidth="1"/>
    <col min="11010" max="11010" width="15.7265625" style="2" customWidth="1"/>
    <col min="11011" max="11011" width="53.453125" style="2" customWidth="1"/>
    <col min="11012" max="11012" width="0.7265625" style="2" customWidth="1"/>
    <col min="11013" max="11013" width="27.26953125" style="2" customWidth="1"/>
    <col min="11014" max="11014" width="1.26953125" style="2" customWidth="1"/>
    <col min="11015" max="11264" width="9.26953125" style="2"/>
    <col min="11265" max="11265" width="1.26953125" style="2" customWidth="1"/>
    <col min="11266" max="11266" width="15.7265625" style="2" customWidth="1"/>
    <col min="11267" max="11267" width="53.453125" style="2" customWidth="1"/>
    <col min="11268" max="11268" width="0.7265625" style="2" customWidth="1"/>
    <col min="11269" max="11269" width="27.26953125" style="2" customWidth="1"/>
    <col min="11270" max="11270" width="1.26953125" style="2" customWidth="1"/>
    <col min="11271" max="11520" width="9.26953125" style="2"/>
    <col min="11521" max="11521" width="1.26953125" style="2" customWidth="1"/>
    <col min="11522" max="11522" width="15.7265625" style="2" customWidth="1"/>
    <col min="11523" max="11523" width="53.453125" style="2" customWidth="1"/>
    <col min="11524" max="11524" width="0.7265625" style="2" customWidth="1"/>
    <col min="11525" max="11525" width="27.26953125" style="2" customWidth="1"/>
    <col min="11526" max="11526" width="1.26953125" style="2" customWidth="1"/>
    <col min="11527" max="11776" width="9.26953125" style="2"/>
    <col min="11777" max="11777" width="1.26953125" style="2" customWidth="1"/>
    <col min="11778" max="11778" width="15.7265625" style="2" customWidth="1"/>
    <col min="11779" max="11779" width="53.453125" style="2" customWidth="1"/>
    <col min="11780" max="11780" width="0.7265625" style="2" customWidth="1"/>
    <col min="11781" max="11781" width="27.26953125" style="2" customWidth="1"/>
    <col min="11782" max="11782" width="1.26953125" style="2" customWidth="1"/>
    <col min="11783" max="12032" width="9.26953125" style="2"/>
    <col min="12033" max="12033" width="1.26953125" style="2" customWidth="1"/>
    <col min="12034" max="12034" width="15.7265625" style="2" customWidth="1"/>
    <col min="12035" max="12035" width="53.453125" style="2" customWidth="1"/>
    <col min="12036" max="12036" width="0.7265625" style="2" customWidth="1"/>
    <col min="12037" max="12037" width="27.26953125" style="2" customWidth="1"/>
    <col min="12038" max="12038" width="1.26953125" style="2" customWidth="1"/>
    <col min="12039" max="12288" width="9.26953125" style="2"/>
    <col min="12289" max="12289" width="1.26953125" style="2" customWidth="1"/>
    <col min="12290" max="12290" width="15.7265625" style="2" customWidth="1"/>
    <col min="12291" max="12291" width="53.453125" style="2" customWidth="1"/>
    <col min="12292" max="12292" width="0.7265625" style="2" customWidth="1"/>
    <col min="12293" max="12293" width="27.26953125" style="2" customWidth="1"/>
    <col min="12294" max="12294" width="1.26953125" style="2" customWidth="1"/>
    <col min="12295" max="12544" width="9.26953125" style="2"/>
    <col min="12545" max="12545" width="1.26953125" style="2" customWidth="1"/>
    <col min="12546" max="12546" width="15.7265625" style="2" customWidth="1"/>
    <col min="12547" max="12547" width="53.453125" style="2" customWidth="1"/>
    <col min="12548" max="12548" width="0.7265625" style="2" customWidth="1"/>
    <col min="12549" max="12549" width="27.26953125" style="2" customWidth="1"/>
    <col min="12550" max="12550" width="1.26953125" style="2" customWidth="1"/>
    <col min="12551" max="12800" width="9.26953125" style="2"/>
    <col min="12801" max="12801" width="1.26953125" style="2" customWidth="1"/>
    <col min="12802" max="12802" width="15.7265625" style="2" customWidth="1"/>
    <col min="12803" max="12803" width="53.453125" style="2" customWidth="1"/>
    <col min="12804" max="12804" width="0.7265625" style="2" customWidth="1"/>
    <col min="12805" max="12805" width="27.26953125" style="2" customWidth="1"/>
    <col min="12806" max="12806" width="1.26953125" style="2" customWidth="1"/>
    <col min="12807" max="13056" width="9.26953125" style="2"/>
    <col min="13057" max="13057" width="1.26953125" style="2" customWidth="1"/>
    <col min="13058" max="13058" width="15.7265625" style="2" customWidth="1"/>
    <col min="13059" max="13059" width="53.453125" style="2" customWidth="1"/>
    <col min="13060" max="13060" width="0.7265625" style="2" customWidth="1"/>
    <col min="13061" max="13061" width="27.26953125" style="2" customWidth="1"/>
    <col min="13062" max="13062" width="1.26953125" style="2" customWidth="1"/>
    <col min="13063" max="13312" width="9.26953125" style="2"/>
    <col min="13313" max="13313" width="1.26953125" style="2" customWidth="1"/>
    <col min="13314" max="13314" width="15.7265625" style="2" customWidth="1"/>
    <col min="13315" max="13315" width="53.453125" style="2" customWidth="1"/>
    <col min="13316" max="13316" width="0.7265625" style="2" customWidth="1"/>
    <col min="13317" max="13317" width="27.26953125" style="2" customWidth="1"/>
    <col min="13318" max="13318" width="1.26953125" style="2" customWidth="1"/>
    <col min="13319" max="13568" width="9.26953125" style="2"/>
    <col min="13569" max="13569" width="1.26953125" style="2" customWidth="1"/>
    <col min="13570" max="13570" width="15.7265625" style="2" customWidth="1"/>
    <col min="13571" max="13571" width="53.453125" style="2" customWidth="1"/>
    <col min="13572" max="13572" width="0.7265625" style="2" customWidth="1"/>
    <col min="13573" max="13573" width="27.26953125" style="2" customWidth="1"/>
    <col min="13574" max="13574" width="1.26953125" style="2" customWidth="1"/>
    <col min="13575" max="13824" width="9.26953125" style="2"/>
    <col min="13825" max="13825" width="1.26953125" style="2" customWidth="1"/>
    <col min="13826" max="13826" width="15.7265625" style="2" customWidth="1"/>
    <col min="13827" max="13827" width="53.453125" style="2" customWidth="1"/>
    <col min="13828" max="13828" width="0.7265625" style="2" customWidth="1"/>
    <col min="13829" max="13829" width="27.26953125" style="2" customWidth="1"/>
    <col min="13830" max="13830" width="1.26953125" style="2" customWidth="1"/>
    <col min="13831" max="14080" width="9.26953125" style="2"/>
    <col min="14081" max="14081" width="1.26953125" style="2" customWidth="1"/>
    <col min="14082" max="14082" width="15.7265625" style="2" customWidth="1"/>
    <col min="14083" max="14083" width="53.453125" style="2" customWidth="1"/>
    <col min="14084" max="14084" width="0.7265625" style="2" customWidth="1"/>
    <col min="14085" max="14085" width="27.26953125" style="2" customWidth="1"/>
    <col min="14086" max="14086" width="1.26953125" style="2" customWidth="1"/>
    <col min="14087" max="14336" width="9.26953125" style="2"/>
    <col min="14337" max="14337" width="1.26953125" style="2" customWidth="1"/>
    <col min="14338" max="14338" width="15.7265625" style="2" customWidth="1"/>
    <col min="14339" max="14339" width="53.453125" style="2" customWidth="1"/>
    <col min="14340" max="14340" width="0.7265625" style="2" customWidth="1"/>
    <col min="14341" max="14341" width="27.26953125" style="2" customWidth="1"/>
    <col min="14342" max="14342" width="1.26953125" style="2" customWidth="1"/>
    <col min="14343" max="14592" width="9.26953125" style="2"/>
    <col min="14593" max="14593" width="1.26953125" style="2" customWidth="1"/>
    <col min="14594" max="14594" width="15.7265625" style="2" customWidth="1"/>
    <col min="14595" max="14595" width="53.453125" style="2" customWidth="1"/>
    <col min="14596" max="14596" width="0.7265625" style="2" customWidth="1"/>
    <col min="14597" max="14597" width="27.26953125" style="2" customWidth="1"/>
    <col min="14598" max="14598" width="1.26953125" style="2" customWidth="1"/>
    <col min="14599" max="14848" width="9.26953125" style="2"/>
    <col min="14849" max="14849" width="1.26953125" style="2" customWidth="1"/>
    <col min="14850" max="14850" width="15.7265625" style="2" customWidth="1"/>
    <col min="14851" max="14851" width="53.453125" style="2" customWidth="1"/>
    <col min="14852" max="14852" width="0.7265625" style="2" customWidth="1"/>
    <col min="14853" max="14853" width="27.26953125" style="2" customWidth="1"/>
    <col min="14854" max="14854" width="1.26953125" style="2" customWidth="1"/>
    <col min="14855" max="15104" width="9.26953125" style="2"/>
    <col min="15105" max="15105" width="1.26953125" style="2" customWidth="1"/>
    <col min="15106" max="15106" width="15.7265625" style="2" customWidth="1"/>
    <col min="15107" max="15107" width="53.453125" style="2" customWidth="1"/>
    <col min="15108" max="15108" width="0.7265625" style="2" customWidth="1"/>
    <col min="15109" max="15109" width="27.26953125" style="2" customWidth="1"/>
    <col min="15110" max="15110" width="1.26953125" style="2" customWidth="1"/>
    <col min="15111" max="15360" width="9.26953125" style="2"/>
    <col min="15361" max="15361" width="1.26953125" style="2" customWidth="1"/>
    <col min="15362" max="15362" width="15.7265625" style="2" customWidth="1"/>
    <col min="15363" max="15363" width="53.453125" style="2" customWidth="1"/>
    <col min="15364" max="15364" width="0.7265625" style="2" customWidth="1"/>
    <col min="15365" max="15365" width="27.26953125" style="2" customWidth="1"/>
    <col min="15366" max="15366" width="1.26953125" style="2" customWidth="1"/>
    <col min="15367" max="15616" width="9.26953125" style="2"/>
    <col min="15617" max="15617" width="1.26953125" style="2" customWidth="1"/>
    <col min="15618" max="15618" width="15.7265625" style="2" customWidth="1"/>
    <col min="15619" max="15619" width="53.453125" style="2" customWidth="1"/>
    <col min="15620" max="15620" width="0.7265625" style="2" customWidth="1"/>
    <col min="15621" max="15621" width="27.26953125" style="2" customWidth="1"/>
    <col min="15622" max="15622" width="1.26953125" style="2" customWidth="1"/>
    <col min="15623" max="15872" width="9.26953125" style="2"/>
    <col min="15873" max="15873" width="1.26953125" style="2" customWidth="1"/>
    <col min="15874" max="15874" width="15.7265625" style="2" customWidth="1"/>
    <col min="15875" max="15875" width="53.453125" style="2" customWidth="1"/>
    <col min="15876" max="15876" width="0.7265625" style="2" customWidth="1"/>
    <col min="15877" max="15877" width="27.26953125" style="2" customWidth="1"/>
    <col min="15878" max="15878" width="1.26953125" style="2" customWidth="1"/>
    <col min="15879" max="16128" width="9.26953125" style="2"/>
    <col min="16129" max="16129" width="1.26953125" style="2" customWidth="1"/>
    <col min="16130" max="16130" width="15.7265625" style="2" customWidth="1"/>
    <col min="16131" max="16131" width="53.453125" style="2" customWidth="1"/>
    <col min="16132" max="16132" width="0.7265625" style="2" customWidth="1"/>
    <col min="16133" max="16133" width="27.26953125" style="2" customWidth="1"/>
    <col min="16134" max="16134" width="1.26953125" style="2" customWidth="1"/>
    <col min="16135" max="16384" width="9.26953125" style="2"/>
  </cols>
  <sheetData>
    <row r="1" spans="1:10" ht="30" customHeight="1" x14ac:dyDescent="0.3">
      <c r="A1" s="1"/>
      <c r="B1" s="166"/>
      <c r="C1" s="167"/>
      <c r="D1" s="167"/>
      <c r="E1" s="167"/>
      <c r="F1" s="1"/>
    </row>
    <row r="2" spans="1:10" ht="25" x14ac:dyDescent="0.5">
      <c r="A2" s="3"/>
      <c r="B2" s="168" t="s">
        <v>0</v>
      </c>
      <c r="C2" s="169"/>
      <c r="D2" s="169"/>
      <c r="E2" s="169"/>
      <c r="F2" s="4"/>
      <c r="G2" s="4"/>
      <c r="H2" s="5"/>
      <c r="I2" s="1"/>
      <c r="J2" s="1"/>
    </row>
    <row r="3" spans="1:10" ht="3" customHeight="1" x14ac:dyDescent="0.3">
      <c r="A3" s="1"/>
      <c r="B3" s="166"/>
      <c r="C3" s="167"/>
      <c r="D3" s="167"/>
      <c r="E3" s="167"/>
      <c r="F3" s="1"/>
      <c r="G3" s="1"/>
      <c r="H3" s="1"/>
      <c r="I3" s="1"/>
      <c r="J3" s="1"/>
    </row>
    <row r="4" spans="1:10" ht="155.5" customHeight="1" x14ac:dyDescent="0.3">
      <c r="B4" s="170" t="s">
        <v>1</v>
      </c>
      <c r="C4" s="171"/>
      <c r="D4" s="171"/>
      <c r="E4" s="171"/>
      <c r="I4" s="1"/>
      <c r="J4" s="1"/>
    </row>
    <row r="5" spans="1:10" ht="3" customHeight="1" x14ac:dyDescent="0.35">
      <c r="B5" s="164"/>
      <c r="C5" s="165"/>
      <c r="D5" s="165"/>
      <c r="E5" s="165"/>
      <c r="I5" s="1"/>
      <c r="J5" s="1"/>
    </row>
    <row r="6" spans="1:10" ht="15.5" x14ac:dyDescent="0.35">
      <c r="B6" s="164" t="s">
        <v>2</v>
      </c>
      <c r="C6" s="165"/>
      <c r="D6" s="165"/>
      <c r="E6" s="165"/>
    </row>
    <row r="7" spans="1:10" ht="3" customHeight="1" x14ac:dyDescent="0.3">
      <c r="B7" s="6"/>
      <c r="C7" s="7"/>
      <c r="D7" s="7"/>
      <c r="E7" s="8"/>
    </row>
    <row r="8" spans="1:10" ht="28.15" customHeight="1" x14ac:dyDescent="0.3">
      <c r="B8" s="9" t="s">
        <v>3</v>
      </c>
      <c r="C8" s="174" t="s">
        <v>4</v>
      </c>
      <c r="D8" s="174"/>
      <c r="E8" s="174"/>
    </row>
    <row r="9" spans="1:10" ht="43.15" customHeight="1" x14ac:dyDescent="0.3">
      <c r="B9" s="9" t="s">
        <v>5</v>
      </c>
      <c r="C9" s="174" t="s">
        <v>6</v>
      </c>
      <c r="D9" s="174"/>
      <c r="E9" s="174"/>
    </row>
    <row r="10" spans="1:10" ht="31.15" customHeight="1" x14ac:dyDescent="0.3">
      <c r="B10" s="10" t="s">
        <v>7</v>
      </c>
      <c r="C10" s="175" t="s">
        <v>8</v>
      </c>
      <c r="D10" s="175"/>
      <c r="E10" s="175"/>
    </row>
    <row r="11" spans="1:10" ht="84" customHeight="1" x14ac:dyDescent="0.3">
      <c r="B11" s="9" t="s">
        <v>9</v>
      </c>
      <c r="C11" s="174" t="s">
        <v>10</v>
      </c>
      <c r="D11" s="174"/>
      <c r="E11" s="174"/>
    </row>
    <row r="12" spans="1:10" ht="3" customHeight="1" x14ac:dyDescent="0.3">
      <c r="B12" s="166"/>
      <c r="C12" s="167"/>
      <c r="D12" s="167"/>
      <c r="E12" s="167"/>
    </row>
    <row r="13" spans="1:10" ht="15.5" x14ac:dyDescent="0.35">
      <c r="B13" s="176" t="s">
        <v>11</v>
      </c>
      <c r="C13" s="165"/>
      <c r="D13" s="165"/>
      <c r="E13" s="165"/>
    </row>
    <row r="14" spans="1:10" ht="3" customHeight="1" x14ac:dyDescent="0.3">
      <c r="B14" s="166"/>
      <c r="C14" s="167"/>
      <c r="D14" s="167"/>
      <c r="E14" s="167"/>
    </row>
    <row r="15" spans="1:10" ht="42.4" customHeight="1" x14ac:dyDescent="0.3">
      <c r="B15" s="177" t="s">
        <v>12</v>
      </c>
      <c r="C15" s="178"/>
      <c r="D15" s="178"/>
      <c r="E15" s="178"/>
    </row>
    <row r="16" spans="1:10" ht="3" customHeight="1" x14ac:dyDescent="0.3">
      <c r="B16" s="166"/>
      <c r="C16" s="167"/>
      <c r="D16" s="167"/>
      <c r="E16" s="167"/>
    </row>
    <row r="17" spans="2:10" x14ac:dyDescent="0.3">
      <c r="B17" s="166" t="s">
        <v>13</v>
      </c>
      <c r="C17" s="167"/>
      <c r="D17" s="167"/>
      <c r="E17" s="167"/>
    </row>
    <row r="18" spans="2:10" ht="3" customHeight="1" x14ac:dyDescent="0.3">
      <c r="B18" s="166"/>
      <c r="C18" s="167"/>
      <c r="D18" s="167"/>
      <c r="E18" s="167"/>
    </row>
    <row r="19" spans="2:10" ht="12.75" customHeight="1" x14ac:dyDescent="0.3">
      <c r="B19" s="11"/>
      <c r="C19" s="172" t="s">
        <v>14</v>
      </c>
      <c r="D19" s="173"/>
      <c r="E19" s="173"/>
    </row>
    <row r="20" spans="2:10" ht="3" customHeight="1" x14ac:dyDescent="0.3">
      <c r="B20" s="166"/>
      <c r="C20" s="167"/>
      <c r="D20" s="167"/>
      <c r="E20" s="167"/>
    </row>
    <row r="21" spans="2:10" ht="12.75" customHeight="1" x14ac:dyDescent="0.3">
      <c r="B21" s="12"/>
      <c r="C21" s="172" t="s">
        <v>15</v>
      </c>
      <c r="D21" s="173"/>
      <c r="E21" s="173"/>
    </row>
    <row r="22" spans="2:10" ht="3" customHeight="1" x14ac:dyDescent="0.3">
      <c r="B22" s="166"/>
      <c r="C22" s="167"/>
      <c r="D22" s="167"/>
      <c r="E22" s="167"/>
    </row>
    <row r="23" spans="2:10" ht="12.75" customHeight="1" x14ac:dyDescent="0.3">
      <c r="B23" s="13"/>
      <c r="C23" s="172" t="s">
        <v>16</v>
      </c>
      <c r="D23" s="173"/>
      <c r="E23" s="173"/>
    </row>
    <row r="24" spans="2:10" ht="16.5" customHeight="1" x14ac:dyDescent="0.3">
      <c r="B24" s="1"/>
      <c r="C24" s="173"/>
      <c r="D24" s="173"/>
      <c r="E24" s="173"/>
    </row>
    <row r="25" spans="2:10" ht="3" customHeight="1" x14ac:dyDescent="0.3">
      <c r="B25" s="166"/>
      <c r="C25" s="167"/>
      <c r="D25" s="167"/>
      <c r="E25" s="167"/>
    </row>
    <row r="26" spans="2:10" ht="12.75" customHeight="1" x14ac:dyDescent="0.3">
      <c r="B26" s="14"/>
      <c r="C26" s="172" t="s">
        <v>17</v>
      </c>
      <c r="D26" s="173"/>
      <c r="E26" s="173"/>
    </row>
    <row r="27" spans="2:10" ht="13.9" customHeight="1" x14ac:dyDescent="0.3">
      <c r="B27" s="1"/>
      <c r="C27" s="173"/>
      <c r="D27" s="173"/>
      <c r="E27" s="173"/>
    </row>
    <row r="28" spans="2:10" ht="3" customHeight="1" x14ac:dyDescent="0.3">
      <c r="B28" s="166"/>
      <c r="C28" s="167"/>
      <c r="D28" s="167"/>
      <c r="E28" s="167"/>
    </row>
    <row r="29" spans="2:10" ht="12.75" customHeight="1" x14ac:dyDescent="0.3">
      <c r="B29" s="15"/>
      <c r="C29" s="181" t="s">
        <v>18</v>
      </c>
      <c r="D29" s="182"/>
      <c r="E29" s="182"/>
    </row>
    <row r="30" spans="2:10" ht="3" customHeight="1" x14ac:dyDescent="0.3">
      <c r="B30" s="166"/>
      <c r="C30" s="167"/>
      <c r="D30" s="167"/>
      <c r="E30" s="167"/>
    </row>
    <row r="31" spans="2:10" ht="15.5" x14ac:dyDescent="0.35">
      <c r="B31" s="176" t="s">
        <v>19</v>
      </c>
      <c r="C31" s="165"/>
      <c r="D31" s="165"/>
      <c r="E31" s="165"/>
    </row>
    <row r="32" spans="2:10" ht="3" customHeight="1" x14ac:dyDescent="0.3">
      <c r="I32" s="1"/>
      <c r="J32" s="1"/>
    </row>
    <row r="33" spans="2:5" ht="20.25" customHeight="1" x14ac:dyDescent="0.5">
      <c r="B33" s="183" t="s">
        <v>20</v>
      </c>
      <c r="C33" s="184"/>
      <c r="D33" s="17"/>
      <c r="E33" s="18" t="s">
        <v>280</v>
      </c>
    </row>
    <row r="34" spans="2:5" ht="3" customHeight="1" x14ac:dyDescent="0.3"/>
    <row r="35" spans="2:5" x14ac:dyDescent="0.3">
      <c r="B35" s="179" t="s">
        <v>21</v>
      </c>
      <c r="C35" s="180"/>
      <c r="E35" s="19">
        <v>2018</v>
      </c>
    </row>
    <row r="36" spans="2:5" ht="3" customHeight="1" x14ac:dyDescent="0.3"/>
    <row r="37" spans="2:5" x14ac:dyDescent="0.3">
      <c r="B37" s="179" t="s">
        <v>22</v>
      </c>
      <c r="C37" s="180"/>
      <c r="E37" s="20" t="s">
        <v>23</v>
      </c>
    </row>
    <row r="38" spans="2:5" ht="3" customHeight="1" x14ac:dyDescent="0.3"/>
    <row r="39" spans="2:5" x14ac:dyDescent="0.3">
      <c r="B39" s="179" t="s">
        <v>24</v>
      </c>
      <c r="C39" s="180"/>
      <c r="E39" s="20" t="s">
        <v>23</v>
      </c>
    </row>
    <row r="40" spans="2:5" ht="3" customHeight="1" x14ac:dyDescent="0.3"/>
    <row r="41" spans="2:5" x14ac:dyDescent="0.3">
      <c r="B41" s="179" t="s">
        <v>25</v>
      </c>
      <c r="C41" s="180"/>
      <c r="E41" s="20" t="s">
        <v>23</v>
      </c>
    </row>
    <row r="42" spans="2:5" ht="3" customHeight="1" x14ac:dyDescent="0.3"/>
    <row r="43" spans="2:5" x14ac:dyDescent="0.3">
      <c r="B43" s="179" t="s">
        <v>26</v>
      </c>
      <c r="C43" s="180"/>
      <c r="E43" s="20" t="s">
        <v>23</v>
      </c>
    </row>
    <row r="44" spans="2:5" ht="3" customHeight="1" x14ac:dyDescent="0.3"/>
    <row r="45" spans="2:5" x14ac:dyDescent="0.3">
      <c r="B45" s="179" t="s">
        <v>27</v>
      </c>
      <c r="C45" s="180"/>
      <c r="E45" s="19">
        <v>77</v>
      </c>
    </row>
    <row r="46" spans="2:5" ht="3" customHeight="1" x14ac:dyDescent="0.3"/>
    <row r="47" spans="2:5" ht="31.5" customHeight="1" x14ac:dyDescent="0.3">
      <c r="B47" s="187" t="s">
        <v>28</v>
      </c>
      <c r="C47" s="166"/>
      <c r="D47" s="166"/>
      <c r="E47" s="166"/>
    </row>
    <row r="48" spans="2:5" x14ac:dyDescent="0.3">
      <c r="B48" s="185" t="s">
        <v>29</v>
      </c>
      <c r="C48" s="186"/>
      <c r="E48" s="21">
        <v>0.13600000000000001</v>
      </c>
    </row>
    <row r="49" spans="2:5" x14ac:dyDescent="0.3">
      <c r="B49" s="185" t="s">
        <v>30</v>
      </c>
      <c r="C49" s="186"/>
      <c r="E49" s="21">
        <v>0.29699999999999999</v>
      </c>
    </row>
    <row r="50" spans="2:5" x14ac:dyDescent="0.3">
      <c r="B50" s="185" t="s">
        <v>31</v>
      </c>
      <c r="C50" s="186"/>
      <c r="E50" s="21">
        <v>0.53700000000000003</v>
      </c>
    </row>
  </sheetData>
  <sheetProtection sheet="1" objects="1" scenarios="1"/>
  <mergeCells count="39">
    <mergeCell ref="B48:C48"/>
    <mergeCell ref="B49:C49"/>
    <mergeCell ref="B50:C50"/>
    <mergeCell ref="B37:C37"/>
    <mergeCell ref="B39:C39"/>
    <mergeCell ref="B41:C41"/>
    <mergeCell ref="B43:C43"/>
    <mergeCell ref="B45:C45"/>
    <mergeCell ref="B47:E47"/>
    <mergeCell ref="B35:C35"/>
    <mergeCell ref="B20:E20"/>
    <mergeCell ref="C21:E21"/>
    <mergeCell ref="B22:E22"/>
    <mergeCell ref="C23:E24"/>
    <mergeCell ref="B25:E25"/>
    <mergeCell ref="C26:E27"/>
    <mergeCell ref="B28:E28"/>
    <mergeCell ref="C29:E29"/>
    <mergeCell ref="B30:E30"/>
    <mergeCell ref="B31:E31"/>
    <mergeCell ref="B33:C33"/>
    <mergeCell ref="C19:E19"/>
    <mergeCell ref="C8:E8"/>
    <mergeCell ref="C9:E9"/>
    <mergeCell ref="C10:E10"/>
    <mergeCell ref="C11:E11"/>
    <mergeCell ref="B12:E12"/>
    <mergeCell ref="B13:E13"/>
    <mergeCell ref="B14:E14"/>
    <mergeCell ref="B15:E15"/>
    <mergeCell ref="B16:E16"/>
    <mergeCell ref="B17:E17"/>
    <mergeCell ref="B18:E18"/>
    <mergeCell ref="B6:E6"/>
    <mergeCell ref="B1:E1"/>
    <mergeCell ref="B2:E2"/>
    <mergeCell ref="B3:E3"/>
    <mergeCell ref="B4:E4"/>
    <mergeCell ref="B5:E5"/>
  </mergeCells>
  <dataValidations count="1">
    <dataValidation type="list" allowBlank="1" showInputMessage="1" showErrorMessage="1" sqref="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E4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E65579 JA65579 SW65579 ACS65579 AMO65579 AWK65579 BGG65579 BQC65579 BZY65579 CJU65579 CTQ65579 DDM65579 DNI65579 DXE65579 EHA65579 EQW65579 FAS65579 FKO65579 FUK65579 GEG65579 GOC65579 GXY65579 HHU65579 HRQ65579 IBM65579 ILI65579 IVE65579 JFA65579 JOW65579 JYS65579 KIO65579 KSK65579 LCG65579 LMC65579 LVY65579 MFU65579 MPQ65579 MZM65579 NJI65579 NTE65579 ODA65579 OMW65579 OWS65579 PGO65579 PQK65579 QAG65579 QKC65579 QTY65579 RDU65579 RNQ65579 RXM65579 SHI65579 SRE65579 TBA65579 TKW65579 TUS65579 UEO65579 UOK65579 UYG65579 VIC65579 VRY65579 WBU65579 WLQ65579 WVM65579 E131115 JA131115 SW131115 ACS131115 AMO131115 AWK131115 BGG131115 BQC131115 BZY131115 CJU131115 CTQ131115 DDM131115 DNI131115 DXE131115 EHA131115 EQW131115 FAS131115 FKO131115 FUK131115 GEG131115 GOC131115 GXY131115 HHU131115 HRQ131115 IBM131115 ILI131115 IVE131115 JFA131115 JOW131115 JYS131115 KIO131115 KSK131115 LCG131115 LMC131115 LVY131115 MFU131115 MPQ131115 MZM131115 NJI131115 NTE131115 ODA131115 OMW131115 OWS131115 PGO131115 PQK131115 QAG131115 QKC131115 QTY131115 RDU131115 RNQ131115 RXM131115 SHI131115 SRE131115 TBA131115 TKW131115 TUS131115 UEO131115 UOK131115 UYG131115 VIC131115 VRY131115 WBU131115 WLQ131115 WVM131115 E196651 JA196651 SW196651 ACS196651 AMO196651 AWK196651 BGG196651 BQC196651 BZY196651 CJU196651 CTQ196651 DDM196651 DNI196651 DXE196651 EHA196651 EQW196651 FAS196651 FKO196651 FUK196651 GEG196651 GOC196651 GXY196651 HHU196651 HRQ196651 IBM196651 ILI196651 IVE196651 JFA196651 JOW196651 JYS196651 KIO196651 KSK196651 LCG196651 LMC196651 LVY196651 MFU196651 MPQ196651 MZM196651 NJI196651 NTE196651 ODA196651 OMW196651 OWS196651 PGO196651 PQK196651 QAG196651 QKC196651 QTY196651 RDU196651 RNQ196651 RXM196651 SHI196651 SRE196651 TBA196651 TKW196651 TUS196651 UEO196651 UOK196651 UYG196651 VIC196651 VRY196651 WBU196651 WLQ196651 WVM196651 E262187 JA262187 SW262187 ACS262187 AMO262187 AWK262187 BGG262187 BQC262187 BZY262187 CJU262187 CTQ262187 DDM262187 DNI262187 DXE262187 EHA262187 EQW262187 FAS262187 FKO262187 FUK262187 GEG262187 GOC262187 GXY262187 HHU262187 HRQ262187 IBM262187 ILI262187 IVE262187 JFA262187 JOW262187 JYS262187 KIO262187 KSK262187 LCG262187 LMC262187 LVY262187 MFU262187 MPQ262187 MZM262187 NJI262187 NTE262187 ODA262187 OMW262187 OWS262187 PGO262187 PQK262187 QAG262187 QKC262187 QTY262187 RDU262187 RNQ262187 RXM262187 SHI262187 SRE262187 TBA262187 TKW262187 TUS262187 UEO262187 UOK262187 UYG262187 VIC262187 VRY262187 WBU262187 WLQ262187 WVM262187 E327723 JA327723 SW327723 ACS327723 AMO327723 AWK327723 BGG327723 BQC327723 BZY327723 CJU327723 CTQ327723 DDM327723 DNI327723 DXE327723 EHA327723 EQW327723 FAS327723 FKO327723 FUK327723 GEG327723 GOC327723 GXY327723 HHU327723 HRQ327723 IBM327723 ILI327723 IVE327723 JFA327723 JOW327723 JYS327723 KIO327723 KSK327723 LCG327723 LMC327723 LVY327723 MFU327723 MPQ327723 MZM327723 NJI327723 NTE327723 ODA327723 OMW327723 OWS327723 PGO327723 PQK327723 QAG327723 QKC327723 QTY327723 RDU327723 RNQ327723 RXM327723 SHI327723 SRE327723 TBA327723 TKW327723 TUS327723 UEO327723 UOK327723 UYG327723 VIC327723 VRY327723 WBU327723 WLQ327723 WVM327723 E393259 JA393259 SW393259 ACS393259 AMO393259 AWK393259 BGG393259 BQC393259 BZY393259 CJU393259 CTQ393259 DDM393259 DNI393259 DXE393259 EHA393259 EQW393259 FAS393259 FKO393259 FUK393259 GEG393259 GOC393259 GXY393259 HHU393259 HRQ393259 IBM393259 ILI393259 IVE393259 JFA393259 JOW393259 JYS393259 KIO393259 KSK393259 LCG393259 LMC393259 LVY393259 MFU393259 MPQ393259 MZM393259 NJI393259 NTE393259 ODA393259 OMW393259 OWS393259 PGO393259 PQK393259 QAG393259 QKC393259 QTY393259 RDU393259 RNQ393259 RXM393259 SHI393259 SRE393259 TBA393259 TKW393259 TUS393259 UEO393259 UOK393259 UYG393259 VIC393259 VRY393259 WBU393259 WLQ393259 WVM393259 E458795 JA458795 SW458795 ACS458795 AMO458795 AWK458795 BGG458795 BQC458795 BZY458795 CJU458795 CTQ458795 DDM458795 DNI458795 DXE458795 EHA458795 EQW458795 FAS458795 FKO458795 FUK458795 GEG458795 GOC458795 GXY458795 HHU458795 HRQ458795 IBM458795 ILI458795 IVE458795 JFA458795 JOW458795 JYS458795 KIO458795 KSK458795 LCG458795 LMC458795 LVY458795 MFU458795 MPQ458795 MZM458795 NJI458795 NTE458795 ODA458795 OMW458795 OWS458795 PGO458795 PQK458795 QAG458795 QKC458795 QTY458795 RDU458795 RNQ458795 RXM458795 SHI458795 SRE458795 TBA458795 TKW458795 TUS458795 UEO458795 UOK458795 UYG458795 VIC458795 VRY458795 WBU458795 WLQ458795 WVM458795 E524331 JA524331 SW524331 ACS524331 AMO524331 AWK524331 BGG524331 BQC524331 BZY524331 CJU524331 CTQ524331 DDM524331 DNI524331 DXE524331 EHA524331 EQW524331 FAS524331 FKO524331 FUK524331 GEG524331 GOC524331 GXY524331 HHU524331 HRQ524331 IBM524331 ILI524331 IVE524331 JFA524331 JOW524331 JYS524331 KIO524331 KSK524331 LCG524331 LMC524331 LVY524331 MFU524331 MPQ524331 MZM524331 NJI524331 NTE524331 ODA524331 OMW524331 OWS524331 PGO524331 PQK524331 QAG524331 QKC524331 QTY524331 RDU524331 RNQ524331 RXM524331 SHI524331 SRE524331 TBA524331 TKW524331 TUS524331 UEO524331 UOK524331 UYG524331 VIC524331 VRY524331 WBU524331 WLQ524331 WVM524331 E589867 JA589867 SW589867 ACS589867 AMO589867 AWK589867 BGG589867 BQC589867 BZY589867 CJU589867 CTQ589867 DDM589867 DNI589867 DXE589867 EHA589867 EQW589867 FAS589867 FKO589867 FUK589867 GEG589867 GOC589867 GXY589867 HHU589867 HRQ589867 IBM589867 ILI589867 IVE589867 JFA589867 JOW589867 JYS589867 KIO589867 KSK589867 LCG589867 LMC589867 LVY589867 MFU589867 MPQ589867 MZM589867 NJI589867 NTE589867 ODA589867 OMW589867 OWS589867 PGO589867 PQK589867 QAG589867 QKC589867 QTY589867 RDU589867 RNQ589867 RXM589867 SHI589867 SRE589867 TBA589867 TKW589867 TUS589867 UEO589867 UOK589867 UYG589867 VIC589867 VRY589867 WBU589867 WLQ589867 WVM589867 E655403 JA655403 SW655403 ACS655403 AMO655403 AWK655403 BGG655403 BQC655403 BZY655403 CJU655403 CTQ655403 DDM655403 DNI655403 DXE655403 EHA655403 EQW655403 FAS655403 FKO655403 FUK655403 GEG655403 GOC655403 GXY655403 HHU655403 HRQ655403 IBM655403 ILI655403 IVE655403 JFA655403 JOW655403 JYS655403 KIO655403 KSK655403 LCG655403 LMC655403 LVY655403 MFU655403 MPQ655403 MZM655403 NJI655403 NTE655403 ODA655403 OMW655403 OWS655403 PGO655403 PQK655403 QAG655403 QKC655403 QTY655403 RDU655403 RNQ655403 RXM655403 SHI655403 SRE655403 TBA655403 TKW655403 TUS655403 UEO655403 UOK655403 UYG655403 VIC655403 VRY655403 WBU655403 WLQ655403 WVM655403 E720939 JA720939 SW720939 ACS720939 AMO720939 AWK720939 BGG720939 BQC720939 BZY720939 CJU720939 CTQ720939 DDM720939 DNI720939 DXE720939 EHA720939 EQW720939 FAS720939 FKO720939 FUK720939 GEG720939 GOC720939 GXY720939 HHU720939 HRQ720939 IBM720939 ILI720939 IVE720939 JFA720939 JOW720939 JYS720939 KIO720939 KSK720939 LCG720939 LMC720939 LVY720939 MFU720939 MPQ720939 MZM720939 NJI720939 NTE720939 ODA720939 OMW720939 OWS720939 PGO720939 PQK720939 QAG720939 QKC720939 QTY720939 RDU720939 RNQ720939 RXM720939 SHI720939 SRE720939 TBA720939 TKW720939 TUS720939 UEO720939 UOK720939 UYG720939 VIC720939 VRY720939 WBU720939 WLQ720939 WVM720939 E786475 JA786475 SW786475 ACS786475 AMO786475 AWK786475 BGG786475 BQC786475 BZY786475 CJU786475 CTQ786475 DDM786475 DNI786475 DXE786475 EHA786475 EQW786475 FAS786475 FKO786475 FUK786475 GEG786475 GOC786475 GXY786475 HHU786475 HRQ786475 IBM786475 ILI786475 IVE786475 JFA786475 JOW786475 JYS786475 KIO786475 KSK786475 LCG786475 LMC786475 LVY786475 MFU786475 MPQ786475 MZM786475 NJI786475 NTE786475 ODA786475 OMW786475 OWS786475 PGO786475 PQK786475 QAG786475 QKC786475 QTY786475 RDU786475 RNQ786475 RXM786475 SHI786475 SRE786475 TBA786475 TKW786475 TUS786475 UEO786475 UOK786475 UYG786475 VIC786475 VRY786475 WBU786475 WLQ786475 WVM786475 E852011 JA852011 SW852011 ACS852011 AMO852011 AWK852011 BGG852011 BQC852011 BZY852011 CJU852011 CTQ852011 DDM852011 DNI852011 DXE852011 EHA852011 EQW852011 FAS852011 FKO852011 FUK852011 GEG852011 GOC852011 GXY852011 HHU852011 HRQ852011 IBM852011 ILI852011 IVE852011 JFA852011 JOW852011 JYS852011 KIO852011 KSK852011 LCG852011 LMC852011 LVY852011 MFU852011 MPQ852011 MZM852011 NJI852011 NTE852011 ODA852011 OMW852011 OWS852011 PGO852011 PQK852011 QAG852011 QKC852011 QTY852011 RDU852011 RNQ852011 RXM852011 SHI852011 SRE852011 TBA852011 TKW852011 TUS852011 UEO852011 UOK852011 UYG852011 VIC852011 VRY852011 WBU852011 WLQ852011 WVM852011 E917547 JA917547 SW917547 ACS917547 AMO917547 AWK917547 BGG917547 BQC917547 BZY917547 CJU917547 CTQ917547 DDM917547 DNI917547 DXE917547 EHA917547 EQW917547 FAS917547 FKO917547 FUK917547 GEG917547 GOC917547 GXY917547 HHU917547 HRQ917547 IBM917547 ILI917547 IVE917547 JFA917547 JOW917547 JYS917547 KIO917547 KSK917547 LCG917547 LMC917547 LVY917547 MFU917547 MPQ917547 MZM917547 NJI917547 NTE917547 ODA917547 OMW917547 OWS917547 PGO917547 PQK917547 QAG917547 QKC917547 QTY917547 RDU917547 RNQ917547 RXM917547 SHI917547 SRE917547 TBA917547 TKW917547 TUS917547 UEO917547 UOK917547 UYG917547 VIC917547 VRY917547 WBU917547 WLQ917547 WVM917547 E983083 JA983083 SW983083 ACS983083 AMO983083 AWK983083 BGG983083 BQC983083 BZY983083 CJU983083 CTQ983083 DDM983083 DNI983083 DXE983083 EHA983083 EQW983083 FAS983083 FKO983083 FUK983083 GEG983083 GOC983083 GXY983083 HHU983083 HRQ983083 IBM983083 ILI983083 IVE983083 JFA983083 JOW983083 JYS983083 KIO983083 KSK983083 LCG983083 LMC983083 LVY983083 MFU983083 MPQ983083 MZM983083 NJI983083 NTE983083 ODA983083 OMW983083 OWS983083 PGO983083 PQK983083 QAG983083 QKC983083 QTY983083 RDU983083 RNQ983083 RXM983083 SHI983083 SRE983083 TBA983083 TKW983083 TUS983083 UEO983083 UOK983083 UYG983083 VIC983083 VRY983083 WBU983083 WLQ983083 WVM983083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xr:uid="{00000000-0002-0000-0000-000000000000}">
      <formula1>"Endemic,Endemic but PC is not required,Non-endemic"</formula1>
    </dataValidation>
  </dataValidations>
  <pageMargins left="0.7" right="0.7" top="0.75" bottom="0.75" header="0.3" footer="0.3"/>
  <pageSetup scale="81"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000"/>
  <sheetViews>
    <sheetView tabSelected="1" topLeftCell="E1" zoomScale="96" zoomScaleNormal="96" workbookViewId="0">
      <pane ySplit="8" topLeftCell="A9" activePane="bottomLeft" state="frozen"/>
      <selection pane="bottomLeft" activeCell="R81" sqref="R81"/>
    </sheetView>
  </sheetViews>
  <sheetFormatPr baseColWidth="10" defaultColWidth="8.81640625" defaultRowHeight="14" x14ac:dyDescent="0.3"/>
  <cols>
    <col min="1" max="3" width="23.453125" style="23" customWidth="1"/>
    <col min="4" max="7" width="11.7265625" style="23" customWidth="1"/>
    <col min="8" max="11" width="6.7265625" style="23" customWidth="1"/>
    <col min="12" max="15" width="10.7265625" style="23" customWidth="1"/>
    <col min="16" max="19" width="6.7265625" style="23" customWidth="1"/>
    <col min="20" max="16384" width="8.81640625" style="49"/>
  </cols>
  <sheetData>
    <row r="1" spans="1:23" s="24" customFormat="1" ht="23" x14ac:dyDescent="0.5">
      <c r="A1" s="22" t="s">
        <v>32</v>
      </c>
      <c r="B1" s="23"/>
      <c r="C1" s="23"/>
      <c r="D1" s="23"/>
      <c r="E1" s="23"/>
      <c r="F1" s="23"/>
      <c r="G1" s="23"/>
      <c r="H1" s="23"/>
      <c r="I1" s="23"/>
      <c r="J1" s="23"/>
      <c r="K1" s="23"/>
      <c r="L1" s="23"/>
      <c r="M1" s="23"/>
      <c r="N1" s="23"/>
      <c r="O1" s="23"/>
      <c r="P1" s="23"/>
      <c r="Q1" s="23"/>
      <c r="R1" s="23"/>
      <c r="S1" s="23"/>
    </row>
    <row r="2" spans="1:23" s="24" customFormat="1" x14ac:dyDescent="0.3">
      <c r="A2" s="23" t="s">
        <v>33</v>
      </c>
      <c r="B2" s="23"/>
      <c r="C2" s="23"/>
      <c r="D2" s="23"/>
      <c r="E2" s="23"/>
      <c r="F2" s="23"/>
      <c r="G2" s="23"/>
      <c r="H2" s="23"/>
      <c r="I2" s="23"/>
      <c r="J2" s="23"/>
      <c r="K2" s="23"/>
      <c r="L2" s="23"/>
      <c r="M2" s="23"/>
      <c r="N2" s="23"/>
      <c r="O2" s="23"/>
      <c r="P2" s="23"/>
      <c r="Q2" s="23"/>
      <c r="R2" s="23"/>
      <c r="S2" s="23"/>
    </row>
    <row r="3" spans="1:23" s="24" customFormat="1" x14ac:dyDescent="0.3">
      <c r="A3" s="25"/>
      <c r="B3" s="25"/>
      <c r="C3" s="25"/>
      <c r="D3" s="25"/>
      <c r="E3" s="25"/>
      <c r="F3" s="25"/>
      <c r="G3" s="25"/>
      <c r="H3" s="25"/>
      <c r="I3" s="25"/>
      <c r="J3" s="25"/>
      <c r="K3" s="25"/>
      <c r="L3" s="25"/>
      <c r="M3" s="25"/>
      <c r="N3" s="25"/>
      <c r="O3" s="25"/>
      <c r="P3" s="25"/>
      <c r="Q3" s="25"/>
      <c r="R3" s="25"/>
      <c r="S3" s="25"/>
    </row>
    <row r="4" spans="1:23" s="24" customFormat="1" x14ac:dyDescent="0.3">
      <c r="A4" s="190" t="s">
        <v>34</v>
      </c>
      <c r="B4" s="190"/>
      <c r="C4" s="191"/>
      <c r="D4" s="26">
        <f>SUM(D$9:D$1000)</f>
        <v>11887254.123956852</v>
      </c>
      <c r="E4" s="26">
        <f>SUM(E$9:E$1000)</f>
        <v>1616666.5608581316</v>
      </c>
      <c r="F4" s="26">
        <f>SUM(F$9:F$1000)</f>
        <v>3530514.4748151847</v>
      </c>
      <c r="G4" s="26">
        <f>SUM(G$9:G$1000)</f>
        <v>6383455.4645648282</v>
      </c>
      <c r="H4" s="192"/>
      <c r="I4" s="193"/>
      <c r="J4" s="193"/>
      <c r="K4" s="194"/>
      <c r="L4" s="26">
        <f>SUM(L$9:L$1000)</f>
        <v>3206095.0470332326</v>
      </c>
      <c r="M4" s="26">
        <f>SUM(M$9:M$1000)</f>
        <v>7137469.7395906216</v>
      </c>
      <c r="N4" s="26">
        <f>SUM(N$9:N$1000)</f>
        <v>2128676.546342161</v>
      </c>
      <c r="O4" s="27">
        <f>SUM(O$9:O$1000)</f>
        <v>1545529.2001112609</v>
      </c>
      <c r="P4" s="195"/>
      <c r="Q4" s="193"/>
      <c r="R4" s="193"/>
      <c r="S4" s="193"/>
    </row>
    <row r="5" spans="1:23" s="24" customFormat="1" ht="2.25" customHeight="1" x14ac:dyDescent="0.3">
      <c r="A5" s="28"/>
      <c r="B5" s="28"/>
      <c r="C5" s="29"/>
      <c r="D5" s="30"/>
      <c r="E5" s="28"/>
      <c r="F5" s="28"/>
      <c r="G5" s="29"/>
      <c r="H5" s="30"/>
      <c r="I5" s="28"/>
      <c r="J5" s="28"/>
      <c r="K5" s="29"/>
      <c r="L5" s="30"/>
      <c r="M5" s="28"/>
      <c r="N5" s="28"/>
      <c r="O5" s="29"/>
      <c r="P5" s="30"/>
      <c r="Q5" s="28"/>
      <c r="R5" s="28"/>
      <c r="S5" s="28"/>
    </row>
    <row r="6" spans="1:23" s="24" customFormat="1" ht="25.5" customHeight="1" x14ac:dyDescent="0.3">
      <c r="A6" s="196" t="s">
        <v>35</v>
      </c>
      <c r="B6" s="196"/>
      <c r="C6" s="197"/>
      <c r="D6" s="198" t="s">
        <v>36</v>
      </c>
      <c r="E6" s="199"/>
      <c r="F6" s="199"/>
      <c r="G6" s="200"/>
      <c r="H6" s="198" t="s">
        <v>37</v>
      </c>
      <c r="I6" s="199"/>
      <c r="J6" s="199"/>
      <c r="K6" s="200"/>
      <c r="L6" s="198" t="s">
        <v>38</v>
      </c>
      <c r="M6" s="199"/>
      <c r="N6" s="199"/>
      <c r="O6" s="200"/>
      <c r="P6" s="201" t="s">
        <v>39</v>
      </c>
      <c r="Q6" s="202"/>
      <c r="R6" s="202"/>
      <c r="S6" s="202"/>
    </row>
    <row r="7" spans="1:23" s="24" customFormat="1" ht="14.5" x14ac:dyDescent="0.35">
      <c r="A7" s="31" t="s">
        <v>40</v>
      </c>
      <c r="B7" s="31" t="s">
        <v>41</v>
      </c>
      <c r="C7" s="32" t="s">
        <v>42</v>
      </c>
      <c r="D7" s="33" t="s">
        <v>43</v>
      </c>
      <c r="E7" s="34" t="s">
        <v>44</v>
      </c>
      <c r="F7" s="34" t="s">
        <v>45</v>
      </c>
      <c r="G7" s="35" t="s">
        <v>46</v>
      </c>
      <c r="H7" s="33" t="s">
        <v>47</v>
      </c>
      <c r="I7" s="34" t="s">
        <v>48</v>
      </c>
      <c r="J7" s="34" t="s">
        <v>49</v>
      </c>
      <c r="K7" s="35" t="s">
        <v>50</v>
      </c>
      <c r="L7" s="33" t="s">
        <v>47</v>
      </c>
      <c r="M7" s="34" t="s">
        <v>48</v>
      </c>
      <c r="N7" s="34" t="s">
        <v>49</v>
      </c>
      <c r="O7" s="35" t="s">
        <v>50</v>
      </c>
      <c r="P7" s="33" t="s">
        <v>47</v>
      </c>
      <c r="Q7" s="34" t="s">
        <v>48</v>
      </c>
      <c r="R7" s="34" t="s">
        <v>49</v>
      </c>
      <c r="S7" s="34" t="s">
        <v>50</v>
      </c>
      <c r="T7" s="365" t="s">
        <v>281</v>
      </c>
      <c r="U7" s="365" t="s">
        <v>282</v>
      </c>
    </row>
    <row r="8" spans="1:23" s="24" customFormat="1" ht="3" customHeight="1" x14ac:dyDescent="0.35">
      <c r="A8" s="188"/>
      <c r="B8" s="189"/>
      <c r="C8" s="189"/>
      <c r="D8" s="189"/>
      <c r="E8" s="189"/>
      <c r="F8" s="189"/>
      <c r="G8" s="189"/>
      <c r="H8" s="189"/>
      <c r="I8" s="189"/>
      <c r="J8" s="189"/>
      <c r="K8" s="189"/>
      <c r="L8" s="189"/>
      <c r="M8" s="189"/>
      <c r="N8" s="189"/>
      <c r="O8" s="189"/>
      <c r="P8" s="189"/>
      <c r="Q8" s="189"/>
      <c r="R8" s="189"/>
      <c r="S8" s="189"/>
      <c r="T8" s="365"/>
      <c r="U8" s="365"/>
    </row>
    <row r="9" spans="1:23" s="48" customFormat="1" ht="12.5" x14ac:dyDescent="0.25">
      <c r="A9" s="36" t="str">
        <f>IF(INTRO!$E$33&lt;&gt;0,INTRO!$E$33, " ")</f>
        <v>Benin</v>
      </c>
      <c r="B9" s="37" t="s">
        <v>51</v>
      </c>
      <c r="C9" s="38" t="s">
        <v>52</v>
      </c>
      <c r="D9" s="39">
        <v>292853.75081487809</v>
      </c>
      <c r="E9" s="40">
        <f>IF(INTRO!$E$48="","",$D9*INTRO!$E$48)</f>
        <v>39828.110110823422</v>
      </c>
      <c r="F9" s="40">
        <f>IF(INTRO!$E$49="","",$D9*INTRO!$E$49)</f>
        <v>86977.563992018782</v>
      </c>
      <c r="G9" s="41">
        <f>IF(INTRO!$E$50="","",$D9*INTRO!$E$50)</f>
        <v>157262.46418758953</v>
      </c>
      <c r="H9" s="42">
        <v>0</v>
      </c>
      <c r="I9" s="43">
        <v>1</v>
      </c>
      <c r="J9" s="43">
        <v>1</v>
      </c>
      <c r="K9" s="44">
        <v>2</v>
      </c>
      <c r="L9" s="45">
        <f>IF(INTRO!$E$37="Endemic",IF($H9&gt;0,IF($H9=4,"Unknown",IF($H9=99,"Stopped",$D9)),0),"Not required")</f>
        <v>0</v>
      </c>
      <c r="M9" s="46">
        <f>IF(INTRO!$E$39="Endemic", IF($I9&gt;0, IF($I9=4,"Unknown",IF($I9=99,"Stopped",$D9)), 0),"Not required")</f>
        <v>292853.75081487809</v>
      </c>
      <c r="N9" s="46">
        <f>IF(INTRO!$E$41="Endemic", IF($J9&gt;1, IF($J9=4, "Unknown", E9+F9), 0),"Not required")</f>
        <v>0</v>
      </c>
      <c r="O9" s="47">
        <f>IF(INTRO!$E$43="Endemic", IF($K9&gt;0, IF($K9=4,"Unknown", IF($K9=1, $F9*0.33, IF($K9=2, $F9*0.5+$G9*0.2, SUM(F9:G9)))), 0),"Not required")</f>
        <v>74941.274833527306</v>
      </c>
      <c r="P9" s="42">
        <v>0</v>
      </c>
      <c r="Q9" s="43">
        <v>1</v>
      </c>
      <c r="R9" s="43">
        <v>0</v>
      </c>
      <c r="S9" s="43">
        <v>1</v>
      </c>
      <c r="T9" s="366">
        <v>3212</v>
      </c>
      <c r="U9" s="366" t="s">
        <v>52</v>
      </c>
      <c r="W9" s="48" t="b">
        <f>U9=C9</f>
        <v>1</v>
      </c>
    </row>
    <row r="10" spans="1:23" ht="14.5" x14ac:dyDescent="0.35">
      <c r="A10" s="36" t="str">
        <f>IF(INTRO!$E$33&lt;&gt;0,INTRO!$E$33, " ")</f>
        <v>Benin</v>
      </c>
      <c r="B10" s="37" t="s">
        <v>51</v>
      </c>
      <c r="C10" s="38" t="s">
        <v>53</v>
      </c>
      <c r="D10" s="39">
        <v>139580.45769853765</v>
      </c>
      <c r="E10" s="40">
        <f>IF(INTRO!$E$48="","",$D10*INTRO!$E$48)</f>
        <v>18982.942247001123</v>
      </c>
      <c r="F10" s="40">
        <f>IF(INTRO!$E$49="","",$D10*INTRO!$E$49)</f>
        <v>41455.395936465677</v>
      </c>
      <c r="G10" s="41">
        <f>IF(INTRO!$E$50="","",$D10*INTRO!$E$50)</f>
        <v>74954.705784114718</v>
      </c>
      <c r="H10" s="42">
        <v>0</v>
      </c>
      <c r="I10" s="43">
        <v>1</v>
      </c>
      <c r="J10" s="43">
        <v>2</v>
      </c>
      <c r="K10" s="44">
        <v>1</v>
      </c>
      <c r="L10" s="45">
        <f>IF(INTRO!$E$37="Endemic",IF($H10&gt;0,IF($H10=4,"Unknown",IF($H10=99,"Stopped",$D10)),0),"Not required")</f>
        <v>0</v>
      </c>
      <c r="M10" s="46">
        <f>IF(INTRO!$E$39="Endemic", IF($I10&gt;0, IF($I10=4,"Unknown",IF($I10=99,"Stopped",$D10)), 0),"Not required")</f>
        <v>139580.45769853765</v>
      </c>
      <c r="N10" s="46">
        <f>IF(INTRO!$E$41="Endemic", IF($J10&gt;1, IF($J10=4, "Unknown", E10+F10), 0),"Not required")</f>
        <v>60438.338183466796</v>
      </c>
      <c r="O10" s="47">
        <f>IF(INTRO!$E$43="Endemic", IF($K10&gt;0, IF($K10=4,"Unknown", IF($K10=1, $F10*0.33, IF($K10=2, $F10*0.5+$G10*0.2, SUM(F10:G10)))), 0),"Not required")</f>
        <v>13680.280659033673</v>
      </c>
      <c r="P10" s="42">
        <v>0</v>
      </c>
      <c r="Q10" s="43">
        <v>1</v>
      </c>
      <c r="R10" s="43">
        <v>1</v>
      </c>
      <c r="S10" s="43">
        <v>1</v>
      </c>
      <c r="T10" s="365">
        <v>3236</v>
      </c>
      <c r="U10" s="365" t="s">
        <v>53</v>
      </c>
      <c r="W10" s="48" t="b">
        <f t="shared" ref="W10:W73" si="0">U10=C10</f>
        <v>1</v>
      </c>
    </row>
    <row r="11" spans="1:23" ht="14.5" x14ac:dyDescent="0.35">
      <c r="A11" s="36" t="str">
        <f>IF(INTRO!$E$33&lt;&gt;0,INTRO!$E$33, " ")</f>
        <v>Benin</v>
      </c>
      <c r="B11" s="37" t="s">
        <v>51</v>
      </c>
      <c r="C11" s="38" t="s">
        <v>54</v>
      </c>
      <c r="D11" s="39">
        <v>212940.27773942816</v>
      </c>
      <c r="E11" s="40">
        <f>IF(INTRO!$E$48="","",$D11*INTRO!$E$48)</f>
        <v>28959.877772562231</v>
      </c>
      <c r="F11" s="40">
        <f>IF(INTRO!$E$49="","",$D11*INTRO!$E$49)</f>
        <v>63243.262488610162</v>
      </c>
      <c r="G11" s="41">
        <f>IF(INTRO!$E$50="","",$D11*INTRO!$E$50)</f>
        <v>114348.92914607293</v>
      </c>
      <c r="H11" s="42">
        <v>0</v>
      </c>
      <c r="I11" s="43">
        <v>1</v>
      </c>
      <c r="J11" s="43">
        <v>2</v>
      </c>
      <c r="K11" s="44">
        <v>2</v>
      </c>
      <c r="L11" s="45">
        <f>IF(INTRO!$E$37="Endemic",IF($H11&gt;0,IF($H11=4,"Unknown",IF($H11=99,"Stopped",$D11)),0),"Not required")</f>
        <v>0</v>
      </c>
      <c r="M11" s="46">
        <f>IF(INTRO!$E$39="Endemic", IF($I11&gt;0, IF($I11=4,"Unknown",IF($I11=99,"Stopped",$D11)), 0),"Not required")</f>
        <v>212940.27773942816</v>
      </c>
      <c r="N11" s="46">
        <f>IF(INTRO!$E$41="Endemic", IF($J11&gt;1, IF($J11=4, "Unknown", E11+F11), 0),"Not required")</f>
        <v>92203.14026117239</v>
      </c>
      <c r="O11" s="47">
        <f>IF(INTRO!$E$43="Endemic", IF($K11&gt;0, IF($K11=4,"Unknown", IF($K11=1, $F11*0.33, IF($K11=2, $F11*0.5+$G11*0.2, SUM(F11:G11)))), 0),"Not required")</f>
        <v>54491.417073519668</v>
      </c>
      <c r="P11" s="42">
        <v>0</v>
      </c>
      <c r="Q11" s="43">
        <v>1</v>
      </c>
      <c r="R11" s="43">
        <v>1</v>
      </c>
      <c r="S11" s="43">
        <v>1</v>
      </c>
      <c r="T11" s="365">
        <v>3213</v>
      </c>
      <c r="U11" s="365" t="s">
        <v>54</v>
      </c>
      <c r="W11" s="48" t="b">
        <f t="shared" si="0"/>
        <v>1</v>
      </c>
    </row>
    <row r="12" spans="1:23" ht="14.5" x14ac:dyDescent="0.35">
      <c r="A12" s="36" t="str">
        <f>IF(INTRO!$E$33&lt;&gt;0,INTRO!$E$33, " ")</f>
        <v>Benin</v>
      </c>
      <c r="B12" s="37" t="s">
        <v>51</v>
      </c>
      <c r="C12" s="38" t="s">
        <v>55</v>
      </c>
      <c r="D12" s="39">
        <v>78806.549438587055</v>
      </c>
      <c r="E12" s="40">
        <f>IF(INTRO!$E$48="","",$D12*INTRO!$E$48)</f>
        <v>10717.69072364784</v>
      </c>
      <c r="F12" s="40">
        <f>IF(INTRO!$E$49="","",$D12*INTRO!$E$49)</f>
        <v>23405.545183260354</v>
      </c>
      <c r="G12" s="41">
        <f>IF(INTRO!$E$50="","",$D12*INTRO!$E$50)</f>
        <v>42319.11704852125</v>
      </c>
      <c r="H12" s="42">
        <v>99</v>
      </c>
      <c r="I12" s="43">
        <v>1</v>
      </c>
      <c r="J12" s="43">
        <v>1</v>
      </c>
      <c r="K12" s="44">
        <v>1</v>
      </c>
      <c r="L12" s="45" t="str">
        <f>IF(INTRO!$E$37="Endemic",IF($H12&gt;0,IF($H12=4,"Unknown",IF($H12=99,"Stopped",$D12)),0),"Not required")</f>
        <v>Stopped</v>
      </c>
      <c r="M12" s="46">
        <f>IF(INTRO!$E$39="Endemic", IF($I12&gt;0, IF($I12=4,"Unknown",IF($I12=99,"Stopped",$D12)), 0),"Not required")</f>
        <v>78806.549438587055</v>
      </c>
      <c r="N12" s="46">
        <f>IF(INTRO!$E$41="Endemic", IF($J12&gt;1, IF($J12=4, "Unknown", E12+F12), 0),"Not required")</f>
        <v>0</v>
      </c>
      <c r="O12" s="47">
        <v>0</v>
      </c>
      <c r="P12" s="42">
        <v>0</v>
      </c>
      <c r="Q12" s="43">
        <v>1</v>
      </c>
      <c r="R12" s="43">
        <v>0</v>
      </c>
      <c r="S12" s="43">
        <v>0</v>
      </c>
      <c r="T12" s="365">
        <v>3214</v>
      </c>
      <c r="U12" s="365" t="s">
        <v>55</v>
      </c>
      <c r="W12" s="48" t="b">
        <f t="shared" si="0"/>
        <v>1</v>
      </c>
    </row>
    <row r="13" spans="1:23" ht="14.5" x14ac:dyDescent="0.35">
      <c r="A13" s="36" t="str">
        <f>IF(INTRO!$E$33&lt;&gt;0,INTRO!$E$33, " ")</f>
        <v>Benin</v>
      </c>
      <c r="B13" s="37" t="s">
        <v>51</v>
      </c>
      <c r="C13" s="38" t="s">
        <v>56</v>
      </c>
      <c r="D13" s="39">
        <v>200292.60627059461</v>
      </c>
      <c r="E13" s="40">
        <f>IF(INTRO!$E$48="","",$D13*INTRO!$E$48)</f>
        <v>27239.79445280087</v>
      </c>
      <c r="F13" s="40">
        <f>IF(INTRO!$E$49="","",$D13*INTRO!$E$49)</f>
        <v>59486.904062366593</v>
      </c>
      <c r="G13" s="41">
        <f>IF(INTRO!$E$50="","",$D13*INTRO!$E$50)</f>
        <v>107557.12956730931</v>
      </c>
      <c r="H13" s="42">
        <v>99</v>
      </c>
      <c r="I13" s="43">
        <v>1</v>
      </c>
      <c r="J13" s="43">
        <v>1</v>
      </c>
      <c r="K13" s="44">
        <v>2</v>
      </c>
      <c r="L13" s="45" t="str">
        <f>IF(INTRO!$E$37="Endemic",IF($H13&gt;0,IF($H13=4,"Unknown",IF($H13=99,"Stopped",$D13)),0),"Not required")</f>
        <v>Stopped</v>
      </c>
      <c r="M13" s="46">
        <f>IF(INTRO!$E$39="Endemic", IF($I13&gt;0, IF($I13=4,"Unknown",IF($I13=99,"Stopped",$D13)), 0),"Not required")</f>
        <v>200292.60627059461</v>
      </c>
      <c r="N13" s="46">
        <f>IF(INTRO!$E$41="Endemic", IF($J13&gt;1, IF($J13=4, "Unknown", E13+F13), 0),"Not required")</f>
        <v>0</v>
      </c>
      <c r="O13" s="47">
        <f>IF(INTRO!$E$43="Endemic", IF($K13&gt;0, IF($K13=4,"Unknown", IF($K13=1, $F13*0.33, IF($K13=2, $F13*0.5+$G13*0.2, SUM(F13:G13)))), 0),"Not required")</f>
        <v>51254.877944645159</v>
      </c>
      <c r="P13" s="42">
        <v>0</v>
      </c>
      <c r="Q13" s="43">
        <v>1</v>
      </c>
      <c r="R13" s="43">
        <v>0</v>
      </c>
      <c r="S13" s="43">
        <v>1</v>
      </c>
      <c r="T13" s="365">
        <v>3215</v>
      </c>
      <c r="U13" s="365" t="s">
        <v>56</v>
      </c>
      <c r="W13" s="48" t="b">
        <f t="shared" si="0"/>
        <v>1</v>
      </c>
    </row>
    <row r="14" spans="1:23" ht="14.5" x14ac:dyDescent="0.35">
      <c r="A14" s="36" t="str">
        <f>IF(INTRO!$E$33&lt;&gt;0,INTRO!$E$33, " ")</f>
        <v>Benin</v>
      </c>
      <c r="B14" s="37" t="s">
        <v>51</v>
      </c>
      <c r="C14" s="38" t="s">
        <v>57</v>
      </c>
      <c r="D14" s="39">
        <v>105800.28379332923</v>
      </c>
      <c r="E14" s="40">
        <f>IF(INTRO!$E$48="","",$D14*INTRO!$E$48)</f>
        <v>14388.838595892777</v>
      </c>
      <c r="F14" s="40">
        <f>IF(INTRO!$E$49="","",$D14*INTRO!$E$49)</f>
        <v>31422.68428661878</v>
      </c>
      <c r="G14" s="41">
        <f>IF(INTRO!$E$50="","",$D14*INTRO!$E$50)</f>
        <v>56814.752397017801</v>
      </c>
      <c r="H14" s="42">
        <v>0</v>
      </c>
      <c r="I14" s="43">
        <v>1</v>
      </c>
      <c r="J14" s="43">
        <v>2</v>
      </c>
      <c r="K14" s="44">
        <v>1</v>
      </c>
      <c r="L14" s="45">
        <f>IF(INTRO!$E$37="Endemic",IF($H14&gt;0,IF($H14=4,"Unknown",IF($H14=99,"Stopped",$D14)),0),"Not required")</f>
        <v>0</v>
      </c>
      <c r="M14" s="46">
        <f>IF(INTRO!$E$39="Endemic", IF($I14&gt;0, IF($I14=4,"Unknown",IF($I14=99,"Stopped",$D14)), 0),"Not required")</f>
        <v>105800.28379332923</v>
      </c>
      <c r="N14" s="46">
        <f>IF(INTRO!$E$41="Endemic", IF($J14&gt;1, IF($J14=4, "Unknown", E14+F14), 0),"Not required")</f>
        <v>45811.522882511556</v>
      </c>
      <c r="O14" s="47">
        <v>0</v>
      </c>
      <c r="P14" s="42">
        <v>0</v>
      </c>
      <c r="Q14" s="43">
        <v>1</v>
      </c>
      <c r="R14" s="43">
        <v>1</v>
      </c>
      <c r="S14" s="43">
        <v>0</v>
      </c>
      <c r="T14" s="365">
        <v>3216</v>
      </c>
      <c r="U14" s="365" t="s">
        <v>57</v>
      </c>
      <c r="W14" s="48" t="b">
        <f t="shared" si="0"/>
        <v>1</v>
      </c>
    </row>
    <row r="15" spans="1:23" ht="14.5" x14ac:dyDescent="0.35">
      <c r="A15" s="36" t="str">
        <f>IF(INTRO!$E$33&lt;&gt;0,INTRO!$E$33, " ")</f>
        <v>Benin</v>
      </c>
      <c r="B15" s="37" t="s">
        <v>58</v>
      </c>
      <c r="C15" s="38" t="s">
        <v>59</v>
      </c>
      <c r="D15" s="39">
        <v>97924.735900584812</v>
      </c>
      <c r="E15" s="40">
        <f>IF(INTRO!$E$48="","",$D15*INTRO!$E$48)</f>
        <v>13317.764082479536</v>
      </c>
      <c r="F15" s="40">
        <f>IF(INTRO!$E$49="","",$D15*INTRO!$E$49)</f>
        <v>29083.646562473688</v>
      </c>
      <c r="G15" s="41">
        <f>IF(INTRO!$E$50="","",$D15*INTRO!$E$50)</f>
        <v>52585.583178614048</v>
      </c>
      <c r="H15" s="42">
        <v>99</v>
      </c>
      <c r="I15" s="43">
        <v>1</v>
      </c>
      <c r="J15" s="43">
        <v>2</v>
      </c>
      <c r="K15" s="44">
        <v>2</v>
      </c>
      <c r="L15" s="45" t="str">
        <f>IF(INTRO!$E$37="Endemic",IF($H15&gt;0,IF($H15=4,"Unknown",IF($H15=99,"Stopped",$D15)),0),"Not required")</f>
        <v>Stopped</v>
      </c>
      <c r="M15" s="46">
        <f>IF(INTRO!$E$39="Endemic", IF($I15&gt;0, IF($I15=4,"Unknown",IF($I15=99,"Stopped",$D15)), 0),"Not required")</f>
        <v>97924.735900584812</v>
      </c>
      <c r="N15" s="46">
        <f>IF(INTRO!$E$41="Endemic", IF($J15&gt;1, IF($J15=4, "Unknown", E15+F15), 0),"Not required")</f>
        <v>42401.410644953226</v>
      </c>
      <c r="O15" s="47">
        <v>0</v>
      </c>
      <c r="P15" s="42">
        <v>0</v>
      </c>
      <c r="Q15" s="43">
        <v>1</v>
      </c>
      <c r="R15" s="43">
        <v>1</v>
      </c>
      <c r="S15" s="43">
        <v>0</v>
      </c>
      <c r="T15" s="365">
        <v>3217</v>
      </c>
      <c r="U15" s="365" t="s">
        <v>59</v>
      </c>
      <c r="W15" s="48" t="b">
        <f t="shared" si="0"/>
        <v>1</v>
      </c>
    </row>
    <row r="16" spans="1:23" ht="14.5" x14ac:dyDescent="0.35">
      <c r="A16" s="36" t="str">
        <f>IF(INTRO!$E$33&lt;&gt;0,INTRO!$E$33, " ")</f>
        <v>Benin</v>
      </c>
      <c r="B16" s="37" t="s">
        <v>58</v>
      </c>
      <c r="C16" s="38" t="s">
        <v>60</v>
      </c>
      <c r="D16" s="39">
        <v>80291.157320645667</v>
      </c>
      <c r="E16" s="40">
        <f>IF(INTRO!$E$48="","",$D16*INTRO!$E$48)</f>
        <v>10919.597395607812</v>
      </c>
      <c r="F16" s="40">
        <f>IF(INTRO!$E$49="","",$D16*INTRO!$E$49)</f>
        <v>23846.473724231761</v>
      </c>
      <c r="G16" s="41">
        <f>IF(INTRO!$E$50="","",$D16*INTRO!$E$50)</f>
        <v>43116.351481186728</v>
      </c>
      <c r="H16" s="42">
        <v>0</v>
      </c>
      <c r="I16" s="43">
        <v>1</v>
      </c>
      <c r="J16" s="43">
        <v>2</v>
      </c>
      <c r="K16" s="44">
        <v>2</v>
      </c>
      <c r="L16" s="45">
        <f>IF(INTRO!$E$37="Endemic",IF($H16&gt;0,IF($H16=4,"Unknown",IF($H16=99,"Stopped",$D16)),0),"Not required")</f>
        <v>0</v>
      </c>
      <c r="M16" s="46">
        <f>IF(INTRO!$E$39="Endemic", IF($I16&gt;0, IF($I16=4,"Unknown",IF($I16=99,"Stopped",$D16)), 0),"Not required")</f>
        <v>80291.157320645667</v>
      </c>
      <c r="N16" s="46">
        <f>IF(INTRO!$E$41="Endemic", IF($J16&gt;1, IF($J16=4, "Unknown", E16+F16), 0),"Not required")</f>
        <v>34766.071119839573</v>
      </c>
      <c r="O16" s="47">
        <v>0</v>
      </c>
      <c r="P16" s="42">
        <v>0</v>
      </c>
      <c r="Q16" s="43">
        <v>1</v>
      </c>
      <c r="R16" s="43">
        <v>1</v>
      </c>
      <c r="S16" s="43">
        <v>0</v>
      </c>
      <c r="T16" s="365">
        <v>3218</v>
      </c>
      <c r="U16" s="365" t="s">
        <v>60</v>
      </c>
      <c r="W16" s="48" t="b">
        <f t="shared" si="0"/>
        <v>1</v>
      </c>
    </row>
    <row r="17" spans="1:23" ht="14.5" x14ac:dyDescent="0.35">
      <c r="A17" s="36" t="str">
        <f>IF(INTRO!$E$33&lt;&gt;0,INTRO!$E$33, " ")</f>
        <v>Benin</v>
      </c>
      <c r="B17" s="37" t="s">
        <v>58</v>
      </c>
      <c r="C17" s="38" t="s">
        <v>61</v>
      </c>
      <c r="D17" s="39">
        <v>119002.60476689988</v>
      </c>
      <c r="E17" s="40">
        <f>IF(INTRO!$E$48="","",$D17*INTRO!$E$48)</f>
        <v>16184.354248298385</v>
      </c>
      <c r="F17" s="40">
        <f>IF(INTRO!$E$49="","",$D17*INTRO!$E$49)</f>
        <v>35343.773615769263</v>
      </c>
      <c r="G17" s="41">
        <f>IF(INTRO!$E$50="","",$D17*INTRO!$E$50)</f>
        <v>63904.398759825242</v>
      </c>
      <c r="H17" s="42">
        <v>99</v>
      </c>
      <c r="I17" s="43">
        <v>1</v>
      </c>
      <c r="J17" s="43">
        <v>1</v>
      </c>
      <c r="K17" s="44">
        <v>1</v>
      </c>
      <c r="L17" s="45" t="str">
        <f>IF(INTRO!$E$37="Endemic",IF($H17&gt;0,IF($H17=4,"Unknown",IF($H17=99,"Stopped",$D17)),0),"Not required")</f>
        <v>Stopped</v>
      </c>
      <c r="M17" s="46">
        <f>IF(INTRO!$E$39="Endemic", IF($I17&gt;0, IF($I17=4,"Unknown",IF($I17=99,"Stopped",$D17)), 0),"Not required")</f>
        <v>119002.60476689988</v>
      </c>
      <c r="N17" s="46">
        <v>35344</v>
      </c>
      <c r="O17" s="47">
        <f>IF(INTRO!$E$43="Endemic", IF($K17&gt;0, IF($K17=4,"Unknown", IF($K17=1, $F17*0.33, IF($K17=2, $F17*0.5+$G17*0.2, SUM(F17:G17)))), 0),"Not required")</f>
        <v>11663.445293203857</v>
      </c>
      <c r="P17" s="42">
        <v>0</v>
      </c>
      <c r="Q17" s="43">
        <v>1</v>
      </c>
      <c r="R17" s="43">
        <v>1</v>
      </c>
      <c r="S17" s="43">
        <v>1</v>
      </c>
      <c r="T17" s="365">
        <v>3220</v>
      </c>
      <c r="U17" s="365" t="s">
        <v>61</v>
      </c>
      <c r="W17" s="48" t="b">
        <f t="shared" si="0"/>
        <v>1</v>
      </c>
    </row>
    <row r="18" spans="1:23" ht="14.5" x14ac:dyDescent="0.35">
      <c r="A18" s="36" t="str">
        <f>IF(INTRO!$E$33&lt;&gt;0,INTRO!$E$33, " ")</f>
        <v>Benin</v>
      </c>
      <c r="B18" s="37" t="s">
        <v>58</v>
      </c>
      <c r="C18" s="38" t="s">
        <v>62</v>
      </c>
      <c r="D18" s="39">
        <v>132474.53053185239</v>
      </c>
      <c r="E18" s="40">
        <f>IF(INTRO!$E$48="","",$D18*INTRO!$E$48)</f>
        <v>18016.536152331926</v>
      </c>
      <c r="F18" s="40">
        <f>IF(INTRO!$E$49="","",$D18*INTRO!$E$49)</f>
        <v>39344.935567960158</v>
      </c>
      <c r="G18" s="41">
        <f>IF(INTRO!$E$50="","",$D18*INTRO!$E$50)</f>
        <v>71138.822895604739</v>
      </c>
      <c r="H18" s="42">
        <v>0</v>
      </c>
      <c r="I18" s="43">
        <v>1</v>
      </c>
      <c r="J18" s="43">
        <v>2</v>
      </c>
      <c r="K18" s="44">
        <v>2</v>
      </c>
      <c r="L18" s="45">
        <f>IF(INTRO!$E$37="Endemic",IF($H18&gt;0,IF($H18=4,"Unknown",IF($H18=99,"Stopped",$D18)),0),"Not required")</f>
        <v>0</v>
      </c>
      <c r="M18" s="46">
        <f>IF(INTRO!$E$39="Endemic", IF($I18&gt;0, IF($I18=4,"Unknown",IF($I18=99,"Stopped",$D18)), 0),"Not required")</f>
        <v>132474.53053185239</v>
      </c>
      <c r="N18" s="46">
        <f>IF(INTRO!$E$41="Endemic", IF($J18&gt;1, IF($J18=4, "Unknown", E18+F18), 0),"Not required")</f>
        <v>57361.471720292087</v>
      </c>
      <c r="O18" s="47">
        <v>0</v>
      </c>
      <c r="P18" s="42">
        <v>0</v>
      </c>
      <c r="Q18" s="43">
        <v>1</v>
      </c>
      <c r="R18" s="43">
        <v>1</v>
      </c>
      <c r="S18" s="43">
        <v>0</v>
      </c>
      <c r="T18" s="365">
        <v>3219</v>
      </c>
      <c r="U18" s="365" t="s">
        <v>62</v>
      </c>
      <c r="W18" s="48" t="b">
        <f t="shared" si="0"/>
        <v>1</v>
      </c>
    </row>
    <row r="19" spans="1:23" ht="14.5" x14ac:dyDescent="0.35">
      <c r="A19" s="36" t="str">
        <f>IF(INTRO!$E$33&lt;&gt;0,INTRO!$E$33, " ")</f>
        <v>Benin</v>
      </c>
      <c r="B19" s="37" t="s">
        <v>58</v>
      </c>
      <c r="C19" s="38" t="s">
        <v>63</v>
      </c>
      <c r="D19" s="39">
        <v>135346.35601890655</v>
      </c>
      <c r="E19" s="40">
        <f>IF(INTRO!$E$48="","",$D19*INTRO!$E$48)</f>
        <v>18407.104418571293</v>
      </c>
      <c r="F19" s="40">
        <f>IF(INTRO!$E$49="","",$D19*INTRO!$E$49)</f>
        <v>40197.867737615241</v>
      </c>
      <c r="G19" s="41">
        <f>IF(INTRO!$E$50="","",$D19*INTRO!$E$50)</f>
        <v>72680.993182152815</v>
      </c>
      <c r="H19" s="42">
        <v>99</v>
      </c>
      <c r="I19" s="43">
        <v>1</v>
      </c>
      <c r="J19" s="43">
        <v>2</v>
      </c>
      <c r="K19" s="44">
        <v>1</v>
      </c>
      <c r="L19" s="45" t="str">
        <f>IF(INTRO!$E$37="Endemic",IF($H19&gt;0,IF($H19=4,"Unknown",IF($H19=99,"Stopped",$D19)),0),"Not required")</f>
        <v>Stopped</v>
      </c>
      <c r="M19" s="46">
        <f>IF(INTRO!$E$39="Endemic", IF($I19&gt;0, IF($I19=4,"Unknown",IF($I19=99,"Stopped",$D19)), 0),"Not required")</f>
        <v>135346.35601890655</v>
      </c>
      <c r="N19" s="46">
        <f>IF(INTRO!$E$41="Endemic", IF($J19&gt;1, IF($J19=4, "Unknown", E19+F19), 0),"Not required")</f>
        <v>58604.97215618653</v>
      </c>
      <c r="O19" s="47">
        <f>IF(INTRO!$E$43="Endemic", IF($K19&gt;0, IF($K19=4,"Unknown", IF($K19=1, $F19*0.33, IF($K19=2, $F19*0.5+$G19*0.2, SUM(F19:G19)))), 0),"Not required")</f>
        <v>13265.29635341303</v>
      </c>
      <c r="P19" s="42">
        <v>0</v>
      </c>
      <c r="Q19" s="43">
        <v>1</v>
      </c>
      <c r="R19" s="43">
        <v>1</v>
      </c>
      <c r="S19" s="43">
        <v>1</v>
      </c>
      <c r="T19" s="365">
        <v>3221</v>
      </c>
      <c r="U19" s="365" t="s">
        <v>63</v>
      </c>
      <c r="W19" s="48" t="b">
        <f t="shared" si="0"/>
        <v>1</v>
      </c>
    </row>
    <row r="20" spans="1:23" ht="14.5" x14ac:dyDescent="0.35">
      <c r="A20" s="36" t="str">
        <f>IF(INTRO!$E$33&lt;&gt;0,INTRO!$E$33, " ")</f>
        <v>Benin</v>
      </c>
      <c r="B20" s="37" t="s">
        <v>58</v>
      </c>
      <c r="C20" s="38" t="s">
        <v>64</v>
      </c>
      <c r="D20" s="39">
        <v>123332.90903728838</v>
      </c>
      <c r="E20" s="40">
        <f>IF(INTRO!$E$48="","",$D20*INTRO!$E$48)</f>
        <v>16773.27562907122</v>
      </c>
      <c r="F20" s="40">
        <f>IF(INTRO!$E$49="","",$D20*INTRO!$E$49)</f>
        <v>36629.873984074649</v>
      </c>
      <c r="G20" s="41">
        <f>IF(INTRO!$E$50="","",$D20*INTRO!$E$50)</f>
        <v>66229.772153023863</v>
      </c>
      <c r="H20" s="42">
        <v>0</v>
      </c>
      <c r="I20" s="43">
        <v>1</v>
      </c>
      <c r="J20" s="43">
        <v>1</v>
      </c>
      <c r="K20" s="44">
        <v>1</v>
      </c>
      <c r="L20" s="45">
        <f>IF(INTRO!$E$37="Endemic",IF($H20&gt;0,IF($H20=4,"Unknown",IF($H20=99,"Stopped",$D20)),0),"Not required")</f>
        <v>0</v>
      </c>
      <c r="M20" s="46">
        <f>IF(INTRO!$E$39="Endemic", IF($I20&gt;0, IF($I20=4,"Unknown",IF($I20=99,"Stopped",$D20)), 0),"Not required")</f>
        <v>123332.90903728838</v>
      </c>
      <c r="N20" s="46">
        <v>36630</v>
      </c>
      <c r="O20" s="47">
        <f>IF(INTRO!$E$43="Endemic", IF($K20&gt;0, IF($K20=4,"Unknown", IF($K20=1, $F20*0.33, IF($K20=2, $F20*0.5+$G20*0.2, SUM(F20:G20)))), 0),"Not required")</f>
        <v>12087.858414744635</v>
      </c>
      <c r="P20" s="42">
        <v>0</v>
      </c>
      <c r="Q20" s="43">
        <v>1</v>
      </c>
      <c r="R20" s="43">
        <v>1</v>
      </c>
      <c r="S20" s="43">
        <v>1</v>
      </c>
      <c r="T20" s="365">
        <v>3222</v>
      </c>
      <c r="U20" s="365" t="s">
        <v>64</v>
      </c>
      <c r="W20" s="48" t="b">
        <f t="shared" si="0"/>
        <v>1</v>
      </c>
    </row>
    <row r="21" spans="1:23" ht="14.5" x14ac:dyDescent="0.35">
      <c r="A21" s="36" t="str">
        <f>IF(INTRO!$E$33&lt;&gt;0,INTRO!$E$33, " ")</f>
        <v>Benin</v>
      </c>
      <c r="B21" s="37" t="s">
        <v>58</v>
      </c>
      <c r="C21" s="38" t="s">
        <v>65</v>
      </c>
      <c r="D21" s="39">
        <v>92897.259768781587</v>
      </c>
      <c r="E21" s="40">
        <f>IF(INTRO!$E$48="","",$D21*INTRO!$E$48)</f>
        <v>12634.027328554297</v>
      </c>
      <c r="F21" s="40">
        <f>IF(INTRO!$E$49="","",$D21*INTRO!$E$49)</f>
        <v>27590.486151328128</v>
      </c>
      <c r="G21" s="41">
        <f>IF(INTRO!$E$50="","",$D21*INTRO!$E$50)</f>
        <v>49885.828495835718</v>
      </c>
      <c r="H21" s="42">
        <v>0</v>
      </c>
      <c r="I21" s="43">
        <v>0</v>
      </c>
      <c r="J21" s="43">
        <v>1</v>
      </c>
      <c r="K21" s="44">
        <v>2</v>
      </c>
      <c r="L21" s="45">
        <f>IF(INTRO!$E$37="Endemic",IF($H21&gt;0,IF($H21=4,"Unknown",IF($H21=99,"Stopped",$D21)),0),"Not required")</f>
        <v>0</v>
      </c>
      <c r="M21" s="46">
        <f>IF(INTRO!$E$39="Endemic", IF($I21&gt;0, IF($I21=4,"Unknown",IF($I21=99,"Stopped",$D21)), 0),"Not required")</f>
        <v>0</v>
      </c>
      <c r="N21" s="46">
        <f>IF(INTRO!$E$41="Endemic", IF($J21&gt;1, IF($J21=4, "Unknown", E21+F21), 0),"Not required")</f>
        <v>0</v>
      </c>
      <c r="O21" s="47">
        <f>IF(INTRO!$E$43="Endemic", IF($K21&gt;0, IF($K21=4,"Unknown", IF($K21=1, $F21*0.33, IF($K21=2, $F21*0.5+$G21*0.2, SUM(F21:G21)))), 0),"Not required")</f>
        <v>23772.408774831209</v>
      </c>
      <c r="P21" s="42">
        <v>0</v>
      </c>
      <c r="Q21" s="43">
        <v>0</v>
      </c>
      <c r="R21" s="43">
        <v>0</v>
      </c>
      <c r="S21" s="43">
        <v>1</v>
      </c>
      <c r="T21" s="365">
        <v>3224</v>
      </c>
      <c r="U21" s="365" t="s">
        <v>65</v>
      </c>
      <c r="W21" s="48" t="b">
        <f t="shared" si="0"/>
        <v>1</v>
      </c>
    </row>
    <row r="22" spans="1:23" ht="14.5" x14ac:dyDescent="0.35">
      <c r="A22" s="36" t="str">
        <f>IF(INTRO!$E$33&lt;&gt;0,INTRO!$E$33, " ")</f>
        <v>Benin</v>
      </c>
      <c r="B22" s="37" t="s">
        <v>58</v>
      </c>
      <c r="C22" s="38" t="s">
        <v>66</v>
      </c>
      <c r="D22" s="39">
        <v>88690.474874180363</v>
      </c>
      <c r="E22" s="40">
        <f>IF(INTRO!$E$48="","",$D22*INTRO!$E$48)</f>
        <v>12061.90458288853</v>
      </c>
      <c r="F22" s="40">
        <f>IF(INTRO!$E$49="","",$D22*INTRO!$E$49)</f>
        <v>26341.071037631566</v>
      </c>
      <c r="G22" s="41">
        <f>IF(INTRO!$E$50="","",$D22*INTRO!$E$50)</f>
        <v>47626.785007434861</v>
      </c>
      <c r="H22" s="42">
        <v>99</v>
      </c>
      <c r="I22" s="43">
        <v>1</v>
      </c>
      <c r="J22" s="43">
        <v>2</v>
      </c>
      <c r="K22" s="44">
        <v>2</v>
      </c>
      <c r="L22" s="45" t="str">
        <f>IF(INTRO!$E$37="Endemic",IF($H22&gt;0,IF($H22=4,"Unknown",IF($H22=99,"Stopped",$D22)),0),"Not required")</f>
        <v>Stopped</v>
      </c>
      <c r="M22" s="46">
        <f>IF(INTRO!$E$39="Endemic", IF($I22&gt;0, IF($I22=4,"Unknown",IF($I22=99,"Stopped",$D22)), 0),"Not required")</f>
        <v>88690.474874180363</v>
      </c>
      <c r="N22" s="46">
        <f>IF(INTRO!$E$41="Endemic", IF($J22&gt;1, IF($J22=4, "Unknown", E22+F22), 0),"Not required")</f>
        <v>38402.975620520097</v>
      </c>
      <c r="O22" s="47">
        <v>0</v>
      </c>
      <c r="P22" s="42">
        <v>0</v>
      </c>
      <c r="Q22" s="43">
        <v>1</v>
      </c>
      <c r="R22" s="43">
        <v>1</v>
      </c>
      <c r="S22" s="43">
        <v>0</v>
      </c>
      <c r="T22" s="365">
        <v>3225</v>
      </c>
      <c r="U22" s="365" t="s">
        <v>66</v>
      </c>
      <c r="W22" s="48" t="b">
        <f t="shared" si="0"/>
        <v>1</v>
      </c>
    </row>
    <row r="23" spans="1:23" ht="14.5" x14ac:dyDescent="0.35">
      <c r="A23" s="36" t="str">
        <f>IF(INTRO!$E$33&lt;&gt;0,INTRO!$E$33, " ")</f>
        <v>Benin</v>
      </c>
      <c r="B23" s="37" t="s">
        <v>58</v>
      </c>
      <c r="C23" s="38" t="s">
        <v>67</v>
      </c>
      <c r="D23" s="39">
        <v>47244.973552327028</v>
      </c>
      <c r="E23" s="40">
        <f>IF(INTRO!$E$48="","",$D23*INTRO!$E$48)</f>
        <v>6425.3164031164761</v>
      </c>
      <c r="F23" s="40">
        <f>IF(INTRO!$E$49="","",$D23*INTRO!$E$49)</f>
        <v>14031.757145041127</v>
      </c>
      <c r="G23" s="41">
        <f>IF(INTRO!$E$50="","",$D23*INTRO!$E$50)</f>
        <v>25370.550797599615</v>
      </c>
      <c r="H23" s="42">
        <v>99</v>
      </c>
      <c r="I23" s="43">
        <v>1</v>
      </c>
      <c r="J23" s="43">
        <v>1</v>
      </c>
      <c r="K23" s="44">
        <v>1</v>
      </c>
      <c r="L23" s="45" t="str">
        <f>IF(INTRO!$E$37="Endemic",IF($H23&gt;0,IF($H23=4,"Unknown",IF($H23=99,"Stopped",$D23)),0),"Not required")</f>
        <v>Stopped</v>
      </c>
      <c r="M23" s="46">
        <f>IF(INTRO!$E$39="Endemic", IF($I23&gt;0, IF($I23=4,"Unknown",IF($I23=99,"Stopped",$D23)), 0),"Not required")</f>
        <v>47244.973552327028</v>
      </c>
      <c r="N23" s="46">
        <v>14032</v>
      </c>
      <c r="O23" s="47">
        <f>IF(INTRO!$E$43="Endemic", IF($K23&gt;0, IF($K23=4,"Unknown", IF($K23=1, $F23*0.33, IF($K23=2, $F23*0.5+$G23*0.2, SUM(F23:G23)))), 0),"Not required")</f>
        <v>4630.4798578635719</v>
      </c>
      <c r="P23" s="42">
        <v>0</v>
      </c>
      <c r="Q23" s="43">
        <v>1</v>
      </c>
      <c r="R23" s="43">
        <v>1</v>
      </c>
      <c r="S23" s="43">
        <v>1</v>
      </c>
      <c r="T23" s="365">
        <v>3226</v>
      </c>
      <c r="U23" s="365" t="s">
        <v>67</v>
      </c>
      <c r="W23" s="48" t="b">
        <f t="shared" si="0"/>
        <v>1</v>
      </c>
    </row>
    <row r="24" spans="1:23" ht="14.5" x14ac:dyDescent="0.35">
      <c r="A24" s="36" t="str">
        <f>IF(INTRO!$E$33&lt;&gt;0,INTRO!$E$33, " ")</f>
        <v>Benin</v>
      </c>
      <c r="B24" s="37" t="s">
        <v>68</v>
      </c>
      <c r="C24" s="38" t="s">
        <v>69</v>
      </c>
      <c r="D24" s="39">
        <v>779547.40820177121</v>
      </c>
      <c r="E24" s="40">
        <f>IF(INTRO!$E$48="","",$D24*INTRO!$E$48)</f>
        <v>106018.44751544089</v>
      </c>
      <c r="F24" s="40">
        <f>IF(INTRO!$E$49="","",$D24*INTRO!$E$49)</f>
        <v>231525.58023592603</v>
      </c>
      <c r="G24" s="41">
        <f>IF(INTRO!$E$50="","",$D24*INTRO!$E$50)</f>
        <v>418616.95820435119</v>
      </c>
      <c r="H24" s="42">
        <v>0</v>
      </c>
      <c r="I24" s="43">
        <v>0</v>
      </c>
      <c r="J24" s="43">
        <v>1</v>
      </c>
      <c r="K24" s="44">
        <v>1</v>
      </c>
      <c r="L24" s="45">
        <f>IF(INTRO!$E$37="Endemic",IF($H24&gt;0,IF($H24=4,"Unknown",IF($H24=99,"Stopped",$D24)),0),"Not required")</f>
        <v>0</v>
      </c>
      <c r="M24" s="46">
        <f>IF(INTRO!$E$39="Endemic", IF($I24&gt;0, IF($I24=4,"Unknown",IF($I24=99,"Stopped",$D24)), 0),"Not required")</f>
        <v>0</v>
      </c>
      <c r="N24" s="46">
        <v>0</v>
      </c>
      <c r="O24" s="47">
        <v>0</v>
      </c>
      <c r="P24" s="42">
        <v>0</v>
      </c>
      <c r="Q24" s="43">
        <v>0</v>
      </c>
      <c r="R24" s="43">
        <v>0</v>
      </c>
      <c r="S24" s="43">
        <v>0</v>
      </c>
      <c r="T24" s="365">
        <v>3227</v>
      </c>
      <c r="U24" s="365" t="s">
        <v>69</v>
      </c>
      <c r="W24" s="48" t="b">
        <f t="shared" si="0"/>
        <v>1</v>
      </c>
    </row>
    <row r="25" spans="1:23" ht="14.5" x14ac:dyDescent="0.35">
      <c r="A25" s="36" t="str">
        <f>IF(INTRO!$E$33&lt;&gt;0,INTRO!$E$33, " ")</f>
        <v>Benin</v>
      </c>
      <c r="B25" s="37" t="s">
        <v>68</v>
      </c>
      <c r="C25" s="38" t="s">
        <v>70</v>
      </c>
      <c r="D25" s="39">
        <v>151444.25620564425</v>
      </c>
      <c r="E25" s="40">
        <f>IF(INTRO!$E$48="","",$D25*INTRO!$E$48)</f>
        <v>20596.418843967622</v>
      </c>
      <c r="F25" s="40">
        <f>IF(INTRO!$E$49="","",$D25*INTRO!$E$49)</f>
        <v>44978.944093076345</v>
      </c>
      <c r="G25" s="41">
        <f>IF(INTRO!$E$50="","",$D25*INTRO!$E$50)</f>
        <v>81325.565582430965</v>
      </c>
      <c r="H25" s="42">
        <v>1</v>
      </c>
      <c r="I25" s="43">
        <v>0</v>
      </c>
      <c r="J25" s="43">
        <v>2</v>
      </c>
      <c r="K25" s="44">
        <v>1</v>
      </c>
      <c r="L25" s="45">
        <f>IF(INTRO!$E$37="Endemic",IF($H25&gt;0,IF($H25=4,"Unknown",IF($H25=99,"Stopped",$D25)),0),"Not required")</f>
        <v>151444.25620564425</v>
      </c>
      <c r="M25" s="46">
        <f>IF(INTRO!$E$39="Endemic", IF($I25&gt;0, IF($I25=4,"Unknown",IF($I25=99,"Stopped",$D25)), 0),"Not required")</f>
        <v>0</v>
      </c>
      <c r="N25" s="46">
        <v>0</v>
      </c>
      <c r="O25" s="47">
        <v>0</v>
      </c>
      <c r="P25" s="42">
        <v>1</v>
      </c>
      <c r="Q25" s="43">
        <v>0</v>
      </c>
      <c r="R25" s="43">
        <v>0</v>
      </c>
      <c r="S25" s="43">
        <v>0</v>
      </c>
      <c r="T25" s="365">
        <v>3228</v>
      </c>
      <c r="U25" s="365" t="s">
        <v>70</v>
      </c>
      <c r="W25" s="48" t="b">
        <f t="shared" si="0"/>
        <v>1</v>
      </c>
    </row>
    <row r="26" spans="1:23" ht="14.5" x14ac:dyDescent="0.35">
      <c r="A26" s="36" t="str">
        <f>IF(INTRO!$E$33&lt;&gt;0,INTRO!$E$33, " ")</f>
        <v>Benin</v>
      </c>
      <c r="B26" s="37" t="s">
        <v>68</v>
      </c>
      <c r="C26" s="38" t="s">
        <v>71</v>
      </c>
      <c r="D26" s="39">
        <v>80344.603204399755</v>
      </c>
      <c r="E26" s="40">
        <f>IF(INTRO!$E$48="","",$D26*INTRO!$E$48)</f>
        <v>10926.866035798368</v>
      </c>
      <c r="F26" s="40">
        <f>IF(INTRO!$E$49="","",$D26*INTRO!$E$49)</f>
        <v>23862.347151706726</v>
      </c>
      <c r="G26" s="41">
        <f>IF(INTRO!$E$50="","",$D26*INTRO!$E$50)</f>
        <v>43145.051920762671</v>
      </c>
      <c r="H26" s="42">
        <v>1</v>
      </c>
      <c r="I26" s="43">
        <v>0</v>
      </c>
      <c r="J26" s="43">
        <v>1</v>
      </c>
      <c r="K26" s="44">
        <v>0</v>
      </c>
      <c r="L26" s="45">
        <f>IF(INTRO!$E$37="Endemic",IF($H26&gt;0,IF($H26=4,"Unknown",IF($H26=99,"Stopped",$D26)),0),"Not required")</f>
        <v>80344.603204399755</v>
      </c>
      <c r="M26" s="46">
        <f>IF(INTRO!$E$39="Endemic", IF($I26&gt;0, IF($I26=4,"Unknown",IF($I26=99,"Stopped",$D26)), 0),"Not required")</f>
        <v>0</v>
      </c>
      <c r="N26" s="46">
        <f>IF(INTRO!$E$41="Endemic", IF($J26&gt;1, IF($J26=4, "Unknown", E26+F26), 0),"Not required")</f>
        <v>0</v>
      </c>
      <c r="O26" s="47">
        <f>IF(INTRO!$E$43="Endemic", IF($K26&gt;0, IF($K26=4,"Unknown", IF($K26=1, $F26*0.33, IF($K26=2, $F26*0.5+$G26*0.2, SUM(F26:G26)))), 0),"Not required")</f>
        <v>0</v>
      </c>
      <c r="P26" s="42">
        <v>1</v>
      </c>
      <c r="Q26" s="43">
        <v>0</v>
      </c>
      <c r="R26" s="43">
        <v>0</v>
      </c>
      <c r="S26" s="43">
        <v>0</v>
      </c>
      <c r="T26" s="365">
        <v>3229</v>
      </c>
      <c r="U26" s="365" t="s">
        <v>71</v>
      </c>
      <c r="W26" s="48" t="b">
        <f t="shared" si="0"/>
        <v>1</v>
      </c>
    </row>
    <row r="27" spans="1:23" ht="14.5" x14ac:dyDescent="0.35">
      <c r="A27" s="36" t="str">
        <f>IF(INTRO!$E$33&lt;&gt;0,INTRO!$E$33, " ")</f>
        <v>Benin</v>
      </c>
      <c r="B27" s="37" t="s">
        <v>68</v>
      </c>
      <c r="C27" s="38" t="s">
        <v>72</v>
      </c>
      <c r="D27" s="39">
        <v>192445.56284918563</v>
      </c>
      <c r="E27" s="40">
        <f>IF(INTRO!$E$48="","",$D27*INTRO!$E$48)</f>
        <v>26172.596547489247</v>
      </c>
      <c r="F27" s="40">
        <f>IF(INTRO!$E$49="","",$D27*INTRO!$E$49)</f>
        <v>57156.332166208129</v>
      </c>
      <c r="G27" s="41">
        <f>IF(INTRO!$E$50="","",$D27*INTRO!$E$50)</f>
        <v>103343.26725001269</v>
      </c>
      <c r="H27" s="42">
        <v>1</v>
      </c>
      <c r="I27" s="43">
        <v>0</v>
      </c>
      <c r="J27" s="43">
        <v>1</v>
      </c>
      <c r="K27" s="44">
        <v>2</v>
      </c>
      <c r="L27" s="45">
        <f>IF(INTRO!$E$37="Endemic",IF($H27&gt;0,IF($H27=4,"Unknown",IF($H27=99,"Stopped",$D27)),0),"Not required")</f>
        <v>192445.56284918563</v>
      </c>
      <c r="M27" s="46">
        <f>IF(INTRO!$E$39="Endemic", IF($I27&gt;0, IF($I27=4,"Unknown",IF($I27=99,"Stopped",$D27)), 0),"Not required")</f>
        <v>0</v>
      </c>
      <c r="N27" s="46">
        <f>IF(INTRO!$E$41="Endemic", IF($J27&gt;1, IF($J27=4, "Unknown", E27+F27), 0),"Not required")</f>
        <v>0</v>
      </c>
      <c r="O27" s="47">
        <v>0</v>
      </c>
      <c r="P27" s="42">
        <v>1</v>
      </c>
      <c r="Q27" s="43">
        <v>0</v>
      </c>
      <c r="R27" s="43">
        <v>0</v>
      </c>
      <c r="S27" s="43">
        <v>0</v>
      </c>
      <c r="T27" s="365">
        <v>3230</v>
      </c>
      <c r="U27" s="365" t="s">
        <v>72</v>
      </c>
      <c r="W27" s="48" t="b">
        <f t="shared" si="0"/>
        <v>1</v>
      </c>
    </row>
    <row r="28" spans="1:23" ht="14.5" x14ac:dyDescent="0.35">
      <c r="A28" s="36" t="str">
        <f>IF(INTRO!$E$33&lt;&gt;0,INTRO!$E$33, " ")</f>
        <v>Benin</v>
      </c>
      <c r="B28" s="37" t="s">
        <v>68</v>
      </c>
      <c r="C28" s="38" t="s">
        <v>73</v>
      </c>
      <c r="D28" s="39">
        <v>140796.64847552005</v>
      </c>
      <c r="E28" s="40">
        <f>IF(INTRO!$E$48="","",$D28*INTRO!$E$48)</f>
        <v>19148.344192670727</v>
      </c>
      <c r="F28" s="40">
        <f>IF(INTRO!$E$49="","",$D28*INTRO!$E$49)</f>
        <v>41816.604597229452</v>
      </c>
      <c r="G28" s="41">
        <f>IF(INTRO!$E$50="","",$D28*INTRO!$E$50)</f>
        <v>75607.800231354267</v>
      </c>
      <c r="H28" s="42">
        <v>0</v>
      </c>
      <c r="I28" s="43">
        <v>0</v>
      </c>
      <c r="J28" s="43">
        <v>1</v>
      </c>
      <c r="K28" s="44">
        <v>3</v>
      </c>
      <c r="L28" s="45">
        <f>IF(INTRO!$E$37="Endemic",IF($H28&gt;0,IF($H28=4,"Unknown",IF($H28=99,"Stopped",$D28)),0),"Not required")</f>
        <v>0</v>
      </c>
      <c r="M28" s="46">
        <f>IF(INTRO!$E$39="Endemic", IF($I28&gt;0, IF($I28=4,"Unknown",IF($I28=99,"Stopped",$D28)), 0),"Not required")</f>
        <v>0</v>
      </c>
      <c r="N28" s="46">
        <f>IF(INTRO!$E$41="Endemic", IF($J28&gt;1, IF($J28=4, "Unknown", E28+F28), 0),"Not required")</f>
        <v>0</v>
      </c>
      <c r="O28" s="47">
        <f>IF(INTRO!$E$43="Endemic", IF($K28&gt;0, IF($K28=4,"Unknown", IF($K28=1, $F28*0.33, IF($K28=2, $F28*0.5+$G28*0.2, SUM(F28:G28)))), 0),"Not required")</f>
        <v>117424.40482858372</v>
      </c>
      <c r="P28" s="42">
        <v>0</v>
      </c>
      <c r="Q28" s="43">
        <v>0</v>
      </c>
      <c r="R28" s="43">
        <v>0</v>
      </c>
      <c r="S28" s="43">
        <v>1</v>
      </c>
      <c r="T28" s="365">
        <v>3231</v>
      </c>
      <c r="U28" s="365" t="s">
        <v>73</v>
      </c>
      <c r="W28" s="48" t="b">
        <f t="shared" si="0"/>
        <v>1</v>
      </c>
    </row>
    <row r="29" spans="1:23" ht="14.5" x14ac:dyDescent="0.35">
      <c r="A29" s="36" t="str">
        <f>IF(INTRO!$E$33&lt;&gt;0,INTRO!$E$33, " ")</f>
        <v>Benin</v>
      </c>
      <c r="B29" s="37" t="s">
        <v>68</v>
      </c>
      <c r="C29" s="38" t="s">
        <v>74</v>
      </c>
      <c r="D29" s="39">
        <v>120651.11335913776</v>
      </c>
      <c r="E29" s="40">
        <f>IF(INTRO!$E$48="","",$D29*INTRO!$E$48)</f>
        <v>16408.551416842736</v>
      </c>
      <c r="F29" s="40">
        <f>IF(INTRO!$E$49="","",$D29*INTRO!$E$49)</f>
        <v>35833.380667663914</v>
      </c>
      <c r="G29" s="41">
        <f>IF(INTRO!$E$50="","",$D29*INTRO!$E$50)</f>
        <v>64789.647873856979</v>
      </c>
      <c r="H29" s="42">
        <v>0</v>
      </c>
      <c r="I29" s="43">
        <v>1</v>
      </c>
      <c r="J29" s="43">
        <v>3</v>
      </c>
      <c r="K29" s="44">
        <v>2</v>
      </c>
      <c r="L29" s="45">
        <f>IF(INTRO!$E$37="Endemic",IF($H29&gt;0,IF($H29=4,"Unknown",IF($H29=99,"Stopped",$D29)),0),"Not required")</f>
        <v>0</v>
      </c>
      <c r="M29" s="46">
        <f>IF(INTRO!$E$39="Endemic", IF($I29&gt;0, IF($I29=4,"Unknown",IF($I29=99,"Stopped",$D29)), 0),"Not required")</f>
        <v>120651.11335913776</v>
      </c>
      <c r="N29" s="46">
        <f>IF(INTRO!$E$41="Endemic", IF($J29&gt;1, IF($J29=4, "Unknown", E29+F29), 0),"Not required")</f>
        <v>52241.932084506654</v>
      </c>
      <c r="O29" s="47">
        <v>0</v>
      </c>
      <c r="P29" s="42">
        <v>0</v>
      </c>
      <c r="Q29" s="43">
        <v>1</v>
      </c>
      <c r="R29" s="43">
        <v>1</v>
      </c>
      <c r="S29" s="43">
        <v>0</v>
      </c>
      <c r="T29" s="365">
        <v>3232</v>
      </c>
      <c r="U29" s="365" t="s">
        <v>74</v>
      </c>
      <c r="W29" s="48" t="b">
        <f t="shared" si="0"/>
        <v>1</v>
      </c>
    </row>
    <row r="30" spans="1:23" ht="14.5" x14ac:dyDescent="0.35">
      <c r="A30" s="36" t="str">
        <f>IF(INTRO!$E$33&lt;&gt;0,INTRO!$E$33, " ")</f>
        <v>Benin</v>
      </c>
      <c r="B30" s="37" t="s">
        <v>68</v>
      </c>
      <c r="C30" s="38" t="s">
        <v>75</v>
      </c>
      <c r="D30" s="39">
        <v>68448.737167040657</v>
      </c>
      <c r="E30" s="40">
        <f>IF(INTRO!$E$48="","",$D30*INTRO!$E$48)</f>
        <v>9309.0282547175302</v>
      </c>
      <c r="F30" s="40">
        <f>IF(INTRO!$E$49="","",$D30*INTRO!$E$49)</f>
        <v>20329.274938611074</v>
      </c>
      <c r="G30" s="41">
        <f>IF(INTRO!$E$50="","",$D30*INTRO!$E$50)</f>
        <v>36756.971858700832</v>
      </c>
      <c r="H30" s="42">
        <v>1</v>
      </c>
      <c r="I30" s="43">
        <v>0</v>
      </c>
      <c r="J30" s="43">
        <v>2</v>
      </c>
      <c r="K30" s="44">
        <v>2</v>
      </c>
      <c r="L30" s="45">
        <f>IF(INTRO!$E$37="Endemic",IF($H30&gt;0,IF($H30=4,"Unknown",IF($H30=99,"Stopped",$D30)),0),"Not required")</f>
        <v>68448.737167040657</v>
      </c>
      <c r="M30" s="46">
        <f>IF(INTRO!$E$39="Endemic", IF($I30&gt;0, IF($I30=4,"Unknown",IF($I30=99,"Stopped",$D30)), 0),"Not required")</f>
        <v>0</v>
      </c>
      <c r="N30" s="46">
        <v>0</v>
      </c>
      <c r="O30" s="47">
        <v>0</v>
      </c>
      <c r="P30" s="42">
        <v>1</v>
      </c>
      <c r="Q30" s="43">
        <v>0</v>
      </c>
      <c r="R30" s="43">
        <v>0</v>
      </c>
      <c r="S30" s="43">
        <v>0</v>
      </c>
      <c r="T30" s="365">
        <v>3233</v>
      </c>
      <c r="U30" s="365" t="s">
        <v>75</v>
      </c>
      <c r="W30" s="48" t="b">
        <f t="shared" si="0"/>
        <v>1</v>
      </c>
    </row>
    <row r="31" spans="1:23" ht="14.5" x14ac:dyDescent="0.35">
      <c r="A31" s="36" t="str">
        <f>IF(INTRO!$E$33&lt;&gt;0,INTRO!$E$33, " ")</f>
        <v>Benin</v>
      </c>
      <c r="B31" s="37" t="s">
        <v>68</v>
      </c>
      <c r="C31" s="38" t="s">
        <v>76</v>
      </c>
      <c r="D31" s="39">
        <v>126979.1059956243</v>
      </c>
      <c r="E31" s="40">
        <f>IF(INTRO!$E$48="","",$D31*INTRO!$E$48)</f>
        <v>17269.158415404905</v>
      </c>
      <c r="F31" s="40">
        <f>IF(INTRO!$E$49="","",$D31*INTRO!$E$49)</f>
        <v>37712.794480700417</v>
      </c>
      <c r="G31" s="41">
        <f>IF(INTRO!$E$50="","",$D31*INTRO!$E$50)</f>
        <v>68187.779919650246</v>
      </c>
      <c r="H31" s="42">
        <v>0</v>
      </c>
      <c r="I31" s="43">
        <v>1</v>
      </c>
      <c r="J31" s="43">
        <v>2</v>
      </c>
      <c r="K31" s="44">
        <v>2</v>
      </c>
      <c r="L31" s="45">
        <f>IF(INTRO!$E$37="Endemic",IF($H31&gt;0,IF($H31=4,"Unknown",IF($H31=99,"Stopped",$D31)),0),"Not required")</f>
        <v>0</v>
      </c>
      <c r="M31" s="46">
        <f>IF(INTRO!$E$39="Endemic", IF($I31&gt;0, IF($I31=4,"Unknown",IF($I31=99,"Stopped",$D31)), 0),"Not required")</f>
        <v>126979.1059956243</v>
      </c>
      <c r="N31" s="46">
        <f>IF(INTRO!$E$41="Endemic", IF($J31&gt;1, IF($J31=4, "Unknown", E31+F31), 0),"Not required")</f>
        <v>54981.952896105322</v>
      </c>
      <c r="O31" s="47">
        <v>0</v>
      </c>
      <c r="P31" s="42">
        <v>0</v>
      </c>
      <c r="Q31" s="43">
        <v>1</v>
      </c>
      <c r="R31" s="43">
        <v>1</v>
      </c>
      <c r="S31" s="43">
        <v>0</v>
      </c>
      <c r="T31" s="365">
        <v>3234</v>
      </c>
      <c r="U31" s="365" t="s">
        <v>76</v>
      </c>
      <c r="W31" s="48" t="b">
        <f t="shared" si="0"/>
        <v>1</v>
      </c>
    </row>
    <row r="32" spans="1:23" ht="14.5" x14ac:dyDescent="0.35">
      <c r="A32" s="36" t="str">
        <f>IF(INTRO!$E$33&lt;&gt;0,INTRO!$E$33, " ")</f>
        <v>Benin</v>
      </c>
      <c r="B32" s="37" t="s">
        <v>77</v>
      </c>
      <c r="C32" s="38" t="s">
        <v>78</v>
      </c>
      <c r="D32" s="39">
        <v>155889.76604768055</v>
      </c>
      <c r="E32" s="40">
        <f>IF(INTRO!$E$48="","",$D32*INTRO!$E$48)</f>
        <v>21201.008182484555</v>
      </c>
      <c r="F32" s="40">
        <f>IF(INTRO!$E$49="","",$D32*INTRO!$E$49)</f>
        <v>46299.260516161121</v>
      </c>
      <c r="G32" s="41">
        <f>IF(INTRO!$E$50="","",$D32*INTRO!$E$50)</f>
        <v>83712.804367604462</v>
      </c>
      <c r="H32" s="42">
        <v>0</v>
      </c>
      <c r="I32" s="43">
        <v>1</v>
      </c>
      <c r="J32" s="43">
        <v>1</v>
      </c>
      <c r="K32" s="44">
        <v>3</v>
      </c>
      <c r="L32" s="45">
        <f>IF(INTRO!$E$37="Endemic",IF($H32&gt;0,IF($H32=4,"Unknown",IF($H32=99,"Stopped",$D32)),0),"Not required")</f>
        <v>0</v>
      </c>
      <c r="M32" s="46">
        <f>IF(INTRO!$E$39="Endemic", IF($I32&gt;0, IF($I32=4,"Unknown",IF($I32=99,"Stopped",$D32)), 0),"Not required")</f>
        <v>155889.76604768055</v>
      </c>
      <c r="N32" s="46">
        <v>46299</v>
      </c>
      <c r="O32" s="47">
        <f>IF(INTRO!$E$43="Endemic", IF($K32&gt;0, IF($K32=4,"Unknown", IF($K32=1, $F32*0.33, IF($K32=2, $F32*0.5+$G32*0.2, SUM(F32:G32)))), 0),"Not required")</f>
        <v>130012.06488376559</v>
      </c>
      <c r="P32" s="42">
        <v>0</v>
      </c>
      <c r="Q32" s="43">
        <v>1</v>
      </c>
      <c r="R32" s="43">
        <v>1</v>
      </c>
      <c r="S32" s="43">
        <v>1</v>
      </c>
      <c r="T32" s="365">
        <v>3235</v>
      </c>
      <c r="U32" s="365" t="s">
        <v>78</v>
      </c>
      <c r="W32" s="48" t="b">
        <f t="shared" si="0"/>
        <v>1</v>
      </c>
    </row>
    <row r="33" spans="1:23" ht="14.5" x14ac:dyDescent="0.35">
      <c r="A33" s="36" t="str">
        <f>IF(INTRO!$E$33&lt;&gt;0,INTRO!$E$33, " ")</f>
        <v>Benin</v>
      </c>
      <c r="B33" s="37" t="s">
        <v>77</v>
      </c>
      <c r="C33" s="38" t="s">
        <v>79</v>
      </c>
      <c r="D33" s="39">
        <v>200578.8386702555</v>
      </c>
      <c r="E33" s="40">
        <f>IF(INTRO!$E$48="","",$D33*INTRO!$E$48)</f>
        <v>27278.722059154748</v>
      </c>
      <c r="F33" s="40">
        <f>IF(INTRO!$E$49="","",$D33*INTRO!$E$49)</f>
        <v>59571.915085065884</v>
      </c>
      <c r="G33" s="41">
        <f>IF(INTRO!$E$50="","",$D33*INTRO!$E$50)</f>
        <v>107710.83636592721</v>
      </c>
      <c r="H33" s="42">
        <v>0</v>
      </c>
      <c r="I33" s="43">
        <v>1</v>
      </c>
      <c r="J33" s="43">
        <v>2</v>
      </c>
      <c r="K33" s="44">
        <v>2</v>
      </c>
      <c r="L33" s="45">
        <f>IF(INTRO!$E$37="Endemic",IF($H33&gt;0,IF($H33=4,"Unknown",IF($H33=99,"Stopped",$D33)),0),"Not required")</f>
        <v>0</v>
      </c>
      <c r="M33" s="46">
        <f>IF(INTRO!$E$39="Endemic", IF($I33&gt;0, IF($I33=4,"Unknown",IF($I33=99,"Stopped",$D33)), 0),"Not required")</f>
        <v>200578.8386702555</v>
      </c>
      <c r="N33" s="46">
        <f>IF(INTRO!$E$41="Endemic", IF($J33&gt;1, IF($J33=4, "Unknown", E33+F33), 0),"Not required")</f>
        <v>86850.637144220629</v>
      </c>
      <c r="O33" s="47">
        <v>0</v>
      </c>
      <c r="P33" s="42">
        <v>0</v>
      </c>
      <c r="Q33" s="43">
        <v>1</v>
      </c>
      <c r="R33" s="43">
        <v>1</v>
      </c>
      <c r="S33" s="43">
        <v>0</v>
      </c>
      <c r="T33" s="365">
        <v>3237</v>
      </c>
      <c r="U33" s="365" t="s">
        <v>79</v>
      </c>
      <c r="W33" s="48" t="b">
        <f t="shared" si="0"/>
        <v>1</v>
      </c>
    </row>
    <row r="34" spans="1:23" ht="14.5" x14ac:dyDescent="0.35">
      <c r="A34" s="36" t="str">
        <f>IF(INTRO!$E$33&lt;&gt;0,INTRO!$E$33, " ")</f>
        <v>Benin</v>
      </c>
      <c r="B34" s="37" t="s">
        <v>77</v>
      </c>
      <c r="C34" s="38" t="s">
        <v>80</v>
      </c>
      <c r="D34" s="39">
        <v>134925.91506670753</v>
      </c>
      <c r="E34" s="40">
        <f>IF(INTRO!$E$48="","",$D34*INTRO!$E$48)</f>
        <v>18349.924449072227</v>
      </c>
      <c r="F34" s="40">
        <f>IF(INTRO!$E$49="","",$D34*INTRO!$E$49)</f>
        <v>40072.996774812134</v>
      </c>
      <c r="G34" s="41">
        <f>IF(INTRO!$E$50="","",$D34*INTRO!$E$50)</f>
        <v>72455.216390821952</v>
      </c>
      <c r="H34" s="42">
        <v>0</v>
      </c>
      <c r="I34" s="43">
        <v>1</v>
      </c>
      <c r="J34" s="43">
        <v>2</v>
      </c>
      <c r="K34" s="44">
        <v>3</v>
      </c>
      <c r="L34" s="45">
        <f>IF(INTRO!$E$37="Endemic",IF($H34&gt;0,IF($H34=4,"Unknown",IF($H34=99,"Stopped",$D34)),0),"Not required")</f>
        <v>0</v>
      </c>
      <c r="M34" s="46">
        <f>IF(INTRO!$E$39="Endemic", IF($I34&gt;0, IF($I34=4,"Unknown",IF($I34=99,"Stopped",$D34)), 0),"Not required")</f>
        <v>134925.91506670753</v>
      </c>
      <c r="N34" s="46">
        <f>IF(INTRO!$E$41="Endemic", IF($J34&gt;1, IF($J34=4, "Unknown", E34+F34), 0),"Not required")</f>
        <v>58422.921223884361</v>
      </c>
      <c r="O34" s="47">
        <f>IF(INTRO!$E$43="Endemic", IF($K34&gt;0, IF($K34=4,"Unknown", IF($K34=1, $F34*0.33, IF($K34=2, $F34*0.5+$G34*0.2, SUM(F34:G34)))), 0),"Not required")</f>
        <v>112528.21316563408</v>
      </c>
      <c r="P34" s="42">
        <v>0</v>
      </c>
      <c r="Q34" s="43">
        <v>1</v>
      </c>
      <c r="R34" s="43">
        <v>1</v>
      </c>
      <c r="S34" s="43">
        <v>1</v>
      </c>
      <c r="T34" s="365">
        <v>3238</v>
      </c>
      <c r="U34" s="365" t="s">
        <v>80</v>
      </c>
      <c r="W34" s="48" t="b">
        <f t="shared" si="0"/>
        <v>1</v>
      </c>
    </row>
    <row r="35" spans="1:23" ht="14.5" x14ac:dyDescent="0.35">
      <c r="A35" s="36" t="str">
        <f>IF(INTRO!$E$33&lt;&gt;0,INTRO!$E$33, " ")</f>
        <v>Benin</v>
      </c>
      <c r="B35" s="37" t="s">
        <v>77</v>
      </c>
      <c r="C35" s="38" t="s">
        <v>81</v>
      </c>
      <c r="D35" s="39">
        <v>179616.17537558815</v>
      </c>
      <c r="E35" s="40">
        <f>IF(INTRO!$E$48="","",$D35*INTRO!$E$48)</f>
        <v>24427.799851079992</v>
      </c>
      <c r="F35" s="40">
        <f>IF(INTRO!$E$49="","",$D35*INTRO!$E$49)</f>
        <v>53346.004086549678</v>
      </c>
      <c r="G35" s="41">
        <f>IF(INTRO!$E$50="","",$D35*INTRO!$E$50)</f>
        <v>96453.886176690838</v>
      </c>
      <c r="H35" s="42">
        <v>0</v>
      </c>
      <c r="I35" s="43">
        <v>1</v>
      </c>
      <c r="J35" s="43">
        <v>1</v>
      </c>
      <c r="K35" s="44">
        <v>2</v>
      </c>
      <c r="L35" s="45">
        <f>IF(INTRO!$E$37="Endemic",IF($H35&gt;0,IF($H35=4,"Unknown",IF($H35=99,"Stopped",$D35)),0),"Not required")</f>
        <v>0</v>
      </c>
      <c r="M35" s="46">
        <f>IF(INTRO!$E$39="Endemic", IF($I35&gt;0, IF($I35=4,"Unknown",IF($I35=99,"Stopped",$D35)), 0),"Not required")</f>
        <v>179616.17537558815</v>
      </c>
      <c r="N35" s="46">
        <f>IF(INTRO!$E$41="Endemic", IF($J35&gt;1, IF($J35=4, "Unknown", E35+F35), 0),"Not required")</f>
        <v>0</v>
      </c>
      <c r="O35" s="47">
        <v>0</v>
      </c>
      <c r="P35" s="42">
        <v>0</v>
      </c>
      <c r="Q35" s="43">
        <v>1</v>
      </c>
      <c r="R35" s="43">
        <v>0</v>
      </c>
      <c r="S35" s="43">
        <v>0</v>
      </c>
      <c r="T35" s="365">
        <v>3239</v>
      </c>
      <c r="U35" s="365" t="s">
        <v>81</v>
      </c>
      <c r="W35" s="48" t="b">
        <f t="shared" si="0"/>
        <v>1</v>
      </c>
    </row>
    <row r="36" spans="1:23" ht="14.5" x14ac:dyDescent="0.35">
      <c r="A36" s="36" t="str">
        <f>IF(INTRO!$E$33&lt;&gt;0,INTRO!$E$33, " ")</f>
        <v>Benin</v>
      </c>
      <c r="B36" s="37" t="s">
        <v>77</v>
      </c>
      <c r="C36" s="38" t="s">
        <v>82</v>
      </c>
      <c r="D36" s="39">
        <v>303427.72199405223</v>
      </c>
      <c r="E36" s="40">
        <f>IF(INTRO!$E$48="","",$D36*INTRO!$E$48)</f>
        <v>41266.170191191108</v>
      </c>
      <c r="F36" s="40">
        <f>IF(INTRO!$E$49="","",$D36*INTRO!$E$49)</f>
        <v>90118.033432233511</v>
      </c>
      <c r="G36" s="41">
        <f>IF(INTRO!$E$50="","",$D36*INTRO!$E$50)</f>
        <v>162940.68671080607</v>
      </c>
      <c r="H36" s="42">
        <v>1</v>
      </c>
      <c r="I36" s="43">
        <v>1</v>
      </c>
      <c r="J36" s="43">
        <v>2</v>
      </c>
      <c r="K36" s="44">
        <v>2</v>
      </c>
      <c r="L36" s="45">
        <f>IF(INTRO!$E$37="Endemic",IF($H36&gt;0,IF($H36=4,"Unknown",IF($H36=99,"Stopped",$D36)),0),"Not required")</f>
        <v>303427.72199405223</v>
      </c>
      <c r="M36" s="46">
        <f>IF(INTRO!$E$39="Endemic", IF($I36&gt;0, IF($I36=4,"Unknown",IF($I36=99,"Stopped",$D36)), 0),"Not required")</f>
        <v>303427.72199405223</v>
      </c>
      <c r="N36" s="46">
        <v>0</v>
      </c>
      <c r="O36" s="47">
        <v>0</v>
      </c>
      <c r="P36" s="42">
        <v>1</v>
      </c>
      <c r="Q36" s="43">
        <v>1</v>
      </c>
      <c r="R36" s="43">
        <v>0</v>
      </c>
      <c r="S36" s="43">
        <v>0</v>
      </c>
      <c r="T36" s="365">
        <v>3240</v>
      </c>
      <c r="U36" s="365" t="s">
        <v>82</v>
      </c>
      <c r="W36" s="48" t="b">
        <f t="shared" si="0"/>
        <v>1</v>
      </c>
    </row>
    <row r="37" spans="1:23" ht="14.5" x14ac:dyDescent="0.35">
      <c r="A37" s="36" t="str">
        <f>IF(INTRO!$E$33&lt;&gt;0,INTRO!$E$33, " ")</f>
        <v>Benin</v>
      </c>
      <c r="B37" s="37" t="s">
        <v>77</v>
      </c>
      <c r="C37" s="38" t="s">
        <v>83</v>
      </c>
      <c r="D37" s="39">
        <v>93812.965910435334</v>
      </c>
      <c r="E37" s="40">
        <f>IF(INTRO!$E$48="","",$D37*INTRO!$E$48)</f>
        <v>12758.563363819207</v>
      </c>
      <c r="F37" s="40">
        <f>IF(INTRO!$E$49="","",$D37*INTRO!$E$49)</f>
        <v>27862.450875399292</v>
      </c>
      <c r="G37" s="41">
        <f>IF(INTRO!$E$50="","",$D37*INTRO!$E$50)</f>
        <v>50377.562693903776</v>
      </c>
      <c r="H37" s="42">
        <v>0</v>
      </c>
      <c r="I37" s="43">
        <v>1</v>
      </c>
      <c r="J37" s="43">
        <v>2</v>
      </c>
      <c r="K37" s="44">
        <v>2</v>
      </c>
      <c r="L37" s="45">
        <f>IF(INTRO!$E$37="Endemic",IF($H37&gt;0,IF($H37=4,"Unknown",IF($H37=99,"Stopped",$D37)),0),"Not required")</f>
        <v>0</v>
      </c>
      <c r="M37" s="46">
        <f>IF(INTRO!$E$39="Endemic", IF($I37&gt;0, IF($I37=4,"Unknown",IF($I37=99,"Stopped",$D37)), 0),"Not required")</f>
        <v>93812.965910435334</v>
      </c>
      <c r="N37" s="46">
        <f>IF(INTRO!$E$41="Endemic", IF($J37&gt;1, IF($J37=4, "Unknown", E37+F37), 0),"Not required")</f>
        <v>40621.014239218501</v>
      </c>
      <c r="O37" s="47">
        <v>0</v>
      </c>
      <c r="P37" s="42">
        <v>0</v>
      </c>
      <c r="Q37" s="43">
        <v>1</v>
      </c>
      <c r="R37" s="43">
        <v>1</v>
      </c>
      <c r="S37" s="43">
        <v>0</v>
      </c>
      <c r="T37" s="365">
        <v>3241</v>
      </c>
      <c r="U37" s="365" t="s">
        <v>83</v>
      </c>
      <c r="W37" s="48" t="b">
        <f t="shared" si="0"/>
        <v>1</v>
      </c>
    </row>
    <row r="38" spans="1:23" ht="14.5" x14ac:dyDescent="0.35">
      <c r="A38" s="36" t="str">
        <f>IF(INTRO!$E$33&lt;&gt;0,INTRO!$E$33, " ")</f>
        <v>Benin</v>
      </c>
      <c r="B38" s="37" t="s">
        <v>77</v>
      </c>
      <c r="C38" s="38" t="s">
        <v>84</v>
      </c>
      <c r="D38" s="39">
        <v>108877.57901126027</v>
      </c>
      <c r="E38" s="40">
        <f>IF(INTRO!$E$48="","",$D38*INTRO!$E$48)</f>
        <v>14807.350745531397</v>
      </c>
      <c r="F38" s="40">
        <f>IF(INTRO!$E$49="","",$D38*INTRO!$E$49)</f>
        <v>32336.640966344297</v>
      </c>
      <c r="G38" s="41">
        <f>IF(INTRO!$E$50="","",$D38*INTRO!$E$50)</f>
        <v>58467.25992904677</v>
      </c>
      <c r="H38" s="42">
        <v>0</v>
      </c>
      <c r="I38" s="43">
        <v>1</v>
      </c>
      <c r="J38" s="43">
        <v>2</v>
      </c>
      <c r="K38" s="44">
        <v>2</v>
      </c>
      <c r="L38" s="45">
        <f>IF(INTRO!$E$37="Endemic",IF($H38&gt;0,IF($H38=4,"Unknown",IF($H38=99,"Stopped",$D38)),0),"Not required")</f>
        <v>0</v>
      </c>
      <c r="M38" s="46">
        <f>IF(INTRO!$E$39="Endemic", IF($I38&gt;0, IF($I38=4,"Unknown",IF($I38=99,"Stopped",$D38)), 0),"Not required")</f>
        <v>108877.57901126027</v>
      </c>
      <c r="N38" s="46">
        <f>IF(INTRO!$E$41="Endemic", IF($J38&gt;1, IF($J38=4, "Unknown", E38+F38), 0),"Not required")</f>
        <v>47143.991711875693</v>
      </c>
      <c r="O38" s="47">
        <v>0</v>
      </c>
      <c r="P38" s="42">
        <v>0</v>
      </c>
      <c r="Q38" s="43">
        <v>1</v>
      </c>
      <c r="R38" s="43">
        <v>1</v>
      </c>
      <c r="S38" s="43">
        <v>0</v>
      </c>
      <c r="T38" s="365">
        <v>3242</v>
      </c>
      <c r="U38" s="365" t="s">
        <v>84</v>
      </c>
      <c r="W38" s="48" t="b">
        <f t="shared" si="0"/>
        <v>1</v>
      </c>
    </row>
    <row r="39" spans="1:23" ht="14.5" x14ac:dyDescent="0.35">
      <c r="A39" s="36" t="str">
        <f>IF(INTRO!$E$33&lt;&gt;0,INTRO!$E$33, " ")</f>
        <v>Benin</v>
      </c>
      <c r="B39" s="37" t="s">
        <v>77</v>
      </c>
      <c r="C39" s="38" t="s">
        <v>85</v>
      </c>
      <c r="D39" s="39">
        <v>265017.94686943229</v>
      </c>
      <c r="E39" s="40">
        <f>IF(INTRO!$E$48="","",$D39*INTRO!$E$48)</f>
        <v>36042.440774242794</v>
      </c>
      <c r="F39" s="40">
        <f>IF(INTRO!$E$49="","",$D39*INTRO!$E$49)</f>
        <v>78710.330220221382</v>
      </c>
      <c r="G39" s="41">
        <f>IF(INTRO!$E$50="","",$D39*INTRO!$E$50)</f>
        <v>142314.63746888514</v>
      </c>
      <c r="H39" s="42">
        <v>99</v>
      </c>
      <c r="I39" s="43">
        <v>1</v>
      </c>
      <c r="J39" s="43">
        <v>2</v>
      </c>
      <c r="K39" s="44">
        <v>3</v>
      </c>
      <c r="L39" s="45" t="str">
        <f>IF(INTRO!$E$37="Endemic",IF($H39&gt;0,IF($H39=4,"Unknown",IF($H39=99,"Stopped",$D39)),0),"Not required")</f>
        <v>Stopped</v>
      </c>
      <c r="M39" s="46">
        <f>IF(INTRO!$E$39="Endemic", IF($I39&gt;0, IF($I39=4,"Unknown",IF($I39=99,"Stopped",$D39)), 0),"Not required")</f>
        <v>265017.94686943229</v>
      </c>
      <c r="N39" s="46">
        <f>IF(INTRO!$E$41="Endemic", IF($J39&gt;1, IF($J39=4, "Unknown", E39+F39), 0),"Not required")</f>
        <v>114752.77099446417</v>
      </c>
      <c r="O39" s="47">
        <f>IF(INTRO!$E$43="Endemic", IF($K39&gt;0, IF($K39=4,"Unknown", IF($K39=1, $F39*0.33, IF($K39=2, $F39*0.5+$G39*0.2, SUM(F39:G39)))), 0),"Not required")</f>
        <v>221024.96768910653</v>
      </c>
      <c r="P39" s="42">
        <v>0</v>
      </c>
      <c r="Q39" s="43">
        <v>1</v>
      </c>
      <c r="R39" s="43">
        <v>1</v>
      </c>
      <c r="S39" s="43">
        <v>1</v>
      </c>
      <c r="T39" s="365">
        <v>3243</v>
      </c>
      <c r="U39" s="365" t="s">
        <v>85</v>
      </c>
      <c r="W39" s="48" t="b">
        <f t="shared" si="0"/>
        <v>1</v>
      </c>
    </row>
    <row r="40" spans="1:23" ht="14.5" x14ac:dyDescent="0.35">
      <c r="A40" s="36" t="str">
        <f>IF(INTRO!$E$33&lt;&gt;0,INTRO!$E$33, " ")</f>
        <v>Benin</v>
      </c>
      <c r="B40" s="37" t="s">
        <v>86</v>
      </c>
      <c r="C40" s="38" t="s">
        <v>87</v>
      </c>
      <c r="D40" s="39">
        <v>127297.40592553765</v>
      </c>
      <c r="E40" s="40">
        <f>IF(INTRO!$E$48="","",$D40*INTRO!$E$48)</f>
        <v>17312.447205873123</v>
      </c>
      <c r="F40" s="40">
        <f>IF(INTRO!$E$49="","",$D40*INTRO!$E$49)</f>
        <v>37807.329559884682</v>
      </c>
      <c r="G40" s="41">
        <f>IF(INTRO!$E$50="","",$D40*INTRO!$E$50)</f>
        <v>68358.706982013726</v>
      </c>
      <c r="H40" s="42">
        <v>99</v>
      </c>
      <c r="I40" s="43">
        <v>1</v>
      </c>
      <c r="J40" s="43">
        <v>2</v>
      </c>
      <c r="K40" s="44">
        <v>2</v>
      </c>
      <c r="L40" s="45" t="str">
        <f>IF(INTRO!$E$37="Endemic",IF($H40&gt;0,IF($H40=4,"Unknown",IF($H40=99,"Stopped",$D40)),0),"Not required")</f>
        <v>Stopped</v>
      </c>
      <c r="M40" s="46">
        <f>IF(INTRO!$E$39="Endemic", IF($I40&gt;0, IF($I40=4,"Unknown",IF($I40=99,"Stopped",$D40)), 0),"Not required")</f>
        <v>127297.40592553765</v>
      </c>
      <c r="N40" s="46">
        <f>IF(INTRO!$E$41="Endemic", IF($J40&gt;1, IF($J40=4, "Unknown", E40+F40), 0),"Not required")</f>
        <v>55119.776765757808</v>
      </c>
      <c r="O40" s="47">
        <f>IF(INTRO!$E$43="Endemic", IF($K40&gt;0, IF($K40=4,"Unknown", IF($K40=1, $F40*0.33, IF($K40=2, $F40*0.5+$G40*0.2, SUM(F40:G40)))), 0),"Not required")</f>
        <v>32575.406176345088</v>
      </c>
      <c r="P40" s="42">
        <v>0</v>
      </c>
      <c r="Q40" s="43">
        <v>1</v>
      </c>
      <c r="R40" s="43">
        <v>1</v>
      </c>
      <c r="S40" s="43">
        <v>1</v>
      </c>
      <c r="T40" s="365">
        <v>3244</v>
      </c>
      <c r="U40" s="365" t="s">
        <v>87</v>
      </c>
      <c r="W40" s="48" t="b">
        <f t="shared" si="0"/>
        <v>1</v>
      </c>
    </row>
    <row r="41" spans="1:23" ht="14.5" x14ac:dyDescent="0.35">
      <c r="A41" s="36" t="str">
        <f>IF(INTRO!$E$33&lt;&gt;0,INTRO!$E$33, " ")</f>
        <v>Benin</v>
      </c>
      <c r="B41" s="37" t="s">
        <v>86</v>
      </c>
      <c r="C41" s="38" t="s">
        <v>88</v>
      </c>
      <c r="D41" s="39">
        <v>133165.76396173885</v>
      </c>
      <c r="E41" s="40">
        <f>IF(INTRO!$E$48="","",$D41*INTRO!$E$48)</f>
        <v>18110.543898796484</v>
      </c>
      <c r="F41" s="40">
        <f>IF(INTRO!$E$49="","",$D41*INTRO!$E$49)</f>
        <v>39550.231896636433</v>
      </c>
      <c r="G41" s="41">
        <f>IF(INTRO!$E$50="","",$D41*INTRO!$E$50)</f>
        <v>71510.015247453761</v>
      </c>
      <c r="H41" s="42">
        <v>0</v>
      </c>
      <c r="I41" s="43">
        <v>1</v>
      </c>
      <c r="J41" s="43">
        <v>2</v>
      </c>
      <c r="K41" s="44">
        <v>2</v>
      </c>
      <c r="L41" s="45">
        <f>IF(INTRO!$E$37="Endemic",IF($H41&gt;0,IF($H41=4,"Unknown",IF($H41=99,"Stopped",$D41)),0),"Not required")</f>
        <v>0</v>
      </c>
      <c r="M41" s="46">
        <f>IF(INTRO!$E$39="Endemic", IF($I41&gt;0, IF($I41=4,"Unknown",IF($I41=99,"Stopped",$D41)), 0),"Not required")</f>
        <v>133165.76396173885</v>
      </c>
      <c r="N41" s="46">
        <f>IF(INTRO!$E$41="Endemic", IF($J41&gt;1, IF($J41=4, "Unknown", E41+F41), 0),"Not required")</f>
        <v>57660.775795432914</v>
      </c>
      <c r="O41" s="47">
        <v>0</v>
      </c>
      <c r="P41" s="42">
        <v>0</v>
      </c>
      <c r="Q41" s="43">
        <v>1</v>
      </c>
      <c r="R41" s="43">
        <v>1</v>
      </c>
      <c r="S41" s="43">
        <v>0</v>
      </c>
      <c r="T41" s="365">
        <v>3245</v>
      </c>
      <c r="U41" s="365" t="s">
        <v>88</v>
      </c>
      <c r="W41" s="48" t="b">
        <f t="shared" si="0"/>
        <v>1</v>
      </c>
    </row>
    <row r="42" spans="1:23" ht="14.5" x14ac:dyDescent="0.35">
      <c r="A42" s="36" t="str">
        <f>IF(INTRO!$E$33&lt;&gt;0,INTRO!$E$33, " ")</f>
        <v>Benin</v>
      </c>
      <c r="B42" s="37" t="s">
        <v>86</v>
      </c>
      <c r="C42" s="38" t="s">
        <v>89</v>
      </c>
      <c r="D42" s="39">
        <v>147784.99469794627</v>
      </c>
      <c r="E42" s="40">
        <f>IF(INTRO!$E$48="","",$D42*INTRO!$E$48)</f>
        <v>20098.759278920694</v>
      </c>
      <c r="F42" s="40">
        <f>IF(INTRO!$E$49="","",$D42*INTRO!$E$49)</f>
        <v>43892.143425290044</v>
      </c>
      <c r="G42" s="41">
        <f>IF(INTRO!$E$50="","",$D42*INTRO!$E$50)</f>
        <v>79360.542152797148</v>
      </c>
      <c r="H42" s="42">
        <v>99</v>
      </c>
      <c r="I42" s="43">
        <v>1</v>
      </c>
      <c r="J42" s="43">
        <v>2</v>
      </c>
      <c r="K42" s="44">
        <v>1</v>
      </c>
      <c r="L42" s="45" t="str">
        <f>IF(INTRO!$E$37="Endemic",IF($H42&gt;0,IF($H42=4,"Unknown",IF($H42=99,"Stopped",$D42)),0),"Not required")</f>
        <v>Stopped</v>
      </c>
      <c r="M42" s="46">
        <f>IF(INTRO!$E$39="Endemic", IF($I42&gt;0, IF($I42=4,"Unknown",IF($I42=99,"Stopped",$D42)), 0),"Not required")</f>
        <v>147784.99469794627</v>
      </c>
      <c r="N42" s="46">
        <f>IF(INTRO!$E$41="Endemic", IF($J42&gt;1, IF($J42=4, "Unknown", E42+F42), 0),"Not required")</f>
        <v>63990.902704210734</v>
      </c>
      <c r="O42" s="47">
        <f>IF(INTRO!$E$43="Endemic", IF($K42&gt;0, IF($K42=4,"Unknown", IF($K42=1, $F42*0.33, IF($K42=2, $F42*0.5+$G42*0.2, SUM(F42:G42)))), 0),"Not required")</f>
        <v>14484.407330345715</v>
      </c>
      <c r="P42" s="42">
        <v>0</v>
      </c>
      <c r="Q42" s="43">
        <v>1</v>
      </c>
      <c r="R42" s="43">
        <v>1</v>
      </c>
      <c r="S42" s="43">
        <v>1</v>
      </c>
      <c r="T42" s="365">
        <v>3246</v>
      </c>
      <c r="U42" s="365" t="s">
        <v>89</v>
      </c>
      <c r="W42" s="48" t="b">
        <f t="shared" si="0"/>
        <v>1</v>
      </c>
    </row>
    <row r="43" spans="1:23" ht="14.5" x14ac:dyDescent="0.35">
      <c r="A43" s="36" t="str">
        <f>IF(INTRO!$E$33&lt;&gt;0,INTRO!$E$33, " ")</f>
        <v>Benin</v>
      </c>
      <c r="B43" s="37" t="s">
        <v>86</v>
      </c>
      <c r="C43" s="38" t="s">
        <v>90</v>
      </c>
      <c r="D43" s="39">
        <v>168671.64606905219</v>
      </c>
      <c r="E43" s="40">
        <f>IF(INTRO!$E$48="","",$D43*INTRO!$E$48)</f>
        <v>22939.3438653911</v>
      </c>
      <c r="F43" s="40">
        <f>IF(INTRO!$E$49="","",$D43*INTRO!$E$49)</f>
        <v>50095.478882508498</v>
      </c>
      <c r="G43" s="41">
        <f>IF(INTRO!$E$50="","",$D43*INTRO!$E$50)</f>
        <v>90576.67393908104</v>
      </c>
      <c r="H43" s="42">
        <v>0</v>
      </c>
      <c r="I43" s="43">
        <v>1</v>
      </c>
      <c r="J43" s="43">
        <v>2</v>
      </c>
      <c r="K43" s="44">
        <v>2</v>
      </c>
      <c r="L43" s="45">
        <f>IF(INTRO!$E$37="Endemic",IF($H43&gt;0,IF($H43=4,"Unknown",IF($H43=99,"Stopped",$D43)),0),"Not required")</f>
        <v>0</v>
      </c>
      <c r="M43" s="46">
        <f>IF(INTRO!$E$39="Endemic", IF($I43&gt;0, IF($I43=4,"Unknown",IF($I43=99,"Stopped",$D43)), 0),"Not required")</f>
        <v>168671.64606905219</v>
      </c>
      <c r="N43" s="46">
        <f>IF(INTRO!$E$41="Endemic", IF($J43&gt;1, IF($J43=4, "Unknown", E43+F43), 0),"Not required")</f>
        <v>73034.822747899598</v>
      </c>
      <c r="O43" s="47">
        <v>0</v>
      </c>
      <c r="P43" s="42">
        <v>0</v>
      </c>
      <c r="Q43" s="43">
        <v>1</v>
      </c>
      <c r="R43" s="43">
        <v>1</v>
      </c>
      <c r="S43" s="43">
        <v>0</v>
      </c>
      <c r="T43" s="365">
        <v>3247</v>
      </c>
      <c r="U43" s="365" t="s">
        <v>90</v>
      </c>
      <c r="W43" s="48" t="b">
        <f t="shared" si="0"/>
        <v>1</v>
      </c>
    </row>
    <row r="44" spans="1:23" ht="14.5" x14ac:dyDescent="0.35">
      <c r="A44" s="36" t="str">
        <f>IF(INTRO!$E$33&lt;&gt;0,INTRO!$E$33, " ")</f>
        <v>Benin</v>
      </c>
      <c r="B44" s="37" t="s">
        <v>86</v>
      </c>
      <c r="C44" s="38" t="s">
        <v>91</v>
      </c>
      <c r="D44" s="39">
        <v>171678.86779495009</v>
      </c>
      <c r="E44" s="40">
        <f>IF(INTRO!$E$48="","",$D44*INTRO!$E$48)</f>
        <v>23348.326020113214</v>
      </c>
      <c r="F44" s="40">
        <f>IF(INTRO!$E$49="","",$D44*INTRO!$E$49)</f>
        <v>50988.623735100176</v>
      </c>
      <c r="G44" s="41">
        <f>IF(INTRO!$E$50="","",$D44*INTRO!$E$50)</f>
        <v>92191.552005888196</v>
      </c>
      <c r="H44" s="42">
        <v>99</v>
      </c>
      <c r="I44" s="43">
        <v>1</v>
      </c>
      <c r="J44" s="43">
        <v>2</v>
      </c>
      <c r="K44" s="44">
        <v>2</v>
      </c>
      <c r="L44" s="45" t="str">
        <f>IF(INTRO!$E$37="Endemic",IF($H44&gt;0,IF($H44=4,"Unknown",IF($H44=99,"Stopped",$D44)),0),"Not required")</f>
        <v>Stopped</v>
      </c>
      <c r="M44" s="46">
        <f>IF(INTRO!$E$39="Endemic", IF($I44&gt;0, IF($I44=4,"Unknown",IF($I44=99,"Stopped",$D44)), 0),"Not required")</f>
        <v>171678.86779495009</v>
      </c>
      <c r="N44" s="46">
        <f>IF(INTRO!$E$41="Endemic", IF($J44&gt;1, IF($J44=4, "Unknown", E44+F44), 0),"Not required")</f>
        <v>74336.949755213398</v>
      </c>
      <c r="O44" s="47">
        <f>IF(INTRO!$E$43="Endemic", IF($K44&gt;0, IF($K44=4,"Unknown", IF($K44=1, $F44*0.33, IF($K44=2, $F44*0.5+$G44*0.2, SUM(F44:G44)))), 0),"Not required")</f>
        <v>43932.622268727733</v>
      </c>
      <c r="P44" s="42">
        <v>0</v>
      </c>
      <c r="Q44" s="43">
        <v>1</v>
      </c>
      <c r="R44" s="43">
        <v>1</v>
      </c>
      <c r="S44" s="43">
        <v>1</v>
      </c>
      <c r="T44" s="365">
        <v>3248</v>
      </c>
      <c r="U44" s="365" t="s">
        <v>91</v>
      </c>
      <c r="W44" s="48" t="b">
        <f t="shared" si="0"/>
        <v>1</v>
      </c>
    </row>
    <row r="45" spans="1:23" ht="14.5" x14ac:dyDescent="0.35">
      <c r="A45" s="36" t="str">
        <f>IF(INTRO!$E$33&lt;&gt;0,INTRO!$E$33, " ")</f>
        <v>Benin</v>
      </c>
      <c r="B45" s="37" t="s">
        <v>86</v>
      </c>
      <c r="C45" s="38" t="s">
        <v>92</v>
      </c>
      <c r="D45" s="39">
        <v>103538.92906737758</v>
      </c>
      <c r="E45" s="40">
        <f>IF(INTRO!$E$48="","",$D45*INTRO!$E$48)</f>
        <v>14081.294353163352</v>
      </c>
      <c r="F45" s="40">
        <f>IF(INTRO!$E$49="","",$D45*INTRO!$E$49)</f>
        <v>30751.06193301114</v>
      </c>
      <c r="G45" s="41">
        <f>IF(INTRO!$E$50="","",$D45*INTRO!$E$50)</f>
        <v>55600.404909181765</v>
      </c>
      <c r="H45" s="42">
        <v>0</v>
      </c>
      <c r="I45" s="43">
        <v>1</v>
      </c>
      <c r="J45" s="43">
        <v>2</v>
      </c>
      <c r="K45" s="44">
        <v>2</v>
      </c>
      <c r="L45" s="45">
        <f>IF(INTRO!$E$37="Endemic",IF($H45&gt;0,IF($H45=4,"Unknown",IF($H45=99,"Stopped",$D45)),0),"Not required")</f>
        <v>0</v>
      </c>
      <c r="M45" s="46">
        <f>IF(INTRO!$E$39="Endemic", IF($I45&gt;0, IF($I45=4,"Unknown",IF($I45=99,"Stopped",$D45)), 0),"Not required")</f>
        <v>103538.92906737758</v>
      </c>
      <c r="N45" s="46">
        <f>IF(INTRO!$E$41="Endemic", IF($J45&gt;1, IF($J45=4, "Unknown", E45+F45), 0),"Not required")</f>
        <v>44832.356286174494</v>
      </c>
      <c r="O45" s="47">
        <v>0</v>
      </c>
      <c r="P45" s="42">
        <v>0</v>
      </c>
      <c r="Q45" s="43">
        <v>1</v>
      </c>
      <c r="R45" s="43">
        <v>1</v>
      </c>
      <c r="S45" s="43">
        <v>0</v>
      </c>
      <c r="T45" s="365">
        <v>3249</v>
      </c>
      <c r="U45" s="365" t="s">
        <v>92</v>
      </c>
      <c r="W45" s="48" t="b">
        <f t="shared" si="0"/>
        <v>1</v>
      </c>
    </row>
    <row r="46" spans="1:23" ht="14.5" x14ac:dyDescent="0.35">
      <c r="A46" s="36" t="str">
        <f>IF(INTRO!$E$33&lt;&gt;0,INTRO!$E$33, " ")</f>
        <v>Benin</v>
      </c>
      <c r="B46" s="37" t="s">
        <v>93</v>
      </c>
      <c r="C46" s="38" t="s">
        <v>94</v>
      </c>
      <c r="D46" s="39">
        <v>203223.81607293108</v>
      </c>
      <c r="E46" s="40">
        <f>IF(INTRO!$E$48="","",$D46*INTRO!$E$48)</f>
        <v>27638.438985918627</v>
      </c>
      <c r="F46" s="40">
        <f>IF(INTRO!$E$49="","",$D46*INTRO!$E$49)</f>
        <v>60357.473373660527</v>
      </c>
      <c r="G46" s="41">
        <f>IF(INTRO!$E$50="","",$D46*INTRO!$E$50)</f>
        <v>109131.189231164</v>
      </c>
      <c r="H46" s="42">
        <v>99</v>
      </c>
      <c r="I46" s="43">
        <v>1</v>
      </c>
      <c r="J46" s="43">
        <v>2</v>
      </c>
      <c r="K46" s="44">
        <v>2</v>
      </c>
      <c r="L46" s="45" t="str">
        <f>IF(INTRO!$E$37="Endemic",IF($H46&gt;0,IF($H46=4,"Unknown",IF($H46=99,"Stopped",$D46)),0),"Not required")</f>
        <v>Stopped</v>
      </c>
      <c r="M46" s="46">
        <f>IF(INTRO!$E$39="Endemic", IF($I46&gt;0, IF($I46=4,"Unknown",IF($I46=99,"Stopped",$D46)), 0),"Not required")</f>
        <v>203223.81607293108</v>
      </c>
      <c r="N46" s="46">
        <f>IF(INTRO!$E$41="Endemic", IF($J46&gt;1, IF($J46=4, "Unknown", E46+F46), 0),"Not required")</f>
        <v>87995.912359579146</v>
      </c>
      <c r="O46" s="47">
        <f>IF(INTRO!$E$43="Endemic", IF($K46&gt;0, IF($K46=4,"Unknown", IF($K46=1, $F46*0.33, IF($K46=2, $F46*0.5+$G46*0.2, SUM(F46:G46)))), 0),"Not required")</f>
        <v>52004.974533063069</v>
      </c>
      <c r="P46" s="42">
        <v>0</v>
      </c>
      <c r="Q46" s="43">
        <v>1</v>
      </c>
      <c r="R46" s="43">
        <v>1</v>
      </c>
      <c r="S46" s="43">
        <v>1</v>
      </c>
      <c r="T46" s="365">
        <v>3254</v>
      </c>
      <c r="U46" s="365" t="s">
        <v>94</v>
      </c>
      <c r="W46" s="48" t="b">
        <f t="shared" si="0"/>
        <v>1</v>
      </c>
    </row>
    <row r="47" spans="1:23" ht="14.5" x14ac:dyDescent="0.35">
      <c r="A47" s="36" t="str">
        <f>IF(INTRO!$E$33&lt;&gt;0,INTRO!$E$33, " ")</f>
        <v>Benin</v>
      </c>
      <c r="B47" s="37" t="s">
        <v>93</v>
      </c>
      <c r="C47" s="38" t="s">
        <v>95</v>
      </c>
      <c r="D47" s="39">
        <v>159183.22017323927</v>
      </c>
      <c r="E47" s="40">
        <f>IF(INTRO!$E$48="","",$D47*INTRO!$E$48)</f>
        <v>21648.917943560544</v>
      </c>
      <c r="F47" s="40">
        <f>IF(INTRO!$E$49="","",$D47*INTRO!$E$49)</f>
        <v>47277.416391452061</v>
      </c>
      <c r="G47" s="41">
        <f>IF(INTRO!$E$50="","",$D47*INTRO!$E$50)</f>
        <v>85481.389233029491</v>
      </c>
      <c r="H47" s="42">
        <v>99</v>
      </c>
      <c r="I47" s="43">
        <v>1</v>
      </c>
      <c r="J47" s="43">
        <v>3</v>
      </c>
      <c r="K47" s="44">
        <v>2</v>
      </c>
      <c r="L47" s="45" t="str">
        <f>IF(INTRO!$E$37="Endemic",IF($H47&gt;0,IF($H47=4,"Unknown",IF($H47=99,"Stopped",$D47)),0),"Not required")</f>
        <v>Stopped</v>
      </c>
      <c r="M47" s="46">
        <f>IF(INTRO!$E$39="Endemic", IF($I47&gt;0, IF($I47=4,"Unknown",IF($I47=99,"Stopped",$D47)), 0),"Not required")</f>
        <v>159183.22017323927</v>
      </c>
      <c r="N47" s="46">
        <f>IF(INTRO!$E$41="Endemic", IF($J47&gt;1, IF($J47=4, "Unknown", E47+F47), 0),"Not required")</f>
        <v>68926.334335012609</v>
      </c>
      <c r="O47" s="47">
        <f>IF(INTRO!$E$43="Endemic", IF($K47&gt;0, IF($K47=4,"Unknown", IF($K47=1, $F47*0.33, IF($K47=2, $F47*0.5+$G47*0.2, SUM(F47:G47)))), 0),"Not required")</f>
        <v>40734.986042331933</v>
      </c>
      <c r="P47" s="42">
        <v>0</v>
      </c>
      <c r="Q47" s="43">
        <v>1</v>
      </c>
      <c r="R47" s="43">
        <v>1</v>
      </c>
      <c r="S47" s="43">
        <v>1</v>
      </c>
      <c r="T47" s="365">
        <v>3255</v>
      </c>
      <c r="U47" s="365" t="s">
        <v>95</v>
      </c>
      <c r="W47" s="48" t="b">
        <f t="shared" si="0"/>
        <v>1</v>
      </c>
    </row>
    <row r="48" spans="1:23" ht="14.5" x14ac:dyDescent="0.35">
      <c r="A48" s="36" t="str">
        <f>IF(INTRO!$E$33&lt;&gt;0,INTRO!$E$33, " ")</f>
        <v>Benin</v>
      </c>
      <c r="B48" s="37" t="s">
        <v>93</v>
      </c>
      <c r="C48" s="38" t="s">
        <v>96</v>
      </c>
      <c r="D48" s="39">
        <v>122399.38760104995</v>
      </c>
      <c r="E48" s="40">
        <f>IF(INTRO!$E$48="","",$D48*INTRO!$E$48)</f>
        <v>16646.316713742795</v>
      </c>
      <c r="F48" s="40">
        <f>IF(INTRO!$E$49="","",$D48*INTRO!$E$49)</f>
        <v>36352.618117511833</v>
      </c>
      <c r="G48" s="41">
        <f>IF(INTRO!$E$50="","",$D48*INTRO!$E$50)</f>
        <v>65728.471141763832</v>
      </c>
      <c r="H48" s="42">
        <v>99</v>
      </c>
      <c r="I48" s="43">
        <v>1</v>
      </c>
      <c r="J48" s="43">
        <v>1</v>
      </c>
      <c r="K48" s="44">
        <v>1</v>
      </c>
      <c r="L48" s="45" t="str">
        <f>IF(INTRO!$E$37="Endemic",IF($H48&gt;0,IF($H48=4,"Unknown",IF($H48=99,"Stopped",$D48)),0),"Not required")</f>
        <v>Stopped</v>
      </c>
      <c r="M48" s="46">
        <f>IF(INTRO!$E$39="Endemic", IF($I48&gt;0, IF($I48=4,"Unknown",IF($I48=99,"Stopped",$D48)), 0),"Not required")</f>
        <v>122399.38760104995</v>
      </c>
      <c r="N48" s="46">
        <f>IF(INTRO!$E$41="Endemic", IF($J48&gt;1, IF($J48=4, "Unknown", E48+F48), 0),"Not required")</f>
        <v>0</v>
      </c>
      <c r="O48" s="47">
        <v>0</v>
      </c>
      <c r="P48" s="42">
        <v>0</v>
      </c>
      <c r="Q48" s="43">
        <v>1</v>
      </c>
      <c r="R48" s="43">
        <v>0</v>
      </c>
      <c r="S48" s="43">
        <v>0</v>
      </c>
      <c r="T48" s="365">
        <v>3256</v>
      </c>
      <c r="U48" s="365" t="s">
        <v>96</v>
      </c>
      <c r="W48" s="48" t="b">
        <f t="shared" si="0"/>
        <v>1</v>
      </c>
    </row>
    <row r="49" spans="1:23" ht="14.5" x14ac:dyDescent="0.35">
      <c r="A49" s="36" t="str">
        <f>IF(INTRO!$E$33&lt;&gt;0,INTRO!$E$33, " ")</f>
        <v>Benin</v>
      </c>
      <c r="B49" s="37" t="s">
        <v>93</v>
      </c>
      <c r="C49" s="38" t="s">
        <v>97</v>
      </c>
      <c r="D49" s="39">
        <v>152732.89584727108</v>
      </c>
      <c r="E49" s="40">
        <f>IF(INTRO!$E$48="","",$D49*INTRO!$E$48)</f>
        <v>20771.673835228867</v>
      </c>
      <c r="F49" s="40">
        <f>IF(INTRO!$E$49="","",$D49*INTRO!$E$49)</f>
        <v>45361.670066639512</v>
      </c>
      <c r="G49" s="41">
        <f>IF(INTRO!$E$50="","",$D49*INTRO!$E$50)</f>
        <v>82017.565069984572</v>
      </c>
      <c r="H49" s="42">
        <v>99</v>
      </c>
      <c r="I49" s="43">
        <v>1</v>
      </c>
      <c r="J49" s="43">
        <v>2</v>
      </c>
      <c r="K49" s="44">
        <v>2</v>
      </c>
      <c r="L49" s="45" t="str">
        <f>IF(INTRO!$E$37="Endemic",IF($H49&gt;0,IF($H49=4,"Unknown",IF($H49=99,"Stopped",$D49)),0),"Not required")</f>
        <v>Stopped</v>
      </c>
      <c r="M49" s="46">
        <f>IF(INTRO!$E$39="Endemic", IF($I49&gt;0, IF($I49=4,"Unknown",IF($I49=99,"Stopped",$D49)), 0),"Not required")</f>
        <v>152732.89584727108</v>
      </c>
      <c r="N49" s="46">
        <f>IF(INTRO!$E$41="Endemic", IF($J49&gt;1, IF($J49=4, "Unknown", E49+F49), 0),"Not required")</f>
        <v>66133.343901868386</v>
      </c>
      <c r="O49" s="47">
        <f>IF(INTRO!$E$43="Endemic", IF($K49&gt;0, IF($K49=4,"Unknown", IF($K49=1, $F49*0.33, IF($K49=2, $F49*0.5+$G49*0.2, SUM(F49:G49)))), 0),"Not required")</f>
        <v>39084.348047316671</v>
      </c>
      <c r="P49" s="42">
        <v>0</v>
      </c>
      <c r="Q49" s="43">
        <v>1</v>
      </c>
      <c r="R49" s="43">
        <v>1</v>
      </c>
      <c r="S49" s="43">
        <v>1</v>
      </c>
      <c r="T49" s="365">
        <v>3257</v>
      </c>
      <c r="U49" s="365" t="s">
        <v>97</v>
      </c>
      <c r="W49" s="48" t="b">
        <f t="shared" si="0"/>
        <v>1</v>
      </c>
    </row>
    <row r="50" spans="1:23" ht="14.5" x14ac:dyDescent="0.35">
      <c r="A50" s="36" t="str">
        <f>IF(INTRO!$E$33&lt;&gt;0,INTRO!$E$33, " ")</f>
        <v>Benin</v>
      </c>
      <c r="B50" s="37" t="s">
        <v>93</v>
      </c>
      <c r="C50" s="38" t="s">
        <v>98</v>
      </c>
      <c r="D50" s="39">
        <v>142434.46789100708</v>
      </c>
      <c r="E50" s="40">
        <f>IF(INTRO!$E$48="","",$D50*INTRO!$E$48)</f>
        <v>19371.087633176965</v>
      </c>
      <c r="F50" s="40">
        <f>IF(INTRO!$E$49="","",$D50*INTRO!$E$49)</f>
        <v>42303.0369636291</v>
      </c>
      <c r="G50" s="41">
        <f>IF(INTRO!$E$50="","",$D50*INTRO!$E$50)</f>
        <v>76487.309257470813</v>
      </c>
      <c r="H50" s="42">
        <v>99</v>
      </c>
      <c r="I50" s="43">
        <v>1</v>
      </c>
      <c r="J50" s="43">
        <v>2</v>
      </c>
      <c r="K50" s="44">
        <v>2</v>
      </c>
      <c r="L50" s="45" t="str">
        <f>IF(INTRO!$E$37="Endemic",IF($H50&gt;0,IF($H50=4,"Unknown",IF($H50=99,"Stopped",$D50)),0),"Not required")</f>
        <v>Stopped</v>
      </c>
      <c r="M50" s="46">
        <f>IF(INTRO!$E$39="Endemic", IF($I50&gt;0, IF($I50=4,"Unknown",IF($I50=99,"Stopped",$D50)), 0),"Not required")</f>
        <v>142434.46789100708</v>
      </c>
      <c r="N50" s="46">
        <f>IF(INTRO!$E$41="Endemic", IF($J50&gt;1, IF($J50=4, "Unknown", E50+F50), 0),"Not required")</f>
        <v>61674.124596806068</v>
      </c>
      <c r="O50" s="47">
        <f>IF(INTRO!$E$43="Endemic", IF($K50&gt;0, IF($K50=4,"Unknown", IF($K50=1, $F50*0.33, IF($K50=2, $F50*0.5+$G50*0.2, SUM(F50:G50)))), 0),"Not required")</f>
        <v>36448.980333308711</v>
      </c>
      <c r="P50" s="42">
        <v>0</v>
      </c>
      <c r="Q50" s="43">
        <v>1</v>
      </c>
      <c r="R50" s="43">
        <v>1</v>
      </c>
      <c r="S50" s="43">
        <v>1</v>
      </c>
      <c r="T50" s="365">
        <v>3265</v>
      </c>
      <c r="U50" s="365" t="s">
        <v>98</v>
      </c>
      <c r="W50" s="48" t="b">
        <f t="shared" si="0"/>
        <v>1</v>
      </c>
    </row>
    <row r="51" spans="1:23" ht="14.5" x14ac:dyDescent="0.35">
      <c r="A51" s="36" t="str">
        <f>IF(INTRO!$E$33&lt;&gt;0,INTRO!$E$33, " ")</f>
        <v>Benin</v>
      </c>
      <c r="B51" s="37" t="s">
        <v>93</v>
      </c>
      <c r="C51" s="38" t="s">
        <v>99</v>
      </c>
      <c r="D51" s="39">
        <v>105242.07122967522</v>
      </c>
      <c r="E51" s="40">
        <f>IF(INTRO!$E$48="","",$D51*INTRO!$E$48)</f>
        <v>14312.92168723583</v>
      </c>
      <c r="F51" s="40">
        <f>IF(INTRO!$E$49="","",$D51*INTRO!$E$49)</f>
        <v>31256.895155213537</v>
      </c>
      <c r="G51" s="41">
        <f>IF(INTRO!$E$50="","",$D51*INTRO!$E$50)</f>
        <v>56514.992250335592</v>
      </c>
      <c r="H51" s="42">
        <v>99</v>
      </c>
      <c r="I51" s="43">
        <v>0</v>
      </c>
      <c r="J51" s="43">
        <v>2</v>
      </c>
      <c r="K51" s="44">
        <v>1</v>
      </c>
      <c r="L51" s="45" t="str">
        <f>IF(INTRO!$E$37="Endemic",IF($H51&gt;0,IF($H51=4,"Unknown",IF($H51=99,"Stopped",$D51)),0),"Not required")</f>
        <v>Stopped</v>
      </c>
      <c r="M51" s="46">
        <f>IF(INTRO!$E$39="Endemic", IF($I51&gt;0, IF($I51=4,"Unknown",IF($I51=99,"Stopped",$D51)), 0),"Not required")</f>
        <v>0</v>
      </c>
      <c r="N51" s="46">
        <f>IF(INTRO!$E$41="Endemic", IF($J51&gt;1, IF($J51=4, "Unknown", E51+F51), 0),"Not required")</f>
        <v>45569.816842449363</v>
      </c>
      <c r="O51" s="47">
        <v>0</v>
      </c>
      <c r="P51" s="42">
        <v>0</v>
      </c>
      <c r="Q51" s="43">
        <v>0</v>
      </c>
      <c r="R51" s="43">
        <v>1</v>
      </c>
      <c r="S51" s="43">
        <v>0</v>
      </c>
      <c r="T51" s="365">
        <v>3258</v>
      </c>
      <c r="U51" s="365" t="s">
        <v>99</v>
      </c>
      <c r="W51" s="48" t="b">
        <f t="shared" si="0"/>
        <v>1</v>
      </c>
    </row>
    <row r="52" spans="1:23" ht="14.5" x14ac:dyDescent="0.35">
      <c r="A52" s="36" t="str">
        <f>IF(INTRO!$E$33&lt;&gt;0,INTRO!$E$33, " ")</f>
        <v>Benin</v>
      </c>
      <c r="B52" s="37" t="s">
        <v>100</v>
      </c>
      <c r="C52" s="38" t="s">
        <v>101</v>
      </c>
      <c r="D52" s="39">
        <v>154507.29918790757</v>
      </c>
      <c r="E52" s="40">
        <f>IF(INTRO!$E$48="","",$D52*INTRO!$E$48)</f>
        <v>21012.992689555431</v>
      </c>
      <c r="F52" s="40">
        <f>IF(INTRO!$E$49="","",$D52*INTRO!$E$49)</f>
        <v>45888.667858808549</v>
      </c>
      <c r="G52" s="41">
        <f>IF(INTRO!$E$50="","",$D52*INTRO!$E$50)</f>
        <v>82970.419663906374</v>
      </c>
      <c r="H52" s="42">
        <v>0</v>
      </c>
      <c r="I52" s="43">
        <v>1</v>
      </c>
      <c r="J52" s="43">
        <v>2</v>
      </c>
      <c r="K52" s="44">
        <v>2</v>
      </c>
      <c r="L52" s="45">
        <f>IF(INTRO!$E$37="Endemic",IF($H52&gt;0,IF($H52=4,"Unknown",IF($H52=99,"Stopped",$D52)),0),"Not required")</f>
        <v>0</v>
      </c>
      <c r="M52" s="46">
        <f>IF(INTRO!$E$39="Endemic", IF($I52&gt;0, IF($I52=4,"Unknown",IF($I52=99,"Stopped",$D52)), 0),"Not required")</f>
        <v>154507.29918790757</v>
      </c>
      <c r="N52" s="46">
        <f>IF(INTRO!$E$41="Endemic", IF($J52&gt;1, IF($J52=4, "Unknown", E52+F52), 0),"Not required")</f>
        <v>66901.660548363987</v>
      </c>
      <c r="O52" s="47">
        <v>0</v>
      </c>
      <c r="P52" s="42">
        <v>0</v>
      </c>
      <c r="Q52" s="43">
        <v>1</v>
      </c>
      <c r="R52" s="43">
        <v>1</v>
      </c>
      <c r="S52" s="43">
        <v>0</v>
      </c>
      <c r="T52" s="365">
        <v>3250</v>
      </c>
      <c r="U52" s="365" t="s">
        <v>101</v>
      </c>
      <c r="W52" s="48" t="b">
        <f t="shared" si="0"/>
        <v>1</v>
      </c>
    </row>
    <row r="53" spans="1:23" ht="14.5" x14ac:dyDescent="0.35">
      <c r="A53" s="36" t="str">
        <f>IF(INTRO!$E$33&lt;&gt;0,INTRO!$E$33, " ")</f>
        <v>Benin</v>
      </c>
      <c r="B53" s="37" t="s">
        <v>100</v>
      </c>
      <c r="C53" s="38" t="s">
        <v>102</v>
      </c>
      <c r="D53" s="39">
        <v>84252.091149977976</v>
      </c>
      <c r="E53" s="40">
        <f>IF(INTRO!$E$48="","",$D53*INTRO!$E$48)</f>
        <v>11458.284396397006</v>
      </c>
      <c r="F53" s="40">
        <f>IF(INTRO!$E$49="","",$D53*INTRO!$E$49)</f>
        <v>25022.871071543457</v>
      </c>
      <c r="G53" s="41">
        <f>IF(INTRO!$E$50="","",$D53*INTRO!$E$50)</f>
        <v>45243.372947538177</v>
      </c>
      <c r="H53" s="42">
        <v>0</v>
      </c>
      <c r="I53" s="43">
        <v>1</v>
      </c>
      <c r="J53" s="43">
        <v>2</v>
      </c>
      <c r="K53" s="44">
        <v>3</v>
      </c>
      <c r="L53" s="45">
        <f>IF(INTRO!$E$37="Endemic",IF($H53&gt;0,IF($H53=4,"Unknown",IF($H53=99,"Stopped",$D53)),0),"Not required")</f>
        <v>0</v>
      </c>
      <c r="M53" s="46">
        <f>IF(INTRO!$E$39="Endemic", IF($I53&gt;0, IF($I53=4,"Unknown",IF($I53=99,"Stopped",$D53)), 0),"Not required")</f>
        <v>84252.091149977976</v>
      </c>
      <c r="N53" s="46">
        <f>IF(INTRO!$E$41="Endemic", IF($J53&gt;1, IF($J53=4, "Unknown", E53+F53), 0),"Not required")</f>
        <v>36481.155467940465</v>
      </c>
      <c r="O53" s="47">
        <f>IF(INTRO!$E$43="Endemic", IF($K53&gt;0, IF($K53=4,"Unknown", IF($K53=1, $F53*0.33, IF($K53=2, $F53*0.5+$G53*0.2, SUM(F53:G53)))), 0),"Not required")</f>
        <v>70266.244019081641</v>
      </c>
      <c r="P53" s="42">
        <v>0</v>
      </c>
      <c r="Q53" s="43">
        <v>1</v>
      </c>
      <c r="R53" s="43">
        <v>1</v>
      </c>
      <c r="S53" s="43">
        <v>1</v>
      </c>
      <c r="T53" s="365">
        <v>3251</v>
      </c>
      <c r="U53" s="365" t="s">
        <v>102</v>
      </c>
      <c r="W53" s="48" t="b">
        <f t="shared" si="0"/>
        <v>1</v>
      </c>
    </row>
    <row r="54" spans="1:23" ht="14.5" x14ac:dyDescent="0.35">
      <c r="A54" s="36" t="str">
        <f>IF(INTRO!$E$33&lt;&gt;0,INTRO!$E$33, " ")</f>
        <v>Benin</v>
      </c>
      <c r="B54" s="37" t="s">
        <v>100</v>
      </c>
      <c r="C54" s="38" t="s">
        <v>103</v>
      </c>
      <c r="D54" s="39">
        <v>318076.64488790074</v>
      </c>
      <c r="E54" s="40">
        <f>IF(INTRO!$E$48="","",$D54*INTRO!$E$48)</f>
        <v>43258.423704754503</v>
      </c>
      <c r="F54" s="40">
        <f>IF(INTRO!$E$49="","",$D54*INTRO!$E$49)</f>
        <v>94468.763531706514</v>
      </c>
      <c r="G54" s="41">
        <f>IF(INTRO!$E$50="","",$D54*INTRO!$E$50)</f>
        <v>170807.1583048027</v>
      </c>
      <c r="H54" s="42">
        <v>0</v>
      </c>
      <c r="I54" s="43">
        <v>1</v>
      </c>
      <c r="J54" s="43">
        <v>1</v>
      </c>
      <c r="K54" s="44">
        <v>1</v>
      </c>
      <c r="L54" s="45">
        <f>IF(INTRO!$E$37="Endemic",IF($H54&gt;0,IF($H54=4,"Unknown",IF($H54=99,"Stopped",$D54)),0),"Not required")</f>
        <v>0</v>
      </c>
      <c r="M54" s="46">
        <f>IF(INTRO!$E$39="Endemic", IF($I54&gt;0, IF($I54=4,"Unknown",IF($I54=99,"Stopped",$D54)), 0),"Not required")</f>
        <v>318076.64488790074</v>
      </c>
      <c r="N54" s="46">
        <v>94469</v>
      </c>
      <c r="O54" s="47">
        <f>IF(INTRO!$E$43="Endemic", IF($K54&gt;0, IF($K54=4,"Unknown", IF($K54=1, $F54*0.33, IF($K54=2, $F54*0.5+$G54*0.2, SUM(F54:G54)))), 0),"Not required")</f>
        <v>31174.691965463153</v>
      </c>
      <c r="P54" s="42">
        <v>0</v>
      </c>
      <c r="Q54" s="43">
        <v>1</v>
      </c>
      <c r="R54" s="43">
        <v>1</v>
      </c>
      <c r="S54" s="43">
        <v>1</v>
      </c>
      <c r="T54" s="365">
        <v>3252</v>
      </c>
      <c r="U54" s="365" t="s">
        <v>103</v>
      </c>
      <c r="W54" s="48" t="b">
        <f t="shared" si="0"/>
        <v>1</v>
      </c>
    </row>
    <row r="55" spans="1:23" ht="14.5" x14ac:dyDescent="0.35">
      <c r="A55" s="36" t="str">
        <f>IF(INTRO!$E$33&lt;&gt;0,INTRO!$E$33, " ")</f>
        <v>Benin</v>
      </c>
      <c r="B55" s="37" t="s">
        <v>100</v>
      </c>
      <c r="C55" s="38" t="s">
        <v>104</v>
      </c>
      <c r="D55" s="39">
        <v>88232.027960200649</v>
      </c>
      <c r="E55" s="40">
        <f>IF(INTRO!$E$48="","",$D55*INTRO!$E$48)</f>
        <v>11999.555802587289</v>
      </c>
      <c r="F55" s="40">
        <f>IF(INTRO!$E$49="","",$D55*INTRO!$E$49)</f>
        <v>26204.91230417959</v>
      </c>
      <c r="G55" s="41">
        <f>IF(INTRO!$E$50="","",$D55*INTRO!$E$50)</f>
        <v>47380.599014627755</v>
      </c>
      <c r="H55" s="42">
        <v>0</v>
      </c>
      <c r="I55" s="43">
        <v>1</v>
      </c>
      <c r="J55" s="43">
        <v>2</v>
      </c>
      <c r="K55" s="44">
        <v>3</v>
      </c>
      <c r="L55" s="45">
        <f>IF(INTRO!$E$37="Endemic",IF($H55&gt;0,IF($H55=4,"Unknown",IF($H55=99,"Stopped",$D55)),0),"Not required")</f>
        <v>0</v>
      </c>
      <c r="M55" s="46">
        <f>IF(INTRO!$E$39="Endemic", IF($I55&gt;0, IF($I55=4,"Unknown",IF($I55=99,"Stopped",$D55)), 0),"Not required")</f>
        <v>88232.027960200649</v>
      </c>
      <c r="N55" s="46">
        <f>IF(INTRO!$E$41="Endemic", IF($J55&gt;1, IF($J55=4, "Unknown", E55+F55), 0),"Not required")</f>
        <v>38204.468106766879</v>
      </c>
      <c r="O55" s="47">
        <f>IF(INTRO!$E$43="Endemic", IF($K55&gt;0, IF($K55=4,"Unknown", IF($K55=1, $F55*0.33, IF($K55=2, $F55*0.5+$G55*0.2, SUM(F55:G55)))), 0),"Not required")</f>
        <v>73585.511318807345</v>
      </c>
      <c r="P55" s="42">
        <v>0</v>
      </c>
      <c r="Q55" s="43">
        <v>1</v>
      </c>
      <c r="R55" s="43">
        <v>1</v>
      </c>
      <c r="S55" s="43">
        <v>1</v>
      </c>
      <c r="T55" s="365">
        <v>3223</v>
      </c>
      <c r="U55" s="365" t="s">
        <v>104</v>
      </c>
      <c r="W55" s="48" t="b">
        <f t="shared" si="0"/>
        <v>1</v>
      </c>
    </row>
    <row r="56" spans="1:23" ht="14.5" x14ac:dyDescent="0.35">
      <c r="A56" s="36" t="str">
        <f>IF(INTRO!$E$33&lt;&gt;0,INTRO!$E$33, " ")</f>
        <v>Benin</v>
      </c>
      <c r="B56" s="37" t="s">
        <v>105</v>
      </c>
      <c r="C56" s="38" t="s">
        <v>106</v>
      </c>
      <c r="D56" s="39">
        <v>806453.25376989541</v>
      </c>
      <c r="E56" s="40">
        <f>IF(INTRO!$E$48="","",$D56*INTRO!$E$48)</f>
        <v>109677.64251270579</v>
      </c>
      <c r="F56" s="40">
        <f>IF(INTRO!$E$49="","",$D56*INTRO!$E$49)</f>
        <v>239516.61636965894</v>
      </c>
      <c r="G56" s="41">
        <f>IF(INTRO!$E$50="","",$D56*INTRO!$E$50)</f>
        <v>433065.39727443387</v>
      </c>
      <c r="H56" s="42">
        <v>0</v>
      </c>
      <c r="I56" s="43">
        <v>0</v>
      </c>
      <c r="J56" s="43">
        <v>1</v>
      </c>
      <c r="K56" s="44">
        <v>1</v>
      </c>
      <c r="L56" s="45">
        <f>IF(INTRO!$E$37="Endemic",IF($H56&gt;0,IF($H56=4,"Unknown",IF($H56=99,"Stopped",$D56)),0),"Not required")</f>
        <v>0</v>
      </c>
      <c r="M56" s="46">
        <f>IF(INTRO!$E$39="Endemic", IF($I56&gt;0, IF($I56=4,"Unknown",IF($I56=99,"Stopped",$D56)), 0),"Not required")</f>
        <v>0</v>
      </c>
      <c r="N56" s="46">
        <f>IF(INTRO!$E$41="Endemic", IF($J56&gt;1, IF($J56=4, "Unknown", E56+F56), 0),"Not required")</f>
        <v>0</v>
      </c>
      <c r="O56" s="47">
        <v>0</v>
      </c>
      <c r="P56" s="42">
        <v>0</v>
      </c>
      <c r="Q56" s="43">
        <v>0</v>
      </c>
      <c r="R56" s="43">
        <v>0</v>
      </c>
      <c r="S56" s="43">
        <v>0</v>
      </c>
      <c r="T56" s="365">
        <v>3259</v>
      </c>
      <c r="U56" s="365" t="s">
        <v>106</v>
      </c>
      <c r="W56" s="48" t="b">
        <f t="shared" si="0"/>
        <v>1</v>
      </c>
    </row>
    <row r="57" spans="1:23" ht="14.5" x14ac:dyDescent="0.35">
      <c r="A57" s="36" t="str">
        <f>IF(INTRO!$E$33&lt;&gt;0,INTRO!$E$33, " ")</f>
        <v>Benin</v>
      </c>
      <c r="B57" s="37" t="s">
        <v>107</v>
      </c>
      <c r="C57" s="38" t="s">
        <v>108</v>
      </c>
      <c r="D57" s="39">
        <v>67084.085601852421</v>
      </c>
      <c r="E57" s="40">
        <f>IF(INTRO!$E$48="","",$D57*INTRO!$E$48)</f>
        <v>9123.4356418519292</v>
      </c>
      <c r="F57" s="40">
        <f>IF(INTRO!$E$49="","",$D57*INTRO!$E$49)</f>
        <v>19923.973423750169</v>
      </c>
      <c r="G57" s="41">
        <f>IF(INTRO!$E$50="","",$D57*INTRO!$E$50)</f>
        <v>36024.153968194754</v>
      </c>
      <c r="H57" s="42">
        <v>99</v>
      </c>
      <c r="I57" s="43">
        <v>1</v>
      </c>
      <c r="J57" s="43">
        <v>1</v>
      </c>
      <c r="K57" s="44">
        <v>1</v>
      </c>
      <c r="L57" s="45" t="str">
        <f>IF(INTRO!$E$37="Endemic",IF($H57&gt;0,IF($H57=4,"Unknown",IF($H57=99,"Stopped",$D57)),0),"Not required")</f>
        <v>Stopped</v>
      </c>
      <c r="M57" s="46">
        <f>IF(INTRO!$E$39="Endemic", IF($I57&gt;0, IF($I57=4,"Unknown",IF($I57=99,"Stopped",$D57)), 0),"Not required")</f>
        <v>67084.085601852421</v>
      </c>
      <c r="N57" s="46">
        <f>IF(INTRO!$E$41="Endemic", IF($J57&gt;1, IF($J57=4, "Unknown", E57+F57), 0),"Not required")</f>
        <v>0</v>
      </c>
      <c r="O57" s="47">
        <v>0</v>
      </c>
      <c r="P57" s="42">
        <v>0</v>
      </c>
      <c r="Q57" s="43">
        <v>1</v>
      </c>
      <c r="R57" s="43">
        <v>0</v>
      </c>
      <c r="S57" s="43">
        <v>0</v>
      </c>
      <c r="T57" s="365">
        <v>3260</v>
      </c>
      <c r="U57" s="365" t="s">
        <v>108</v>
      </c>
      <c r="W57" s="48" t="b">
        <f t="shared" si="0"/>
        <v>1</v>
      </c>
    </row>
    <row r="58" spans="1:23" ht="14.5" x14ac:dyDescent="0.35">
      <c r="A58" s="36" t="str">
        <f>IF(INTRO!$E$33&lt;&gt;0,INTRO!$E$33, " ")</f>
        <v>Benin</v>
      </c>
      <c r="B58" s="37" t="s">
        <v>107</v>
      </c>
      <c r="C58" s="38" t="s">
        <v>109</v>
      </c>
      <c r="D58" s="39">
        <v>114351.62519398672</v>
      </c>
      <c r="E58" s="40">
        <f>IF(INTRO!$E$48="","",$D58*INTRO!$E$48)</f>
        <v>15551.821026382195</v>
      </c>
      <c r="F58" s="40">
        <f>IF(INTRO!$E$49="","",$D58*INTRO!$E$49)</f>
        <v>33962.432682614053</v>
      </c>
      <c r="G58" s="41">
        <f>IF(INTRO!$E$50="","",$D58*INTRO!$E$50)</f>
        <v>61406.822729170875</v>
      </c>
      <c r="H58" s="42">
        <v>99</v>
      </c>
      <c r="I58" s="43">
        <v>0</v>
      </c>
      <c r="J58" s="43">
        <v>1</v>
      </c>
      <c r="K58" s="44">
        <v>1</v>
      </c>
      <c r="L58" s="45" t="str">
        <f>IF(INTRO!$E$37="Endemic",IF($H58&gt;0,IF($H58=4,"Unknown",IF($H58=99,"Stopped",$D58)),0),"Not required")</f>
        <v>Stopped</v>
      </c>
      <c r="M58" s="46">
        <f>IF(INTRO!$E$39="Endemic", IF($I58&gt;0, IF($I58=4,"Unknown",IF($I58=99,"Stopped",$D58)), 0),"Not required")</f>
        <v>0</v>
      </c>
      <c r="N58" s="46">
        <f>IF(INTRO!$E$41="Endemic", IF($J58&gt;1, IF($J58=4, "Unknown", E58+F58), 0),"Not required")</f>
        <v>0</v>
      </c>
      <c r="O58" s="47">
        <v>0</v>
      </c>
      <c r="P58" s="42">
        <v>0</v>
      </c>
      <c r="Q58" s="43">
        <v>0</v>
      </c>
      <c r="R58" s="43">
        <v>0</v>
      </c>
      <c r="S58" s="43">
        <v>0</v>
      </c>
      <c r="T58" s="365">
        <v>3261</v>
      </c>
      <c r="U58" s="365" t="s">
        <v>109</v>
      </c>
      <c r="W58" s="48" t="b">
        <f t="shared" si="0"/>
        <v>1</v>
      </c>
    </row>
    <row r="59" spans="1:23" ht="14.5" x14ac:dyDescent="0.35">
      <c r="A59" s="36" t="str">
        <f>IF(INTRO!$E$33&lt;&gt;0,INTRO!$E$33, " ")</f>
        <v>Benin</v>
      </c>
      <c r="B59" s="37" t="s">
        <v>107</v>
      </c>
      <c r="C59" s="38" t="s">
        <v>110</v>
      </c>
      <c r="D59" s="39">
        <v>95001.83990238783</v>
      </c>
      <c r="E59" s="40">
        <f>IF(INTRO!$E$48="","",$D59*INTRO!$E$48)</f>
        <v>12920.250226724746</v>
      </c>
      <c r="F59" s="40">
        <f>IF(INTRO!$E$49="","",$D59*INTRO!$E$49)</f>
        <v>28215.546451009184</v>
      </c>
      <c r="G59" s="41">
        <f>IF(INTRO!$E$50="","",$D59*INTRO!$E$50)</f>
        <v>51015.988027582265</v>
      </c>
      <c r="H59" s="42">
        <v>99</v>
      </c>
      <c r="I59" s="43">
        <v>0</v>
      </c>
      <c r="J59" s="43">
        <v>2</v>
      </c>
      <c r="K59" s="44">
        <v>1</v>
      </c>
      <c r="L59" s="45" t="str">
        <f>IF(INTRO!$E$37="Endemic",IF($H59&gt;0,IF($H59=4,"Unknown",IF($H59=99,"Stopped",$D59)),0),"Not required")</f>
        <v>Stopped</v>
      </c>
      <c r="M59" s="46">
        <f>IF(INTRO!$E$39="Endemic", IF($I59&gt;0, IF($I59=4,"Unknown",IF($I59=99,"Stopped",$D59)), 0),"Not required")</f>
        <v>0</v>
      </c>
      <c r="N59" s="46">
        <f>IF(INTRO!$E$41="Endemic", IF($J59&gt;1, IF($J59=4, "Unknown", E59+F59), 0),"Not required")</f>
        <v>41135.796677733932</v>
      </c>
      <c r="O59" s="47">
        <f>IF(INTRO!$E$43="Endemic", IF($K59&gt;0, IF($K59=4,"Unknown", IF($K59=1, $F59*0.33, IF($K59=2, $F59*0.5+$G59*0.2, SUM(F59:G59)))), 0),"Not required")</f>
        <v>9311.1303288330309</v>
      </c>
      <c r="P59" s="42">
        <v>0</v>
      </c>
      <c r="Q59" s="43">
        <v>0</v>
      </c>
      <c r="R59" s="43">
        <v>1</v>
      </c>
      <c r="S59" s="43">
        <v>1</v>
      </c>
      <c r="T59" s="365">
        <v>3262</v>
      </c>
      <c r="U59" s="365" t="s">
        <v>110</v>
      </c>
      <c r="W59" s="48" t="b">
        <f t="shared" si="0"/>
        <v>1</v>
      </c>
    </row>
    <row r="60" spans="1:23" ht="14.5" x14ac:dyDescent="0.35">
      <c r="A60" s="36" t="str">
        <f>IF(INTRO!$E$33&lt;&gt;0,INTRO!$E$33, " ")</f>
        <v>Benin</v>
      </c>
      <c r="B60" s="37" t="s">
        <v>107</v>
      </c>
      <c r="C60" s="38" t="s">
        <v>111</v>
      </c>
      <c r="D60" s="39">
        <v>68453.487912263256</v>
      </c>
      <c r="E60" s="40">
        <f>IF(INTRO!$E$48="","",$D60*INTRO!$E$48)</f>
        <v>9309.6743560678042</v>
      </c>
      <c r="F60" s="40">
        <f>IF(INTRO!$E$49="","",$D60*INTRO!$E$49)</f>
        <v>20330.685909942185</v>
      </c>
      <c r="G60" s="41">
        <f>IF(INTRO!$E$50="","",$D60*INTRO!$E$50)</f>
        <v>36759.523008885371</v>
      </c>
      <c r="H60" s="42">
        <v>99</v>
      </c>
      <c r="I60" s="43">
        <v>0</v>
      </c>
      <c r="J60" s="43">
        <v>1</v>
      </c>
      <c r="K60" s="44">
        <v>1</v>
      </c>
      <c r="L60" s="45" t="str">
        <f>IF(INTRO!$E$37="Endemic",IF($H60&gt;0,IF($H60=4,"Unknown",IF($H60=99,"Stopped",$D60)),0),"Not required")</f>
        <v>Stopped</v>
      </c>
      <c r="M60" s="46">
        <f>IF(INTRO!$E$39="Endemic", IF($I60&gt;0, IF($I60=4,"Unknown",IF($I60=99,"Stopped",$D60)), 0),"Not required")</f>
        <v>0</v>
      </c>
      <c r="N60" s="46">
        <f>IF(INTRO!$E$41="Endemic", IF($J60&gt;1, IF($J60=4, "Unknown", E60+F60), 0),"Not required")</f>
        <v>0</v>
      </c>
      <c r="O60" s="47">
        <v>0</v>
      </c>
      <c r="P60" s="42">
        <v>0</v>
      </c>
      <c r="Q60" s="43">
        <v>0</v>
      </c>
      <c r="R60" s="43">
        <v>0</v>
      </c>
      <c r="S60" s="43">
        <v>0</v>
      </c>
      <c r="T60" s="365">
        <v>3263</v>
      </c>
      <c r="U60" s="365" t="s">
        <v>111</v>
      </c>
      <c r="W60" s="48" t="b">
        <f t="shared" si="0"/>
        <v>1</v>
      </c>
    </row>
    <row r="61" spans="1:23" ht="14.5" x14ac:dyDescent="0.35">
      <c r="A61" s="36" t="str">
        <f>IF(INTRO!$E$33&lt;&gt;0,INTRO!$E$33, " ")</f>
        <v>Benin</v>
      </c>
      <c r="B61" s="37" t="s">
        <v>107</v>
      </c>
      <c r="C61" s="38" t="s">
        <v>112</v>
      </c>
      <c r="D61" s="39">
        <v>121016.92074127698</v>
      </c>
      <c r="E61" s="40">
        <f>IF(INTRO!$E$48="","",$D61*INTRO!$E$48)</f>
        <v>16458.301220813672</v>
      </c>
      <c r="F61" s="40">
        <f>IF(INTRO!$E$49="","",$D61*INTRO!$E$49)</f>
        <v>35942.025460159261</v>
      </c>
      <c r="G61" s="41">
        <f>IF(INTRO!$E$50="","",$D61*INTRO!$E$50)</f>
        <v>64986.086438065737</v>
      </c>
      <c r="H61" s="42">
        <v>99</v>
      </c>
      <c r="I61" s="43">
        <v>0</v>
      </c>
      <c r="J61" s="43">
        <v>1</v>
      </c>
      <c r="K61" s="44">
        <v>2</v>
      </c>
      <c r="L61" s="45" t="str">
        <f>IF(INTRO!$E$37="Endemic",IF($H61&gt;0,IF($H61=4,"Unknown",IF($H61=99,"Stopped",$D61)),0),"Not required")</f>
        <v>Stopped</v>
      </c>
      <c r="M61" s="46">
        <f>IF(INTRO!$E$39="Endemic", IF($I61&gt;0, IF($I61=4,"Unknown",IF($I61=99,"Stopped",$D61)), 0),"Not required")</f>
        <v>0</v>
      </c>
      <c r="N61" s="46">
        <f>IF(INTRO!$E$41="Endemic", IF($J61&gt;1, IF($J61=4, "Unknown", E61+F61), 0),"Not required")</f>
        <v>0</v>
      </c>
      <c r="O61" s="47">
        <f>IF(INTRO!$E$43="Endemic", IF($K61&gt;0, IF($K61=4,"Unknown", IF($K61=1, $F61*0.33, IF($K61=2, $F61*0.5+$G61*0.2, SUM(F61:G61)))), 0),"Not required")</f>
        <v>30968.230017692778</v>
      </c>
      <c r="P61" s="42">
        <v>0</v>
      </c>
      <c r="Q61" s="43">
        <v>0</v>
      </c>
      <c r="R61" s="43">
        <v>0</v>
      </c>
      <c r="S61" s="43">
        <v>1</v>
      </c>
      <c r="T61" s="365">
        <v>3264</v>
      </c>
      <c r="U61" s="365" t="s">
        <v>112</v>
      </c>
      <c r="W61" s="48" t="b">
        <f t="shared" si="0"/>
        <v>1</v>
      </c>
    </row>
    <row r="62" spans="1:23" ht="14.5" x14ac:dyDescent="0.35">
      <c r="A62" s="36" t="str">
        <f>IF(INTRO!$E$33&lt;&gt;0,INTRO!$E$33, " ")</f>
        <v>Benin</v>
      </c>
      <c r="B62" s="37" t="s">
        <v>107</v>
      </c>
      <c r="C62" s="38" t="s">
        <v>113</v>
      </c>
      <c r="D62" s="39">
        <v>124660.7423270016</v>
      </c>
      <c r="E62" s="40">
        <f>IF(INTRO!$E$48="","",$D62*INTRO!$E$48)</f>
        <v>16953.860956472217</v>
      </c>
      <c r="F62" s="40">
        <f>IF(INTRO!$E$49="","",$D62*INTRO!$E$49)</f>
        <v>37024.240471119476</v>
      </c>
      <c r="G62" s="41">
        <f>IF(INTRO!$E$50="","",$D62*INTRO!$E$50)</f>
        <v>66942.81862959986</v>
      </c>
      <c r="H62" s="42">
        <v>99</v>
      </c>
      <c r="I62" s="43">
        <v>1</v>
      </c>
      <c r="J62" s="43">
        <v>2</v>
      </c>
      <c r="K62" s="44">
        <v>2</v>
      </c>
      <c r="L62" s="45" t="str">
        <f>IF(INTRO!$E$37="Endemic",IF($H62&gt;0,IF($H62=4,"Unknown",IF($H62=99,"Stopped",$D62)),0),"Not required")</f>
        <v>Stopped</v>
      </c>
      <c r="M62" s="46">
        <f>IF(INTRO!$E$39="Endemic", IF($I62&gt;0, IF($I62=4,"Unknown",IF($I62=99,"Stopped",$D62)), 0),"Not required")</f>
        <v>124660.7423270016</v>
      </c>
      <c r="N62" s="46">
        <f>IF(INTRO!$E$41="Endemic", IF($J62&gt;1, IF($J62=4, "Unknown", E62+F62), 0),"Not required")</f>
        <v>53978.101427591697</v>
      </c>
      <c r="O62" s="47">
        <f>IF(INTRO!$E$43="Endemic", IF($K62&gt;0, IF($K62=4,"Unknown", IF($K62=1, $F62*0.33, IF($K62=2, $F62*0.5+$G62*0.2, SUM(F62:G62)))), 0),"Not required")</f>
        <v>31900.68396147971</v>
      </c>
      <c r="P62" s="42">
        <v>0</v>
      </c>
      <c r="Q62" s="43">
        <v>1</v>
      </c>
      <c r="R62" s="43">
        <v>1</v>
      </c>
      <c r="S62" s="43">
        <v>1</v>
      </c>
      <c r="T62" s="365">
        <v>3266</v>
      </c>
      <c r="U62" s="365" t="s">
        <v>113</v>
      </c>
      <c r="W62" s="48" t="b">
        <f t="shared" si="0"/>
        <v>1</v>
      </c>
    </row>
    <row r="63" spans="1:23" ht="14.5" x14ac:dyDescent="0.35">
      <c r="A63" s="36" t="str">
        <f>IF(INTRO!$E$33&lt;&gt;0,INTRO!$E$33, " ")</f>
        <v>Benin</v>
      </c>
      <c r="B63" s="37" t="s">
        <v>114</v>
      </c>
      <c r="C63" s="38" t="s">
        <v>115</v>
      </c>
      <c r="D63" s="39">
        <v>115709.15064134111</v>
      </c>
      <c r="E63" s="40">
        <f>IF(INTRO!$E$48="","",$D63*INTRO!$E$48)</f>
        <v>15736.444487222392</v>
      </c>
      <c r="F63" s="40">
        <f>IF(INTRO!$E$49="","",$D63*INTRO!$E$49)</f>
        <v>34365.617740478308</v>
      </c>
      <c r="G63" s="41">
        <f>IF(INTRO!$E$50="","",$D63*INTRO!$E$50)</f>
        <v>62135.813894400184</v>
      </c>
      <c r="H63" s="42">
        <v>1</v>
      </c>
      <c r="I63" s="43">
        <v>0</v>
      </c>
      <c r="J63" s="43">
        <v>1</v>
      </c>
      <c r="K63" s="44">
        <v>1</v>
      </c>
      <c r="L63" s="45">
        <f>IF(INTRO!$E$37="Endemic",IF($H63&gt;0,IF($H63=4,"Unknown",IF($H63=99,"Stopped",$D63)),0),"Not required")</f>
        <v>115709.15064134111</v>
      </c>
      <c r="M63" s="46">
        <f>IF(INTRO!$E$39="Endemic", IF($I63&gt;0, IF($I63=4,"Unknown",IF($I63=99,"Stopped",$D63)), 0),"Not required")</f>
        <v>0</v>
      </c>
      <c r="N63" s="46">
        <f>IF(INTRO!$E$41="Endemic", IF($J63&gt;1, IF($J63=4, "Unknown", E63+F63), 0),"Not required")</f>
        <v>0</v>
      </c>
      <c r="O63" s="47">
        <f>IF(INTRO!$E$43="Endemic", IF($K63&gt;0, IF($K63=4,"Unknown", IF($K63=1, $F63*0.33, IF($K63=2, $F63*0.5+$G63*0.2, SUM(F63:G63)))), 0),"Not required")</f>
        <v>11340.653854357843</v>
      </c>
      <c r="P63" s="42">
        <v>1</v>
      </c>
      <c r="Q63" s="43">
        <v>0</v>
      </c>
      <c r="R63" s="43">
        <v>0</v>
      </c>
      <c r="S63" s="43">
        <v>1</v>
      </c>
      <c r="T63" s="365">
        <v>3267</v>
      </c>
      <c r="U63" s="365" t="s">
        <v>115</v>
      </c>
      <c r="W63" s="48" t="b">
        <f t="shared" si="0"/>
        <v>1</v>
      </c>
    </row>
    <row r="64" spans="1:23" ht="14.5" x14ac:dyDescent="0.35">
      <c r="A64" s="36" t="str">
        <f>IF(INTRO!$E$33&lt;&gt;0,INTRO!$E$33, " ")</f>
        <v>Benin</v>
      </c>
      <c r="B64" s="37" t="s">
        <v>114</v>
      </c>
      <c r="C64" s="38" t="s">
        <v>116</v>
      </c>
      <c r="D64" s="39">
        <v>89460.09560023954</v>
      </c>
      <c r="E64" s="40">
        <f>IF(INTRO!$E$48="","",$D64*INTRO!$E$48)</f>
        <v>12166.573001632578</v>
      </c>
      <c r="F64" s="40">
        <f>IF(INTRO!$E$49="","",$D64*INTRO!$E$49)</f>
        <v>26569.648393271142</v>
      </c>
      <c r="G64" s="41">
        <f>IF(INTRO!$E$50="","",$D64*INTRO!$E$50)</f>
        <v>48040.071337328634</v>
      </c>
      <c r="H64" s="42">
        <v>1</v>
      </c>
      <c r="I64" s="43">
        <v>0</v>
      </c>
      <c r="J64" s="43">
        <v>1</v>
      </c>
      <c r="K64" s="44">
        <v>1</v>
      </c>
      <c r="L64" s="45">
        <f>IF(INTRO!$E$37="Endemic",IF($H64&gt;0,IF($H64=4,"Unknown",IF($H64=99,"Stopped",$D64)),0),"Not required")</f>
        <v>89460.09560023954</v>
      </c>
      <c r="M64" s="46">
        <f>IF(INTRO!$E$39="Endemic", IF($I64&gt;0, IF($I64=4,"Unknown",IF($I64=99,"Stopped",$D64)), 0),"Not required")</f>
        <v>0</v>
      </c>
      <c r="N64" s="46">
        <f>IF(INTRO!$E$41="Endemic", IF($J64&gt;1, IF($J64=4, "Unknown", E64+F64), 0),"Not required")</f>
        <v>0</v>
      </c>
      <c r="O64" s="47">
        <v>0</v>
      </c>
      <c r="P64" s="42">
        <v>1</v>
      </c>
      <c r="Q64" s="43">
        <v>0</v>
      </c>
      <c r="R64" s="43">
        <v>0</v>
      </c>
      <c r="S64" s="43">
        <v>0</v>
      </c>
      <c r="T64" s="365">
        <v>3268</v>
      </c>
      <c r="U64" s="365" t="s">
        <v>116</v>
      </c>
      <c r="W64" s="48" t="b">
        <f t="shared" si="0"/>
        <v>1</v>
      </c>
    </row>
    <row r="65" spans="1:23" ht="14.5" x14ac:dyDescent="0.35">
      <c r="A65" s="36" t="str">
        <f>IF(INTRO!$E$33&lt;&gt;0,INTRO!$E$33, " ")</f>
        <v>Benin</v>
      </c>
      <c r="B65" s="37" t="s">
        <v>114</v>
      </c>
      <c r="C65" s="38" t="s">
        <v>117</v>
      </c>
      <c r="D65" s="39">
        <v>52925.677152236021</v>
      </c>
      <c r="E65" s="40">
        <f>IF(INTRO!$E$48="","",$D65*INTRO!$E$48)</f>
        <v>7197.892092704099</v>
      </c>
      <c r="F65" s="40">
        <f>IF(INTRO!$E$49="","",$D65*INTRO!$E$49)</f>
        <v>15718.926114214097</v>
      </c>
      <c r="G65" s="41">
        <f>IF(INTRO!$E$50="","",$D65*INTRO!$E$50)</f>
        <v>28421.088630750746</v>
      </c>
      <c r="H65" s="42">
        <v>1</v>
      </c>
      <c r="I65" s="43">
        <v>0</v>
      </c>
      <c r="J65" s="43">
        <v>1</v>
      </c>
      <c r="K65" s="44">
        <v>3</v>
      </c>
      <c r="L65" s="45">
        <f>IF(INTRO!$E$37="Endemic",IF($H65&gt;0,IF($H65=4,"Unknown",IF($H65=99,"Stopped",$D65)),0),"Not required")</f>
        <v>52925.677152236021</v>
      </c>
      <c r="M65" s="46">
        <f>IF(INTRO!$E$39="Endemic", IF($I65&gt;0, IF($I65=4,"Unknown",IF($I65=99,"Stopped",$D65)), 0),"Not required")</f>
        <v>0</v>
      </c>
      <c r="N65" s="46">
        <f>IF(INTRO!$E$41="Endemic", IF($J65&gt;1, IF($J65=4, "Unknown", E65+F65), 0),"Not required")</f>
        <v>0</v>
      </c>
      <c r="O65" s="47">
        <f>IF(INTRO!$E$43="Endemic", IF($K65&gt;0, IF($K65=4,"Unknown", IF($K65=1, $F65*0.33, IF($K65=2, $F65*0.5+$G65*0.2, SUM(F65:G65)))), 0),"Not required")</f>
        <v>44140.014744964843</v>
      </c>
      <c r="P65" s="42">
        <v>1</v>
      </c>
      <c r="Q65" s="43">
        <v>0</v>
      </c>
      <c r="R65" s="43">
        <v>0</v>
      </c>
      <c r="S65" s="43">
        <v>1</v>
      </c>
      <c r="T65" s="365">
        <v>3269</v>
      </c>
      <c r="U65" s="365" t="s">
        <v>117</v>
      </c>
      <c r="W65" s="48" t="b">
        <f t="shared" si="0"/>
        <v>1</v>
      </c>
    </row>
    <row r="66" spans="1:23" ht="14.5" x14ac:dyDescent="0.35">
      <c r="A66" s="36" t="str">
        <f>IF(INTRO!$E$33&lt;&gt;0,INTRO!$E$33, " ")</f>
        <v>Benin</v>
      </c>
      <c r="B66" s="37" t="s">
        <v>114</v>
      </c>
      <c r="C66" s="38" t="s">
        <v>118</v>
      </c>
      <c r="D66" s="39">
        <v>151131.89470725914</v>
      </c>
      <c r="E66" s="40">
        <f>IF(INTRO!$E$48="","",$D66*INTRO!$E$48)</f>
        <v>20553.937680187246</v>
      </c>
      <c r="F66" s="40">
        <f>IF(INTRO!$E$49="","",$D66*INTRO!$E$49)</f>
        <v>44886.172728055964</v>
      </c>
      <c r="G66" s="41">
        <f>IF(INTRO!$E$50="","",$D66*INTRO!$E$50)</f>
        <v>81157.827457798165</v>
      </c>
      <c r="H66" s="42">
        <v>1</v>
      </c>
      <c r="I66" s="43">
        <v>0</v>
      </c>
      <c r="J66" s="43">
        <v>2</v>
      </c>
      <c r="K66" s="44">
        <v>1</v>
      </c>
      <c r="L66" s="45">
        <f>IF(INTRO!$E$37="Endemic",IF($H66&gt;0,IF($H66=4,"Unknown",IF($H66=99,"Stopped",$D66)),0),"Not required")</f>
        <v>151131.89470725914</v>
      </c>
      <c r="M66" s="46">
        <f>IF(INTRO!$E$39="Endemic", IF($I66&gt;0, IF($I66=4,"Unknown",IF($I66=99,"Stopped",$D66)), 0),"Not required")</f>
        <v>0</v>
      </c>
      <c r="N66" s="46">
        <v>0</v>
      </c>
      <c r="O66" s="47">
        <v>0</v>
      </c>
      <c r="P66" s="42">
        <v>1</v>
      </c>
      <c r="Q66" s="43">
        <v>0</v>
      </c>
      <c r="R66" s="43">
        <v>0</v>
      </c>
      <c r="S66" s="43">
        <v>0</v>
      </c>
      <c r="T66" s="365">
        <v>3270</v>
      </c>
      <c r="U66" s="365" t="s">
        <v>118</v>
      </c>
      <c r="W66" s="48" t="b">
        <f t="shared" si="0"/>
        <v>1</v>
      </c>
    </row>
    <row r="67" spans="1:23" ht="14.5" x14ac:dyDescent="0.35">
      <c r="A67" s="36" t="str">
        <f>IF(INTRO!$E$33&lt;&gt;0,INTRO!$E$33, " ")</f>
        <v>Benin</v>
      </c>
      <c r="B67" s="37" t="s">
        <v>114</v>
      </c>
      <c r="C67" s="38" t="s">
        <v>119</v>
      </c>
      <c r="D67" s="39">
        <v>152083.23143808229</v>
      </c>
      <c r="E67" s="40">
        <f>IF(INTRO!$E$48="","",$D67*INTRO!$E$48)</f>
        <v>20683.319475579192</v>
      </c>
      <c r="F67" s="40">
        <f>IF(INTRO!$E$49="","",$D67*INTRO!$E$49)</f>
        <v>45168.719737110441</v>
      </c>
      <c r="G67" s="41">
        <f>IF(INTRO!$E$50="","",$D67*INTRO!$E$50)</f>
        <v>81668.695282250192</v>
      </c>
      <c r="H67" s="42">
        <v>1</v>
      </c>
      <c r="I67" s="43">
        <v>0</v>
      </c>
      <c r="J67" s="43">
        <v>1</v>
      </c>
      <c r="K67" s="44">
        <v>1</v>
      </c>
      <c r="L67" s="45">
        <f>IF(INTRO!$E$37="Endemic",IF($H67&gt;0,IF($H67=4,"Unknown",IF($H67=99,"Stopped",$D67)),0),"Not required")</f>
        <v>152083.23143808229</v>
      </c>
      <c r="M67" s="46">
        <f>IF(INTRO!$E$39="Endemic", IF($I67&gt;0, IF($I67=4,"Unknown",IF($I67=99,"Stopped",$D67)), 0),"Not required")</f>
        <v>0</v>
      </c>
      <c r="N67" s="46">
        <f>IF(INTRO!$E$41="Endemic", IF($J67&gt;1, IF($J67=4, "Unknown", E67+F67), 0),"Not required")</f>
        <v>0</v>
      </c>
      <c r="O67" s="47">
        <v>0</v>
      </c>
      <c r="P67" s="42">
        <v>1</v>
      </c>
      <c r="Q67" s="43">
        <v>0</v>
      </c>
      <c r="R67" s="43">
        <v>0</v>
      </c>
      <c r="S67" s="43">
        <v>0</v>
      </c>
      <c r="T67" s="365">
        <v>3271</v>
      </c>
      <c r="U67" s="365" t="s">
        <v>119</v>
      </c>
      <c r="W67" s="48" t="b">
        <f t="shared" si="0"/>
        <v>1</v>
      </c>
    </row>
    <row r="68" spans="1:23" ht="14.5" x14ac:dyDescent="0.35">
      <c r="A68" s="36" t="str">
        <f>IF(INTRO!$E$33&lt;&gt;0,INTRO!$E$33, " ")</f>
        <v>Benin</v>
      </c>
      <c r="B68" s="37" t="s">
        <v>114</v>
      </c>
      <c r="C68" s="38" t="s">
        <v>120</v>
      </c>
      <c r="D68" s="39">
        <v>52672.699969133238</v>
      </c>
      <c r="E68" s="40">
        <f>IF(INTRO!$E$48="","",$D68*INTRO!$E$48)</f>
        <v>7163.4871958021213</v>
      </c>
      <c r="F68" s="40">
        <f>IF(INTRO!$E$49="","",$D68*INTRO!$E$49)</f>
        <v>15643.791890832572</v>
      </c>
      <c r="G68" s="41">
        <f>IF(INTRO!$E$50="","",$D68*INTRO!$E$50)</f>
        <v>28285.23988342455</v>
      </c>
      <c r="H68" s="42">
        <v>1</v>
      </c>
      <c r="I68" s="43">
        <v>1</v>
      </c>
      <c r="J68" s="43">
        <v>1</v>
      </c>
      <c r="K68" s="44">
        <v>1</v>
      </c>
      <c r="L68" s="45">
        <f>IF(INTRO!$E$37="Endemic",IF($H68&gt;0,IF($H68=4,"Unknown",IF($H68=99,"Stopped",$D68)),0),"Not required")</f>
        <v>52672.699969133238</v>
      </c>
      <c r="M68" s="46">
        <f>IF(INTRO!$E$39="Endemic", IF($I68&gt;0, IF($I68=4,"Unknown",IF($I68=99,"Stopped",$D68)), 0),"Not required")</f>
        <v>52672.699969133238</v>
      </c>
      <c r="N68" s="46">
        <f>IF(INTRO!$E$41="Endemic", IF($J68&gt;1, IF($J68=4, "Unknown", E68+F68), 0),"Not required")</f>
        <v>0</v>
      </c>
      <c r="O68" s="47">
        <v>0</v>
      </c>
      <c r="P68" s="42">
        <v>1</v>
      </c>
      <c r="Q68" s="43">
        <v>1</v>
      </c>
      <c r="R68" s="43">
        <v>0</v>
      </c>
      <c r="S68" s="43">
        <v>0</v>
      </c>
      <c r="T68" s="365">
        <v>3272</v>
      </c>
      <c r="U68" s="365" t="s">
        <v>120</v>
      </c>
      <c r="W68" s="48" t="b">
        <f t="shared" si="0"/>
        <v>1</v>
      </c>
    </row>
    <row r="69" spans="1:23" ht="14.5" x14ac:dyDescent="0.35">
      <c r="A69" s="36" t="str">
        <f>IF(INTRO!$E$33&lt;&gt;0,INTRO!$E$33, " ")</f>
        <v>Benin</v>
      </c>
      <c r="B69" s="37" t="s">
        <v>114</v>
      </c>
      <c r="C69" s="38" t="s">
        <v>121</v>
      </c>
      <c r="D69" s="39">
        <v>114523.83970830552</v>
      </c>
      <c r="E69" s="40">
        <f>IF(INTRO!$E$48="","",$D69*INTRO!$E$48)</f>
        <v>15575.242200329551</v>
      </c>
      <c r="F69" s="40">
        <f>IF(INTRO!$E$49="","",$D69*INTRO!$E$49)</f>
        <v>34013.580393366734</v>
      </c>
      <c r="G69" s="41">
        <f>IF(INTRO!$E$50="","",$D69*INTRO!$E$50)</f>
        <v>61499.301923360064</v>
      </c>
      <c r="H69" s="42">
        <v>1</v>
      </c>
      <c r="I69" s="43">
        <v>0</v>
      </c>
      <c r="J69" s="43">
        <v>1</v>
      </c>
      <c r="K69" s="44">
        <v>3</v>
      </c>
      <c r="L69" s="45">
        <f>IF(INTRO!$E$37="Endemic",IF($H69&gt;0,IF($H69=4,"Unknown",IF($H69=99,"Stopped",$D69)),0),"Not required")</f>
        <v>114523.83970830552</v>
      </c>
      <c r="M69" s="46">
        <f>IF(INTRO!$E$39="Endemic", IF($I69&gt;0, IF($I69=4,"Unknown",IF($I69=99,"Stopped",$D69)), 0),"Not required")</f>
        <v>0</v>
      </c>
      <c r="N69" s="46">
        <f>IF(INTRO!$E$41="Endemic", IF($J69&gt;1, IF($J69=4, "Unknown", E69+F69), 0),"Not required")</f>
        <v>0</v>
      </c>
      <c r="O69" s="47">
        <f>IF(INTRO!$E$43="Endemic", IF($K69&gt;0, IF($K69=4,"Unknown", IF($K69=1, $F69*0.33, IF($K69=2, $F69*0.5+$G69*0.2, SUM(F69:G69)))), 0),"Not required")</f>
        <v>95512.882316726798</v>
      </c>
      <c r="P69" s="42">
        <v>1</v>
      </c>
      <c r="Q69" s="43">
        <v>0</v>
      </c>
      <c r="R69" s="43">
        <v>0</v>
      </c>
      <c r="S69" s="43">
        <v>1</v>
      </c>
      <c r="T69" s="365">
        <v>3273</v>
      </c>
      <c r="U69" s="365" t="s">
        <v>121</v>
      </c>
      <c r="W69" s="48" t="b">
        <f t="shared" si="0"/>
        <v>1</v>
      </c>
    </row>
    <row r="70" spans="1:23" ht="14.5" x14ac:dyDescent="0.35">
      <c r="A70" s="36" t="str">
        <f>IF(INTRO!$E$33&lt;&gt;0,INTRO!$E$33, " ")</f>
        <v>Benin</v>
      </c>
      <c r="B70" s="37" t="s">
        <v>114</v>
      </c>
      <c r="C70" s="38" t="s">
        <v>122</v>
      </c>
      <c r="D70" s="39">
        <v>313929.24430858187</v>
      </c>
      <c r="E70" s="40">
        <f>IF(INTRO!$E$48="","",$D70*INTRO!$E$48)</f>
        <v>42694.377225967139</v>
      </c>
      <c r="F70" s="40">
        <f>IF(INTRO!$E$49="","",$D70*INTRO!$E$49)</f>
        <v>93236.985559648805</v>
      </c>
      <c r="G70" s="41">
        <f>IF(INTRO!$E$50="","",$D70*INTRO!$E$50)</f>
        <v>168580.00419370848</v>
      </c>
      <c r="H70" s="42">
        <v>0</v>
      </c>
      <c r="I70" s="43">
        <v>0</v>
      </c>
      <c r="J70" s="43">
        <v>1</v>
      </c>
      <c r="K70" s="44">
        <v>1</v>
      </c>
      <c r="L70" s="45">
        <f>IF(INTRO!$E$37="Endemic",IF($H70&gt;0,IF($H70=4,"Unknown",IF($H70=99,"Stopped",$D70)),0),"Not required")</f>
        <v>0</v>
      </c>
      <c r="M70" s="46">
        <f>IF(INTRO!$E$39="Endemic", IF($I70&gt;0, IF($I70=4,"Unknown",IF($I70=99,"Stopped",$D70)), 0),"Not required")</f>
        <v>0</v>
      </c>
      <c r="N70" s="46">
        <f>IF(INTRO!$E$41="Endemic", IF($J70&gt;1, IF($J70=4, "Unknown", E70+F70), 0),"Not required")</f>
        <v>0</v>
      </c>
      <c r="O70" s="47">
        <v>0</v>
      </c>
      <c r="P70" s="42">
        <v>0</v>
      </c>
      <c r="Q70" s="43">
        <v>0</v>
      </c>
      <c r="R70" s="43">
        <v>0</v>
      </c>
      <c r="S70" s="43">
        <v>0</v>
      </c>
      <c r="T70" s="365">
        <v>3275</v>
      </c>
      <c r="U70" s="365" t="s">
        <v>122</v>
      </c>
      <c r="W70" s="48" t="b">
        <f t="shared" si="0"/>
        <v>1</v>
      </c>
    </row>
    <row r="71" spans="1:23" ht="14.5" x14ac:dyDescent="0.35">
      <c r="A71" s="36" t="str">
        <f>IF(INTRO!$E$33&lt;&gt;0,INTRO!$E$33, " ")</f>
        <v>Benin</v>
      </c>
      <c r="B71" s="37" t="s">
        <v>114</v>
      </c>
      <c r="C71" s="38" t="s">
        <v>123</v>
      </c>
      <c r="D71" s="39">
        <v>264498.92795386456</v>
      </c>
      <c r="E71" s="40">
        <f>IF(INTRO!$E$48="","",$D71*INTRO!$E$48)</f>
        <v>35971.854201725582</v>
      </c>
      <c r="F71" s="40">
        <f>IF(INTRO!$E$49="","",$D71*INTRO!$E$49)</f>
        <v>78556.181602297773</v>
      </c>
      <c r="G71" s="41">
        <f>IF(INTRO!$E$50="","",$D71*INTRO!$E$50)</f>
        <v>142035.92431122527</v>
      </c>
      <c r="H71" s="42">
        <v>1</v>
      </c>
      <c r="I71" s="43">
        <v>0</v>
      </c>
      <c r="J71" s="43">
        <v>1</v>
      </c>
      <c r="K71" s="44">
        <v>1</v>
      </c>
      <c r="L71" s="45">
        <f>IF(INTRO!$E$37="Endemic",IF($H71&gt;0,IF($H71=4,"Unknown",IF($H71=99,"Stopped",$D71)),0),"Not required")</f>
        <v>264498.92795386456</v>
      </c>
      <c r="M71" s="46">
        <f>IF(INTRO!$E$39="Endemic", IF($I71&gt;0, IF($I71=4,"Unknown",IF($I71=99,"Stopped",$D71)), 0),"Not required")</f>
        <v>0</v>
      </c>
      <c r="N71" s="46">
        <f>IF(INTRO!$E$41="Endemic", IF($J71&gt;1, IF($J71=4, "Unknown", E71+F71), 0),"Not required")</f>
        <v>0</v>
      </c>
      <c r="O71" s="47">
        <f>IF(INTRO!$E$43="Endemic", IF($K71&gt;0, IF($K71=4,"Unknown", IF($K71=1, $F71*0.33, IF($K71=2, $F71*0.5+$G71*0.2, SUM(F71:G71)))), 0),"Not required")</f>
        <v>25923.539928758266</v>
      </c>
      <c r="P71" s="42">
        <v>1</v>
      </c>
      <c r="Q71" s="43">
        <v>0</v>
      </c>
      <c r="R71" s="43">
        <v>0</v>
      </c>
      <c r="S71" s="43">
        <v>1</v>
      </c>
      <c r="T71" s="365">
        <v>3277</v>
      </c>
      <c r="U71" s="365" t="s">
        <v>123</v>
      </c>
      <c r="W71" s="48" t="b">
        <f t="shared" si="0"/>
        <v>1</v>
      </c>
    </row>
    <row r="72" spans="1:23" ht="14.5" x14ac:dyDescent="0.35">
      <c r="A72" s="36" t="str">
        <f>IF(INTRO!$E$33&lt;&gt;0,INTRO!$E$33, " ")</f>
        <v>Benin</v>
      </c>
      <c r="B72" s="37" t="s">
        <v>124</v>
      </c>
      <c r="C72" s="38" t="s">
        <v>125</v>
      </c>
      <c r="D72" s="39">
        <v>138106.53899322989</v>
      </c>
      <c r="E72" s="40">
        <f>IF(INTRO!$E$48="","",$D72*INTRO!$E$48)</f>
        <v>18782.489303079266</v>
      </c>
      <c r="F72" s="40">
        <f>IF(INTRO!$E$49="","",$D72*INTRO!$E$49)</f>
        <v>41017.642080989273</v>
      </c>
      <c r="G72" s="41">
        <f>IF(INTRO!$E$50="","",$D72*INTRO!$E$50)</f>
        <v>74163.211439364459</v>
      </c>
      <c r="H72" s="42">
        <v>1</v>
      </c>
      <c r="I72" s="43">
        <v>1</v>
      </c>
      <c r="J72" s="43">
        <v>2</v>
      </c>
      <c r="K72" s="44">
        <v>2</v>
      </c>
      <c r="L72" s="45">
        <f>IF(INTRO!$E$37="Endemic",IF($H72&gt;0,IF($H72=4,"Unknown",IF($H72=99,"Stopped",$D72)),0),"Not required")</f>
        <v>138106.53899322989</v>
      </c>
      <c r="M72" s="46">
        <f>IF(INTRO!$E$39="Endemic", IF($I72&gt;0, IF($I72=4,"Unknown",IF($I72=99,"Stopped",$D72)), 0),"Not required")</f>
        <v>138106.53899322989</v>
      </c>
      <c r="N72" s="46">
        <v>0</v>
      </c>
      <c r="O72" s="47">
        <v>0</v>
      </c>
      <c r="P72" s="42">
        <v>1</v>
      </c>
      <c r="Q72" s="43">
        <v>1</v>
      </c>
      <c r="R72" s="43">
        <v>0</v>
      </c>
      <c r="S72" s="43">
        <v>0</v>
      </c>
      <c r="T72" s="365">
        <v>3278</v>
      </c>
      <c r="U72" s="365" t="s">
        <v>125</v>
      </c>
      <c r="W72" s="48" t="b">
        <f t="shared" si="0"/>
        <v>1</v>
      </c>
    </row>
    <row r="73" spans="1:23" ht="14.5" x14ac:dyDescent="0.35">
      <c r="A73" s="36" t="str">
        <f>IF(INTRO!$E$33&lt;&gt;0,INTRO!$E$33, " ")</f>
        <v>Benin</v>
      </c>
      <c r="B73" s="37" t="s">
        <v>124</v>
      </c>
      <c r="C73" s="38" t="s">
        <v>126</v>
      </c>
      <c r="D73" s="39">
        <v>131801.1123965506</v>
      </c>
      <c r="E73" s="40">
        <f>IF(INTRO!$E$48="","",$D73*INTRO!$E$48)</f>
        <v>17924.951285930882</v>
      </c>
      <c r="F73" s="40">
        <f>IF(INTRO!$E$49="","",$D73*INTRO!$E$49)</f>
        <v>39144.930381775528</v>
      </c>
      <c r="G73" s="41">
        <f>IF(INTRO!$E$50="","",$D73*INTRO!$E$50)</f>
        <v>70777.197356947669</v>
      </c>
      <c r="H73" s="42">
        <v>1</v>
      </c>
      <c r="I73" s="43">
        <v>0</v>
      </c>
      <c r="J73" s="43">
        <v>2</v>
      </c>
      <c r="K73" s="44">
        <v>1</v>
      </c>
      <c r="L73" s="45">
        <f>IF(INTRO!$E$37="Endemic",IF($H73&gt;0,IF($H73=4,"Unknown",IF($H73=99,"Stopped",$D73)),0),"Not required")</f>
        <v>131801.1123965506</v>
      </c>
      <c r="M73" s="46">
        <f>IF(INTRO!$E$39="Endemic", IF($I73&gt;0, IF($I73=4,"Unknown",IF($I73=99,"Stopped",$D73)), 0),"Not required")</f>
        <v>0</v>
      </c>
      <c r="N73" s="46">
        <v>0</v>
      </c>
      <c r="O73" s="47">
        <f>IF(INTRO!$E$43="Endemic", IF($K73&gt;0, IF($K73=4,"Unknown", IF($K73=1, $F73*0.33, IF($K73=2, $F73*0.5+$G73*0.2, SUM(F73:G73)))), 0),"Not required")</f>
        <v>12917.827025985926</v>
      </c>
      <c r="P73" s="42">
        <v>1</v>
      </c>
      <c r="Q73" s="43">
        <v>0</v>
      </c>
      <c r="R73" s="43">
        <v>0</v>
      </c>
      <c r="S73" s="43">
        <v>1</v>
      </c>
      <c r="T73" s="365">
        <v>3279</v>
      </c>
      <c r="U73" s="365" t="s">
        <v>126</v>
      </c>
      <c r="W73" s="48" t="b">
        <f t="shared" si="0"/>
        <v>1</v>
      </c>
    </row>
    <row r="74" spans="1:23" ht="14.5" x14ac:dyDescent="0.35">
      <c r="A74" s="36" t="str">
        <f>IF(INTRO!$E$33&lt;&gt;0,INTRO!$E$33, " ")</f>
        <v>Benin</v>
      </c>
      <c r="B74" s="37" t="s">
        <v>124</v>
      </c>
      <c r="C74" s="38" t="s">
        <v>127</v>
      </c>
      <c r="D74" s="39">
        <v>186884.81556614698</v>
      </c>
      <c r="E74" s="40">
        <f>IF(INTRO!$E$48="","",$D74*INTRO!$E$48)</f>
        <v>25416.334916995991</v>
      </c>
      <c r="F74" s="40">
        <f>IF(INTRO!$E$49="","",$D74*INTRO!$E$49)</f>
        <v>55504.790223145654</v>
      </c>
      <c r="G74" s="41">
        <f>IF(INTRO!$E$50="","",$D74*INTRO!$E$50)</f>
        <v>100357.14595902093</v>
      </c>
      <c r="H74" s="42">
        <v>0</v>
      </c>
      <c r="I74" s="43">
        <v>1</v>
      </c>
      <c r="J74" s="43">
        <v>2</v>
      </c>
      <c r="K74" s="44">
        <v>2</v>
      </c>
      <c r="L74" s="45">
        <f>IF(INTRO!$E$37="Endemic",IF($H74&gt;0,IF($H74=4,"Unknown",IF($H74=99,"Stopped",$D74)),0),"Not required")</f>
        <v>0</v>
      </c>
      <c r="M74" s="46">
        <f>IF(INTRO!$E$39="Endemic", IF($I74&gt;0, IF($I74=4,"Unknown",IF($I74=99,"Stopped",$D74)), 0),"Not required")</f>
        <v>186884.81556614698</v>
      </c>
      <c r="N74" s="46">
        <f>IF(INTRO!$E$41="Endemic", IF($J74&gt;1, IF($J74=4, "Unknown", E74+F74), 0),"Not required")</f>
        <v>80921.125140141638</v>
      </c>
      <c r="O74" s="47">
        <v>0</v>
      </c>
      <c r="P74" s="42">
        <v>0</v>
      </c>
      <c r="Q74" s="43">
        <v>1</v>
      </c>
      <c r="R74" s="43">
        <v>1</v>
      </c>
      <c r="S74" s="43">
        <v>0</v>
      </c>
      <c r="T74" s="365">
        <v>3274</v>
      </c>
      <c r="U74" s="365" t="s">
        <v>127</v>
      </c>
      <c r="W74" s="48" t="b">
        <f t="shared" ref="W74:W85" si="1">U74=C74</f>
        <v>1</v>
      </c>
    </row>
    <row r="75" spans="1:23" ht="14.5" x14ac:dyDescent="0.35">
      <c r="A75" s="36" t="str">
        <f>IF(INTRO!$E$33&lt;&gt;0,INTRO!$E$33, " ")</f>
        <v>Benin</v>
      </c>
      <c r="B75" s="37" t="s">
        <v>124</v>
      </c>
      <c r="C75" s="38" t="s">
        <v>128</v>
      </c>
      <c r="D75" s="39">
        <v>146889.47922348848</v>
      </c>
      <c r="E75" s="40">
        <f>IF(INTRO!$E$48="","",$D75*INTRO!$E$48)</f>
        <v>19976.969174394435</v>
      </c>
      <c r="F75" s="40">
        <f>IF(INTRO!$E$49="","",$D75*INTRO!$E$49)</f>
        <v>43626.175329376078</v>
      </c>
      <c r="G75" s="41">
        <f>IF(INTRO!$E$50="","",$D75*INTRO!$E$50)</f>
        <v>78879.650343013316</v>
      </c>
      <c r="H75" s="42">
        <v>1</v>
      </c>
      <c r="I75" s="43">
        <v>0</v>
      </c>
      <c r="J75" s="43">
        <v>2</v>
      </c>
      <c r="K75" s="44">
        <v>2</v>
      </c>
      <c r="L75" s="45">
        <f>IF(INTRO!$E$37="Endemic",IF($H75&gt;0,IF($H75=4,"Unknown",IF($H75=99,"Stopped",$D75)),0),"Not required")</f>
        <v>146889.47922348848</v>
      </c>
      <c r="M75" s="46">
        <f>IF(INTRO!$E$39="Endemic", IF($I75&gt;0, IF($I75=4,"Unknown",IF($I75=99,"Stopped",$D75)), 0),"Not required")</f>
        <v>0</v>
      </c>
      <c r="N75" s="46">
        <v>0</v>
      </c>
      <c r="O75" s="47">
        <v>0</v>
      </c>
      <c r="P75" s="42">
        <v>1</v>
      </c>
      <c r="Q75" s="43">
        <v>0</v>
      </c>
      <c r="R75" s="43">
        <v>0</v>
      </c>
      <c r="S75" s="43">
        <v>0</v>
      </c>
      <c r="T75" s="365">
        <v>3280</v>
      </c>
      <c r="U75" s="365" t="s">
        <v>128</v>
      </c>
      <c r="W75" s="48" t="b">
        <f t="shared" si="1"/>
        <v>1</v>
      </c>
    </row>
    <row r="76" spans="1:23" ht="14.5" x14ac:dyDescent="0.35">
      <c r="A76" s="36" t="str">
        <f>IF(INTRO!$E$33&lt;&gt;0,INTRO!$E$33, " ")</f>
        <v>Benin</v>
      </c>
      <c r="B76" s="37" t="s">
        <v>124</v>
      </c>
      <c r="C76" s="38" t="s">
        <v>129</v>
      </c>
      <c r="D76" s="39">
        <v>135500.75523864062</v>
      </c>
      <c r="E76" s="40">
        <f>IF(INTRO!$E$48="","",$D76*INTRO!$E$48)</f>
        <v>18428.102712455126</v>
      </c>
      <c r="F76" s="40">
        <f>IF(INTRO!$E$49="","",$D76*INTRO!$E$49)</f>
        <v>40243.724305876261</v>
      </c>
      <c r="G76" s="41">
        <f>IF(INTRO!$E$50="","",$D76*INTRO!$E$50)</f>
        <v>72763.905563150009</v>
      </c>
      <c r="H76" s="42">
        <v>1</v>
      </c>
      <c r="I76" s="43">
        <v>0</v>
      </c>
      <c r="J76" s="43">
        <v>2</v>
      </c>
      <c r="K76" s="44">
        <v>1</v>
      </c>
      <c r="L76" s="45">
        <f>IF(INTRO!$E$37="Endemic",IF($H76&gt;0,IF($H76=4,"Unknown",IF($H76=99,"Stopped",$D76)),0),"Not required")</f>
        <v>135500.75523864062</v>
      </c>
      <c r="M76" s="46">
        <f>IF(INTRO!$E$39="Endemic", IF($I76&gt;0, IF($I76=4,"Unknown",IF($I76=99,"Stopped",$D76)), 0),"Not required")</f>
        <v>0</v>
      </c>
      <c r="N76" s="46">
        <v>0</v>
      </c>
      <c r="O76" s="47">
        <v>0</v>
      </c>
      <c r="P76" s="42">
        <v>1</v>
      </c>
      <c r="Q76" s="43">
        <v>0</v>
      </c>
      <c r="R76" s="43">
        <v>0</v>
      </c>
      <c r="S76" s="43">
        <v>0</v>
      </c>
      <c r="T76" s="365">
        <v>3276</v>
      </c>
      <c r="U76" s="365" t="s">
        <v>129</v>
      </c>
      <c r="W76" s="48" t="b">
        <f t="shared" si="1"/>
        <v>1</v>
      </c>
    </row>
    <row r="77" spans="1:23" ht="14.5" x14ac:dyDescent="0.35">
      <c r="A77" s="36" t="str">
        <f>IF(INTRO!$E$33&lt;&gt;0,INTRO!$E$33, " ")</f>
        <v>Benin</v>
      </c>
      <c r="B77" s="37" t="s">
        <v>130</v>
      </c>
      <c r="C77" s="38" t="s">
        <v>131</v>
      </c>
      <c r="D77" s="39">
        <v>109583.06467681452</v>
      </c>
      <c r="E77" s="40">
        <f>IF(INTRO!$E$48="","",$D77*INTRO!$E$48)</f>
        <v>14903.296796046776</v>
      </c>
      <c r="F77" s="40">
        <f>IF(INTRO!$E$49="","",$D77*INTRO!$E$49)</f>
        <v>32546.170209013912</v>
      </c>
      <c r="G77" s="41">
        <f>IF(INTRO!$E$50="","",$D77*INTRO!$E$50)</f>
        <v>58846.105731449403</v>
      </c>
      <c r="H77" s="42">
        <v>1</v>
      </c>
      <c r="I77" s="43">
        <v>1</v>
      </c>
      <c r="J77" s="43">
        <v>1</v>
      </c>
      <c r="K77" s="44">
        <v>1</v>
      </c>
      <c r="L77" s="45">
        <f>IF(INTRO!$E$37="Endemic",IF($H77&gt;0,IF($H77=4,"Unknown",IF($H77=99,"Stopped",$D77)),0),"Not required")</f>
        <v>109583.06467681452</v>
      </c>
      <c r="M77" s="46">
        <f>IF(INTRO!$E$39="Endemic", IF($I77&gt;0, IF($I77=4,"Unknown",IF($I77=99,"Stopped",$D77)), 0),"Not required")</f>
        <v>109583.06467681452</v>
      </c>
      <c r="N77" s="46">
        <f>IF(INTRO!$E$41="Endemic", IF($J77&gt;1, IF($J77=4, "Unknown", E77+F77), 0),"Not required")</f>
        <v>0</v>
      </c>
      <c r="O77" s="47">
        <v>0</v>
      </c>
      <c r="P77" s="42">
        <v>1</v>
      </c>
      <c r="Q77" s="43">
        <v>1</v>
      </c>
      <c r="R77" s="43">
        <v>0</v>
      </c>
      <c r="S77" s="43">
        <v>0</v>
      </c>
      <c r="T77" s="365">
        <v>3281</v>
      </c>
      <c r="U77" s="365" t="s">
        <v>131</v>
      </c>
      <c r="W77" s="48" t="b">
        <f t="shared" si="1"/>
        <v>1</v>
      </c>
    </row>
    <row r="78" spans="1:23" ht="14.5" x14ac:dyDescent="0.35">
      <c r="A78" s="36" t="str">
        <f>IF(INTRO!$E$33&lt;&gt;0,INTRO!$E$33, " ")</f>
        <v>Benin</v>
      </c>
      <c r="B78" s="37" t="s">
        <v>130</v>
      </c>
      <c r="C78" s="38" t="s">
        <v>132</v>
      </c>
      <c r="D78" s="39">
        <v>86165.453788375104</v>
      </c>
      <c r="E78" s="40">
        <f>IF(INTRO!$E$48="","",$D78*INTRO!$E$48)</f>
        <v>11718.501715219016</v>
      </c>
      <c r="F78" s="40">
        <f>IF(INTRO!$E$49="","",$D78*INTRO!$E$49)</f>
        <v>25591.139775147403</v>
      </c>
      <c r="G78" s="41">
        <f>IF(INTRO!$E$50="","",$D78*INTRO!$E$50)</f>
        <v>46270.848684357436</v>
      </c>
      <c r="H78" s="42">
        <v>1</v>
      </c>
      <c r="I78" s="43">
        <v>1</v>
      </c>
      <c r="J78" s="43">
        <v>2</v>
      </c>
      <c r="K78" s="44">
        <v>1</v>
      </c>
      <c r="L78" s="45">
        <f>IF(INTRO!$E$37="Endemic",IF($H78&gt;0,IF($H78=4,"Unknown",IF($H78=99,"Stopped",$D78)),0),"Not required")</f>
        <v>86165.453788375104</v>
      </c>
      <c r="M78" s="46">
        <f>IF(INTRO!$E$39="Endemic", IF($I78&gt;0, IF($I78=4,"Unknown",IF($I78=99,"Stopped",$D78)), 0),"Not required")</f>
        <v>86165.453788375104</v>
      </c>
      <c r="N78" s="46">
        <v>0</v>
      </c>
      <c r="O78" s="47">
        <f>IF(INTRO!$E$43="Endemic", IF($K78&gt;0, IF($K78=4,"Unknown", IF($K78=1, $F78*0.33, IF($K78=2, $F78*0.5+$G78*0.2, SUM(F78:G78)))), 0),"Not required")</f>
        <v>8445.0761257986433</v>
      </c>
      <c r="P78" s="42">
        <v>1</v>
      </c>
      <c r="Q78" s="43">
        <v>1</v>
      </c>
      <c r="R78" s="43">
        <v>0</v>
      </c>
      <c r="S78" s="43">
        <v>1</v>
      </c>
      <c r="T78" s="365">
        <v>3282</v>
      </c>
      <c r="U78" s="365" t="s">
        <v>132</v>
      </c>
      <c r="W78" s="48" t="b">
        <f t="shared" si="1"/>
        <v>1</v>
      </c>
    </row>
    <row r="79" spans="1:23" ht="14.5" x14ac:dyDescent="0.35">
      <c r="A79" s="36" t="str">
        <f>IF(INTRO!$E$33&lt;&gt;0,INTRO!$E$33, " ")</f>
        <v>Benin</v>
      </c>
      <c r="B79" s="37" t="s">
        <v>130</v>
      </c>
      <c r="C79" s="38" t="s">
        <v>133</v>
      </c>
      <c r="D79" s="39">
        <v>204021.94127032577</v>
      </c>
      <c r="E79" s="40">
        <f>IF(INTRO!$E$48="","",$D79*INTRO!$E$48)</f>
        <v>27746.984012764307</v>
      </c>
      <c r="F79" s="40">
        <f>IF(INTRO!$E$49="","",$D79*INTRO!$E$49)</f>
        <v>60594.516557286748</v>
      </c>
      <c r="G79" s="41">
        <f>IF(INTRO!$E$50="","",$D79*INTRO!$E$50)</f>
        <v>109559.78246216495</v>
      </c>
      <c r="H79" s="42">
        <v>1</v>
      </c>
      <c r="I79" s="43">
        <v>0</v>
      </c>
      <c r="J79" s="43">
        <v>1</v>
      </c>
      <c r="K79" s="44">
        <v>1</v>
      </c>
      <c r="L79" s="45">
        <f>IF(INTRO!$E$37="Endemic",IF($H79&gt;0,IF($H79=4,"Unknown",IF($H79=99,"Stopped",$D79)),0),"Not required")</f>
        <v>204021.94127032577</v>
      </c>
      <c r="M79" s="46">
        <f>IF(INTRO!$E$39="Endemic", IF($I79&gt;0, IF($I79=4,"Unknown",IF($I79=99,"Stopped",$D79)), 0),"Not required")</f>
        <v>0</v>
      </c>
      <c r="N79" s="46">
        <f>IF(INTRO!$E$41="Endemic", IF($J79&gt;1, IF($J79=4, "Unknown", E79+F79), 0),"Not required")</f>
        <v>0</v>
      </c>
      <c r="O79" s="47">
        <v>0</v>
      </c>
      <c r="P79" s="42">
        <v>1</v>
      </c>
      <c r="Q79" s="43">
        <v>0</v>
      </c>
      <c r="R79" s="43">
        <v>0</v>
      </c>
      <c r="S79" s="43">
        <v>0</v>
      </c>
      <c r="T79" s="365">
        <v>3283</v>
      </c>
      <c r="U79" s="365" t="s">
        <v>133</v>
      </c>
      <c r="W79" s="48" t="b">
        <f t="shared" si="1"/>
        <v>1</v>
      </c>
    </row>
    <row r="80" spans="1:23" ht="14.5" x14ac:dyDescent="0.35">
      <c r="A80" s="36" t="str">
        <f>IF(INTRO!$E$33&lt;&gt;0,INTRO!$E$33, " ")</f>
        <v>Benin</v>
      </c>
      <c r="B80" s="37" t="s">
        <v>130</v>
      </c>
      <c r="C80" s="38" t="s">
        <v>134</v>
      </c>
      <c r="D80" s="39">
        <v>60865.360105485386</v>
      </c>
      <c r="E80" s="40">
        <f>IF(INTRO!$E$48="","",$D80*INTRO!$E$48)</f>
        <v>8277.6889743460124</v>
      </c>
      <c r="F80" s="40">
        <f>IF(INTRO!$E$49="","",$D80*INTRO!$E$49)</f>
        <v>18077.011951329157</v>
      </c>
      <c r="G80" s="41">
        <f>IF(INTRO!$E$50="","",$D80*INTRO!$E$50)</f>
        <v>32684.698376645654</v>
      </c>
      <c r="H80" s="42">
        <v>1</v>
      </c>
      <c r="I80" s="43">
        <v>0</v>
      </c>
      <c r="J80" s="43">
        <v>2</v>
      </c>
      <c r="K80" s="44">
        <v>1</v>
      </c>
      <c r="L80" s="45">
        <f>IF(INTRO!$E$37="Endemic",IF($H80&gt;0,IF($H80=4,"Unknown",IF($H80=99,"Stopped",$D80)),0),"Not required")</f>
        <v>60865.360105485386</v>
      </c>
      <c r="M80" s="46">
        <f>IF(INTRO!$E$39="Endemic", IF($I80&gt;0, IF($I80=4,"Unknown",IF($I80=99,"Stopped",$D80)), 0),"Not required")</f>
        <v>0</v>
      </c>
      <c r="N80" s="46">
        <v>0</v>
      </c>
      <c r="O80" s="47">
        <v>0</v>
      </c>
      <c r="P80" s="42">
        <v>1</v>
      </c>
      <c r="Q80" s="43">
        <v>0</v>
      </c>
      <c r="R80" s="43">
        <v>0</v>
      </c>
      <c r="S80" s="43">
        <v>0</v>
      </c>
      <c r="T80" s="365">
        <v>3284</v>
      </c>
      <c r="U80" s="365" t="s">
        <v>134</v>
      </c>
      <c r="W80" s="48" t="b">
        <f t="shared" si="1"/>
        <v>1</v>
      </c>
    </row>
    <row r="81" spans="1:23" ht="14.5" x14ac:dyDescent="0.35">
      <c r="A81" s="36" t="str">
        <f>IF(INTRO!$E$33&lt;&gt;0,INTRO!$E$33, " ")</f>
        <v>Benin</v>
      </c>
      <c r="B81" s="37" t="s">
        <v>130</v>
      </c>
      <c r="C81" s="38" t="s">
        <v>135</v>
      </c>
      <c r="D81" s="39">
        <v>146729.14157222616</v>
      </c>
      <c r="E81" s="40">
        <f>IF(INTRO!$E$48="","",$D81*INTRO!$E$48)</f>
        <v>19955.16325382276</v>
      </c>
      <c r="F81" s="40">
        <f>IF(INTRO!$E$49="","",$D81*INTRO!$E$49)</f>
        <v>43578.555046951165</v>
      </c>
      <c r="G81" s="41">
        <f>IF(INTRO!$E$50="","",$D81*INTRO!$E$50)</f>
        <v>78793.549024285458</v>
      </c>
      <c r="H81" s="42">
        <v>0</v>
      </c>
      <c r="I81" s="43">
        <v>1</v>
      </c>
      <c r="J81" s="43">
        <v>1</v>
      </c>
      <c r="K81" s="44">
        <v>2</v>
      </c>
      <c r="L81" s="45">
        <f>IF(INTRO!$E$37="Endemic",IF($H81&gt;0,IF($H81=4,"Unknown",IF($H81=99,"Stopped",$D81)),0),"Not required")</f>
        <v>0</v>
      </c>
      <c r="M81" s="46">
        <f>IF(INTRO!$E$39="Endemic", IF($I81&gt;0, IF($I81=4,"Unknown",IF($I81=99,"Stopped",$D81)), 0),"Not required")</f>
        <v>146729.14157222616</v>
      </c>
      <c r="N81" s="46">
        <f>IF(INTRO!$E$41="Endemic", IF($J81&gt;1, IF($J81=4, "Unknown", E81+F81), 0),"Not required")</f>
        <v>0</v>
      </c>
      <c r="O81" s="47">
        <v>0</v>
      </c>
      <c r="P81" s="42">
        <v>0</v>
      </c>
      <c r="Q81" s="43">
        <v>1</v>
      </c>
      <c r="R81" s="43">
        <v>0</v>
      </c>
      <c r="S81" s="43">
        <v>0</v>
      </c>
      <c r="T81" s="365">
        <v>3285</v>
      </c>
      <c r="U81" s="365" t="s">
        <v>135</v>
      </c>
      <c r="W81" s="48" t="b">
        <f t="shared" si="1"/>
        <v>1</v>
      </c>
    </row>
    <row r="82" spans="1:23" ht="14.5" x14ac:dyDescent="0.35">
      <c r="A82" s="36" t="str">
        <f>IF(INTRO!$E$33&lt;&gt;0,INTRO!$E$33, " ")</f>
        <v>Benin</v>
      </c>
      <c r="B82" s="37" t="s">
        <v>130</v>
      </c>
      <c r="C82" s="38" t="s">
        <v>136</v>
      </c>
      <c r="D82" s="39">
        <v>70526.000515617066</v>
      </c>
      <c r="E82" s="40">
        <f>IF(INTRO!$E$48="","",$D82*INTRO!$E$48)</f>
        <v>9591.5360701239224</v>
      </c>
      <c r="F82" s="40">
        <f>IF(INTRO!$E$49="","",$D82*INTRO!$E$49)</f>
        <v>20946.222153138267</v>
      </c>
      <c r="G82" s="41">
        <f>IF(INTRO!$E$50="","",$D82*INTRO!$E$50)</f>
        <v>37872.46227688637</v>
      </c>
      <c r="H82" s="42">
        <v>1</v>
      </c>
      <c r="I82" s="43">
        <v>1</v>
      </c>
      <c r="J82" s="43">
        <v>2</v>
      </c>
      <c r="K82" s="44">
        <v>2</v>
      </c>
      <c r="L82" s="45">
        <f>IF(INTRO!$E$37="Endemic",IF($H82&gt;0,IF($H82=4,"Unknown",IF($H82=99,"Stopped",$D82)),0),"Not required")</f>
        <v>70526.000515617066</v>
      </c>
      <c r="M82" s="46">
        <f>IF(INTRO!$E$39="Endemic", IF($I82&gt;0, IF($I82=4,"Unknown",IF($I82=99,"Stopped",$D82)), 0),"Not required")</f>
        <v>70526.000515617066</v>
      </c>
      <c r="N82" s="46">
        <v>0</v>
      </c>
      <c r="O82" s="47">
        <v>0</v>
      </c>
      <c r="P82" s="42">
        <v>1</v>
      </c>
      <c r="Q82" s="43">
        <v>1</v>
      </c>
      <c r="R82" s="43">
        <v>0</v>
      </c>
      <c r="S82" s="43">
        <v>0</v>
      </c>
      <c r="T82" s="365">
        <v>3286</v>
      </c>
      <c r="U82" s="365" t="s">
        <v>136</v>
      </c>
      <c r="W82" s="48" t="b">
        <f t="shared" si="1"/>
        <v>1</v>
      </c>
    </row>
    <row r="83" spans="1:23" ht="14.5" x14ac:dyDescent="0.35">
      <c r="A83" s="36" t="str">
        <f>IF(INTRO!$E$33&lt;&gt;0,INTRO!$E$33, " ")</f>
        <v>Benin</v>
      </c>
      <c r="B83" s="37" t="s">
        <v>130</v>
      </c>
      <c r="C83" s="38" t="s">
        <v>137</v>
      </c>
      <c r="D83" s="39">
        <v>65395.19567522256</v>
      </c>
      <c r="E83" s="40">
        <f>IF(INTRO!$E$48="","",$D83*INTRO!$E$48)</f>
        <v>8893.7466118302691</v>
      </c>
      <c r="F83" s="40">
        <f>IF(INTRO!$E$49="","",$D83*INTRO!$E$49)</f>
        <v>19422.373115541101</v>
      </c>
      <c r="G83" s="41">
        <f>IF(INTRO!$E$50="","",$D83*INTRO!$E$50)</f>
        <v>35117.220077594517</v>
      </c>
      <c r="H83" s="42">
        <v>1</v>
      </c>
      <c r="I83" s="43">
        <v>1</v>
      </c>
      <c r="J83" s="43">
        <v>1</v>
      </c>
      <c r="K83" s="44">
        <v>2</v>
      </c>
      <c r="L83" s="45">
        <f>IF(INTRO!$E$37="Endemic",IF($H83&gt;0,IF($H83=4,"Unknown",IF($H83=99,"Stopped",$D83)),0),"Not required")</f>
        <v>65395.19567522256</v>
      </c>
      <c r="M83" s="46">
        <f>IF(INTRO!$E$39="Endemic", IF($I83&gt;0, IF($I83=4,"Unknown",IF($I83=99,"Stopped",$D83)), 0),"Not required")</f>
        <v>65395.19567522256</v>
      </c>
      <c r="N83" s="46">
        <f>IF(INTRO!$E$41="Endemic", IF($J83&gt;1, IF($J83=4, "Unknown", E83+F83), 0),"Not required")</f>
        <v>0</v>
      </c>
      <c r="O83" s="47">
        <v>0</v>
      </c>
      <c r="P83" s="42">
        <v>1</v>
      </c>
      <c r="Q83" s="43">
        <v>1</v>
      </c>
      <c r="R83" s="43">
        <v>0</v>
      </c>
      <c r="S83" s="43">
        <v>0</v>
      </c>
      <c r="T83" s="365">
        <v>3288</v>
      </c>
      <c r="U83" s="365" t="s">
        <v>137</v>
      </c>
      <c r="W83" s="48" t="b">
        <f t="shared" si="1"/>
        <v>1</v>
      </c>
    </row>
    <row r="84" spans="1:23" ht="14.5" x14ac:dyDescent="0.35">
      <c r="A84" s="36" t="str">
        <f>IF(INTRO!$E$33&lt;&gt;0,INTRO!$E$33, " ")</f>
        <v>Benin</v>
      </c>
      <c r="B84" s="37" t="s">
        <v>130</v>
      </c>
      <c r="C84" s="38" t="s">
        <v>138</v>
      </c>
      <c r="D84" s="39">
        <v>157746.11974340657</v>
      </c>
      <c r="E84" s="40">
        <f>IF(INTRO!$E$48="","",$D84*INTRO!$E$48)</f>
        <v>21453.472285103297</v>
      </c>
      <c r="F84" s="40">
        <f>IF(INTRO!$E$49="","",$D84*INTRO!$E$49)</f>
        <v>46850.597563791751</v>
      </c>
      <c r="G84" s="41">
        <f>IF(INTRO!$E$50="","",$D84*INTRO!$E$50)</f>
        <v>84709.666302209327</v>
      </c>
      <c r="H84" s="42">
        <v>1</v>
      </c>
      <c r="I84" s="43">
        <v>1</v>
      </c>
      <c r="J84" s="43">
        <v>2</v>
      </c>
      <c r="K84" s="44">
        <v>2</v>
      </c>
      <c r="L84" s="45">
        <f>IF(INTRO!$E$37="Endemic",IF($H84&gt;0,IF($H84=4,"Unknown",IF($H84=99,"Stopped",$D84)),0),"Not required")</f>
        <v>157746.11974340657</v>
      </c>
      <c r="M84" s="46">
        <f>IF(INTRO!$E$39="Endemic", IF($I84&gt;0, IF($I84=4,"Unknown",IF($I84=99,"Stopped",$D84)), 0),"Not required")</f>
        <v>157746.11974340657</v>
      </c>
      <c r="N84" s="46">
        <v>0</v>
      </c>
      <c r="O84" s="47">
        <v>0</v>
      </c>
      <c r="P84" s="42">
        <v>1</v>
      </c>
      <c r="Q84" s="43">
        <v>1</v>
      </c>
      <c r="R84" s="43">
        <v>0</v>
      </c>
      <c r="S84" s="43">
        <v>0</v>
      </c>
      <c r="T84" s="365">
        <v>3287</v>
      </c>
      <c r="U84" s="365" t="s">
        <v>138</v>
      </c>
      <c r="W84" s="48" t="b">
        <f t="shared" si="1"/>
        <v>1</v>
      </c>
    </row>
    <row r="85" spans="1:23" ht="14.5" x14ac:dyDescent="0.35">
      <c r="A85" s="36" t="str">
        <f>IF(INTRO!$E$33&lt;&gt;0,INTRO!$E$33, " ")</f>
        <v>Benin</v>
      </c>
      <c r="B85" s="37" t="s">
        <v>130</v>
      </c>
      <c r="C85" s="38" t="s">
        <v>139</v>
      </c>
      <c r="D85" s="39">
        <v>110377.62681529229</v>
      </c>
      <c r="E85" s="40">
        <f>IF(INTRO!$E$48="","",$D85*INTRO!$E$48)</f>
        <v>15011.357246879752</v>
      </c>
      <c r="F85" s="40">
        <f>IF(INTRO!$E$49="","",$D85*INTRO!$E$49)</f>
        <v>32782.155164141805</v>
      </c>
      <c r="G85" s="41">
        <f>IF(INTRO!$E$50="","",$D85*INTRO!$E$50)</f>
        <v>59272.785599811963</v>
      </c>
      <c r="H85" s="42">
        <v>1</v>
      </c>
      <c r="I85" s="43">
        <v>1</v>
      </c>
      <c r="J85" s="43">
        <v>2</v>
      </c>
      <c r="K85" s="44">
        <v>2</v>
      </c>
      <c r="L85" s="45">
        <f>IF(INTRO!$E$37="Endemic",IF($H85&gt;0,IF($H85=4,"Unknown",IF($H85=99,"Stopped",$D85)),0),"Not required")</f>
        <v>110377.62681529229</v>
      </c>
      <c r="M85" s="46">
        <f>IF(INTRO!$E$39="Endemic", IF($I85&gt;0, IF($I85=4,"Unknown",IF($I85=99,"Stopped",$D85)), 0),"Not required")</f>
        <v>110377.62681529229</v>
      </c>
      <c r="N85" s="46">
        <v>0</v>
      </c>
      <c r="O85" s="47">
        <v>0</v>
      </c>
      <c r="P85" s="42">
        <v>1</v>
      </c>
      <c r="Q85" s="43">
        <v>1</v>
      </c>
      <c r="R85" s="43">
        <v>0</v>
      </c>
      <c r="S85" s="43">
        <v>0</v>
      </c>
      <c r="T85" s="365">
        <v>3289</v>
      </c>
      <c r="U85" s="365" t="s">
        <v>139</v>
      </c>
      <c r="W85" s="48" t="b">
        <f t="shared" si="1"/>
        <v>1</v>
      </c>
    </row>
    <row r="86" spans="1:23" ht="14.5" x14ac:dyDescent="0.35">
      <c r="A86"/>
      <c r="B86"/>
      <c r="C86"/>
      <c r="D86"/>
      <c r="E86"/>
      <c r="F86"/>
      <c r="G86"/>
      <c r="H86"/>
      <c r="I86"/>
      <c r="J86"/>
      <c r="K86"/>
      <c r="L86"/>
      <c r="M86"/>
      <c r="N86"/>
      <c r="O86"/>
      <c r="P86"/>
      <c r="Q86"/>
      <c r="R86"/>
      <c r="S86"/>
    </row>
    <row r="87" spans="1:23" ht="14.5" x14ac:dyDescent="0.35">
      <c r="A87"/>
      <c r="B87"/>
      <c r="C87"/>
      <c r="D87"/>
      <c r="E87"/>
      <c r="F87"/>
      <c r="G87"/>
      <c r="H87"/>
      <c r="I87"/>
      <c r="J87"/>
      <c r="K87"/>
      <c r="L87"/>
      <c r="M87"/>
      <c r="N87"/>
      <c r="O87"/>
      <c r="P87"/>
      <c r="Q87"/>
      <c r="R87"/>
      <c r="S87"/>
    </row>
    <row r="88" spans="1:23" ht="14.5" x14ac:dyDescent="0.35">
      <c r="A88"/>
      <c r="B88"/>
      <c r="C88"/>
      <c r="D88"/>
      <c r="E88"/>
      <c r="F88"/>
      <c r="G88"/>
      <c r="H88"/>
      <c r="I88"/>
      <c r="J88"/>
      <c r="K88"/>
      <c r="L88"/>
      <c r="M88"/>
      <c r="N88"/>
      <c r="O88"/>
      <c r="P88"/>
      <c r="Q88"/>
      <c r="R88"/>
      <c r="S88"/>
    </row>
    <row r="89" spans="1:23" ht="14.5" x14ac:dyDescent="0.35">
      <c r="A89"/>
      <c r="B89"/>
      <c r="C89"/>
      <c r="D89"/>
      <c r="E89"/>
      <c r="F89"/>
      <c r="G89"/>
      <c r="H89"/>
      <c r="I89"/>
      <c r="J89"/>
      <c r="K89"/>
      <c r="L89"/>
      <c r="M89"/>
      <c r="N89"/>
      <c r="O89"/>
      <c r="P89"/>
      <c r="Q89"/>
      <c r="R89"/>
      <c r="S89"/>
    </row>
    <row r="90" spans="1:23" ht="14.5" x14ac:dyDescent="0.35">
      <c r="A90"/>
      <c r="B90"/>
      <c r="C90"/>
      <c r="D90"/>
      <c r="E90"/>
      <c r="F90"/>
      <c r="G90"/>
      <c r="H90"/>
      <c r="I90"/>
      <c r="J90"/>
      <c r="K90"/>
      <c r="L90"/>
      <c r="M90"/>
      <c r="N90"/>
      <c r="O90"/>
      <c r="P90"/>
      <c r="Q90"/>
      <c r="R90"/>
      <c r="S90"/>
    </row>
    <row r="91" spans="1:23" ht="14.5" x14ac:dyDescent="0.35">
      <c r="A91"/>
      <c r="B91"/>
      <c r="C91"/>
      <c r="D91"/>
      <c r="E91"/>
      <c r="F91"/>
      <c r="G91"/>
      <c r="H91"/>
      <c r="I91"/>
      <c r="J91"/>
      <c r="K91"/>
      <c r="L91"/>
      <c r="M91"/>
      <c r="N91"/>
      <c r="O91"/>
      <c r="P91"/>
      <c r="Q91"/>
      <c r="R91"/>
      <c r="S91"/>
    </row>
    <row r="92" spans="1:23" ht="14.5" x14ac:dyDescent="0.35">
      <c r="A92"/>
      <c r="B92"/>
      <c r="C92"/>
      <c r="D92"/>
      <c r="E92"/>
      <c r="F92"/>
      <c r="G92"/>
      <c r="H92"/>
      <c r="I92"/>
      <c r="J92"/>
      <c r="K92"/>
      <c r="L92"/>
      <c r="M92"/>
      <c r="N92"/>
      <c r="O92"/>
      <c r="P92"/>
      <c r="Q92"/>
      <c r="R92"/>
      <c r="S92"/>
    </row>
    <row r="93" spans="1:23" ht="14.5" x14ac:dyDescent="0.35">
      <c r="A93"/>
      <c r="B93"/>
      <c r="C93"/>
      <c r="D93"/>
      <c r="E93"/>
      <c r="F93"/>
      <c r="G93"/>
      <c r="H93"/>
      <c r="I93"/>
      <c r="J93"/>
      <c r="K93"/>
      <c r="L93"/>
      <c r="M93"/>
      <c r="N93"/>
      <c r="O93"/>
      <c r="P93"/>
      <c r="Q93"/>
      <c r="R93"/>
      <c r="S93"/>
    </row>
    <row r="94" spans="1:23" ht="14.5" x14ac:dyDescent="0.35">
      <c r="A94"/>
      <c r="B94"/>
      <c r="C94"/>
      <c r="D94"/>
      <c r="E94"/>
      <c r="F94"/>
      <c r="G94"/>
      <c r="H94"/>
      <c r="I94"/>
      <c r="J94"/>
      <c r="K94"/>
      <c r="L94"/>
      <c r="M94"/>
      <c r="N94"/>
      <c r="O94"/>
      <c r="P94"/>
      <c r="Q94"/>
      <c r="R94"/>
      <c r="S94"/>
    </row>
    <row r="95" spans="1:23" ht="14.5" x14ac:dyDescent="0.35">
      <c r="A95"/>
      <c r="B95"/>
      <c r="C95"/>
      <c r="D95"/>
      <c r="E95"/>
      <c r="F95"/>
      <c r="G95"/>
      <c r="H95"/>
      <c r="I95"/>
      <c r="J95"/>
      <c r="K95"/>
      <c r="L95"/>
      <c r="M95"/>
      <c r="N95"/>
      <c r="O95"/>
      <c r="P95"/>
      <c r="Q95"/>
      <c r="R95"/>
      <c r="S95"/>
    </row>
    <row r="96" spans="1:23" ht="14.5" x14ac:dyDescent="0.35">
      <c r="A96"/>
      <c r="B96"/>
      <c r="C96"/>
      <c r="D96"/>
      <c r="E96"/>
      <c r="F96"/>
      <c r="G96"/>
      <c r="H96"/>
      <c r="I96"/>
      <c r="J96"/>
      <c r="K96"/>
      <c r="L96"/>
      <c r="M96"/>
      <c r="N96"/>
      <c r="O96"/>
      <c r="P96"/>
      <c r="Q96"/>
      <c r="R96"/>
      <c r="S96"/>
    </row>
    <row r="97" spans="1:19" ht="14.5" x14ac:dyDescent="0.35">
      <c r="A97"/>
      <c r="B97"/>
      <c r="C97"/>
      <c r="D97"/>
      <c r="E97"/>
      <c r="F97"/>
      <c r="G97"/>
      <c r="H97"/>
      <c r="I97"/>
      <c r="J97"/>
      <c r="K97"/>
      <c r="L97"/>
      <c r="M97"/>
      <c r="N97"/>
      <c r="O97"/>
      <c r="P97"/>
      <c r="Q97"/>
      <c r="R97"/>
      <c r="S97"/>
    </row>
    <row r="98" spans="1:19" ht="14.5" x14ac:dyDescent="0.35">
      <c r="A98"/>
      <c r="B98"/>
      <c r="C98"/>
      <c r="D98"/>
      <c r="E98"/>
      <c r="F98"/>
      <c r="G98"/>
      <c r="H98"/>
      <c r="I98"/>
      <c r="J98"/>
      <c r="K98"/>
      <c r="L98"/>
      <c r="M98"/>
      <c r="N98"/>
      <c r="O98"/>
      <c r="P98"/>
      <c r="Q98"/>
      <c r="R98"/>
      <c r="S98"/>
    </row>
    <row r="99" spans="1:19" ht="14.5" x14ac:dyDescent="0.35">
      <c r="A99"/>
      <c r="B99"/>
      <c r="C99"/>
      <c r="D99"/>
      <c r="E99"/>
      <c r="F99"/>
      <c r="G99"/>
      <c r="H99"/>
      <c r="I99"/>
      <c r="J99"/>
      <c r="K99"/>
      <c r="L99"/>
      <c r="M99"/>
      <c r="N99"/>
      <c r="O99"/>
      <c r="P99"/>
      <c r="Q99"/>
      <c r="R99"/>
      <c r="S99"/>
    </row>
    <row r="100" spans="1:19" ht="14.5" x14ac:dyDescent="0.35">
      <c r="A100"/>
      <c r="B100"/>
      <c r="C100"/>
      <c r="D100"/>
      <c r="E100"/>
      <c r="F100"/>
      <c r="G100"/>
      <c r="H100"/>
      <c r="I100"/>
      <c r="J100"/>
      <c r="K100"/>
      <c r="L100"/>
      <c r="M100"/>
      <c r="N100"/>
      <c r="O100"/>
      <c r="P100"/>
      <c r="Q100"/>
      <c r="R100"/>
      <c r="S100"/>
    </row>
    <row r="101" spans="1:19" ht="14.5" x14ac:dyDescent="0.35">
      <c r="A101"/>
      <c r="B101"/>
      <c r="C101"/>
      <c r="D101"/>
      <c r="E101"/>
      <c r="F101"/>
      <c r="G101"/>
      <c r="H101"/>
      <c r="I101"/>
      <c r="J101"/>
      <c r="K101"/>
      <c r="L101"/>
      <c r="M101"/>
      <c r="N101"/>
      <c r="O101"/>
      <c r="P101"/>
      <c r="Q101"/>
      <c r="R101"/>
      <c r="S101"/>
    </row>
    <row r="102" spans="1:19" ht="14.5" x14ac:dyDescent="0.35">
      <c r="A102"/>
      <c r="B102"/>
      <c r="C102"/>
      <c r="D102"/>
      <c r="E102"/>
      <c r="F102"/>
      <c r="G102"/>
      <c r="H102"/>
      <c r="I102"/>
      <c r="J102"/>
      <c r="K102"/>
      <c r="L102"/>
      <c r="M102"/>
      <c r="N102"/>
      <c r="O102"/>
      <c r="P102"/>
      <c r="Q102"/>
      <c r="R102"/>
      <c r="S102"/>
    </row>
    <row r="103" spans="1:19" ht="14.5" x14ac:dyDescent="0.35">
      <c r="A103"/>
      <c r="B103"/>
      <c r="C103"/>
      <c r="D103"/>
      <c r="E103"/>
      <c r="F103"/>
      <c r="G103"/>
      <c r="H103"/>
      <c r="I103"/>
      <c r="J103"/>
      <c r="K103"/>
      <c r="L103"/>
      <c r="M103"/>
      <c r="N103"/>
      <c r="O103"/>
      <c r="P103"/>
      <c r="Q103"/>
      <c r="R103"/>
      <c r="S103"/>
    </row>
    <row r="104" spans="1:19" ht="14.5" x14ac:dyDescent="0.35">
      <c r="A104"/>
      <c r="B104"/>
      <c r="C104"/>
      <c r="D104"/>
      <c r="E104"/>
      <c r="F104"/>
      <c r="G104"/>
      <c r="H104"/>
      <c r="I104"/>
      <c r="J104"/>
      <c r="K104"/>
      <c r="L104"/>
      <c r="M104"/>
      <c r="N104"/>
      <c r="O104"/>
      <c r="P104"/>
      <c r="Q104"/>
      <c r="R104"/>
      <c r="S104"/>
    </row>
    <row r="105" spans="1:19" ht="14.5" x14ac:dyDescent="0.35">
      <c r="A105"/>
      <c r="B105"/>
      <c r="C105"/>
      <c r="D105"/>
      <c r="E105"/>
      <c r="F105"/>
      <c r="G105"/>
      <c r="H105"/>
      <c r="I105"/>
      <c r="J105"/>
      <c r="K105"/>
      <c r="L105"/>
      <c r="M105"/>
      <c r="N105"/>
      <c r="O105"/>
      <c r="P105"/>
      <c r="Q105"/>
      <c r="R105"/>
      <c r="S105"/>
    </row>
    <row r="106" spans="1:19" ht="14.5" x14ac:dyDescent="0.35">
      <c r="A106"/>
      <c r="B106"/>
      <c r="C106"/>
      <c r="D106"/>
      <c r="E106"/>
      <c r="F106"/>
      <c r="G106"/>
      <c r="H106"/>
      <c r="I106"/>
      <c r="J106"/>
      <c r="K106"/>
      <c r="L106"/>
      <c r="M106"/>
      <c r="N106"/>
      <c r="O106"/>
      <c r="P106"/>
      <c r="Q106"/>
      <c r="R106"/>
      <c r="S106"/>
    </row>
    <row r="107" spans="1:19" ht="14.5" x14ac:dyDescent="0.35">
      <c r="A107"/>
      <c r="B107"/>
      <c r="C107"/>
      <c r="D107"/>
      <c r="E107"/>
      <c r="F107"/>
      <c r="G107"/>
      <c r="H107"/>
      <c r="I107"/>
      <c r="J107"/>
      <c r="K107"/>
      <c r="L107"/>
      <c r="M107"/>
      <c r="N107"/>
      <c r="O107"/>
      <c r="P107"/>
      <c r="Q107"/>
      <c r="R107"/>
      <c r="S107"/>
    </row>
    <row r="108" spans="1:19" ht="14.5" x14ac:dyDescent="0.35">
      <c r="A108"/>
      <c r="B108"/>
      <c r="C108"/>
      <c r="D108"/>
      <c r="E108"/>
      <c r="F108"/>
      <c r="G108"/>
      <c r="H108"/>
      <c r="I108"/>
      <c r="J108"/>
      <c r="K108"/>
      <c r="L108"/>
      <c r="M108"/>
      <c r="N108"/>
      <c r="O108"/>
      <c r="P108"/>
      <c r="Q108"/>
      <c r="R108"/>
      <c r="S108"/>
    </row>
    <row r="109" spans="1:19" ht="14.5" x14ac:dyDescent="0.35">
      <c r="A109"/>
      <c r="B109"/>
      <c r="C109"/>
      <c r="D109"/>
      <c r="E109"/>
      <c r="F109"/>
      <c r="G109"/>
      <c r="H109"/>
      <c r="I109"/>
      <c r="J109"/>
      <c r="K109"/>
      <c r="L109"/>
      <c r="M109"/>
      <c r="N109"/>
      <c r="O109"/>
      <c r="P109"/>
      <c r="Q109"/>
      <c r="R109"/>
      <c r="S109"/>
    </row>
    <row r="110" spans="1:19" ht="14.5" x14ac:dyDescent="0.35">
      <c r="A110"/>
      <c r="B110"/>
      <c r="C110"/>
      <c r="D110"/>
      <c r="E110"/>
      <c r="F110"/>
      <c r="G110"/>
      <c r="H110"/>
      <c r="I110"/>
      <c r="J110"/>
      <c r="K110"/>
      <c r="L110"/>
      <c r="M110"/>
      <c r="N110"/>
      <c r="O110"/>
      <c r="P110"/>
      <c r="Q110"/>
      <c r="R110"/>
      <c r="S110"/>
    </row>
    <row r="111" spans="1:19" ht="14.5" x14ac:dyDescent="0.35">
      <c r="A111"/>
      <c r="B111"/>
      <c r="C111"/>
      <c r="D111"/>
      <c r="E111"/>
      <c r="F111"/>
      <c r="G111"/>
      <c r="H111"/>
      <c r="I111"/>
      <c r="J111"/>
      <c r="K111"/>
      <c r="L111"/>
      <c r="M111"/>
      <c r="N111"/>
      <c r="O111"/>
      <c r="P111"/>
      <c r="Q111"/>
      <c r="R111"/>
      <c r="S111"/>
    </row>
    <row r="112" spans="1:19" ht="14.5" x14ac:dyDescent="0.35">
      <c r="A112"/>
      <c r="B112"/>
      <c r="C112"/>
      <c r="D112"/>
      <c r="E112"/>
      <c r="F112"/>
      <c r="G112"/>
      <c r="H112"/>
      <c r="I112"/>
      <c r="J112"/>
      <c r="K112"/>
      <c r="L112"/>
      <c r="M112"/>
      <c r="N112"/>
      <c r="O112"/>
      <c r="P112"/>
      <c r="Q112"/>
      <c r="R112"/>
      <c r="S112"/>
    </row>
    <row r="113" spans="1:19" ht="14.5" x14ac:dyDescent="0.35">
      <c r="A113"/>
      <c r="B113"/>
      <c r="C113"/>
      <c r="D113"/>
      <c r="E113"/>
      <c r="F113"/>
      <c r="G113"/>
      <c r="H113"/>
      <c r="I113"/>
      <c r="J113"/>
      <c r="K113"/>
      <c r="L113"/>
      <c r="M113"/>
      <c r="N113"/>
      <c r="O113"/>
      <c r="P113"/>
      <c r="Q113"/>
      <c r="R113"/>
      <c r="S113"/>
    </row>
    <row r="114" spans="1:19" ht="14.5" x14ac:dyDescent="0.35">
      <c r="A114"/>
      <c r="B114"/>
      <c r="C114"/>
      <c r="D114"/>
      <c r="E114"/>
      <c r="F114"/>
      <c r="G114"/>
      <c r="H114"/>
      <c r="I114"/>
      <c r="J114"/>
      <c r="K114"/>
      <c r="L114"/>
      <c r="M114"/>
      <c r="N114"/>
      <c r="O114"/>
      <c r="P114"/>
      <c r="Q114"/>
      <c r="R114"/>
      <c r="S114"/>
    </row>
    <row r="115" spans="1:19" ht="14.5" x14ac:dyDescent="0.35">
      <c r="A115"/>
      <c r="B115"/>
      <c r="C115"/>
      <c r="D115"/>
      <c r="E115"/>
      <c r="F115"/>
      <c r="G115"/>
      <c r="H115"/>
      <c r="I115"/>
      <c r="J115"/>
      <c r="K115"/>
      <c r="L115"/>
      <c r="M115"/>
      <c r="N115"/>
      <c r="O115"/>
      <c r="P115"/>
      <c r="Q115"/>
      <c r="R115"/>
      <c r="S115"/>
    </row>
    <row r="116" spans="1:19" ht="14.5" x14ac:dyDescent="0.35">
      <c r="A116"/>
      <c r="B116"/>
      <c r="C116"/>
      <c r="D116"/>
      <c r="E116"/>
      <c r="F116"/>
      <c r="G116"/>
      <c r="H116"/>
      <c r="I116"/>
      <c r="J116"/>
      <c r="K116"/>
      <c r="L116"/>
      <c r="M116"/>
      <c r="N116"/>
      <c r="O116"/>
      <c r="P116"/>
      <c r="Q116"/>
      <c r="R116"/>
      <c r="S116"/>
    </row>
    <row r="117" spans="1:19" ht="14.5" x14ac:dyDescent="0.35">
      <c r="A117"/>
      <c r="B117"/>
      <c r="C117"/>
      <c r="D117"/>
      <c r="E117"/>
      <c r="F117"/>
      <c r="G117"/>
      <c r="H117"/>
      <c r="I117"/>
      <c r="J117"/>
      <c r="K117"/>
      <c r="L117"/>
      <c r="M117"/>
      <c r="N117"/>
      <c r="O117"/>
      <c r="P117"/>
      <c r="Q117"/>
      <c r="R117"/>
      <c r="S117"/>
    </row>
    <row r="118" spans="1:19" ht="14.5" x14ac:dyDescent="0.35">
      <c r="A118"/>
      <c r="B118"/>
      <c r="C118"/>
      <c r="D118"/>
      <c r="E118"/>
      <c r="F118"/>
      <c r="G118"/>
      <c r="H118"/>
      <c r="I118"/>
      <c r="J118"/>
      <c r="K118"/>
      <c r="L118"/>
      <c r="M118"/>
      <c r="N118"/>
      <c r="O118"/>
      <c r="P118"/>
      <c r="Q118"/>
      <c r="R118"/>
      <c r="S118"/>
    </row>
    <row r="119" spans="1:19" ht="14.5" x14ac:dyDescent="0.35">
      <c r="A119"/>
      <c r="B119"/>
      <c r="C119"/>
      <c r="D119"/>
      <c r="E119"/>
      <c r="F119"/>
      <c r="G119"/>
      <c r="H119"/>
      <c r="I119"/>
      <c r="J119"/>
      <c r="K119"/>
      <c r="L119"/>
      <c r="M119"/>
      <c r="N119"/>
      <c r="O119"/>
      <c r="P119"/>
      <c r="Q119"/>
      <c r="R119"/>
      <c r="S119"/>
    </row>
    <row r="120" spans="1:19" ht="14.5" x14ac:dyDescent="0.35">
      <c r="A120"/>
      <c r="B120"/>
      <c r="C120"/>
      <c r="D120"/>
      <c r="E120"/>
      <c r="F120"/>
      <c r="G120"/>
      <c r="H120"/>
      <c r="I120"/>
      <c r="J120"/>
      <c r="K120"/>
      <c r="L120"/>
      <c r="M120"/>
      <c r="N120"/>
      <c r="O120"/>
      <c r="P120"/>
      <c r="Q120"/>
      <c r="R120"/>
      <c r="S120"/>
    </row>
    <row r="121" spans="1:19" ht="14.5" x14ac:dyDescent="0.35">
      <c r="A121"/>
      <c r="B121"/>
      <c r="C121"/>
      <c r="D121"/>
      <c r="E121"/>
      <c r="F121"/>
      <c r="G121"/>
      <c r="H121"/>
      <c r="I121"/>
      <c r="J121"/>
      <c r="K121"/>
      <c r="L121"/>
      <c r="M121"/>
      <c r="N121"/>
      <c r="O121"/>
      <c r="P121"/>
      <c r="Q121"/>
      <c r="R121"/>
      <c r="S121"/>
    </row>
    <row r="122" spans="1:19" ht="14.5" x14ac:dyDescent="0.35">
      <c r="A122"/>
      <c r="B122"/>
      <c r="C122"/>
      <c r="D122"/>
      <c r="E122"/>
      <c r="F122"/>
      <c r="G122"/>
      <c r="H122"/>
      <c r="I122"/>
      <c r="J122"/>
      <c r="K122"/>
      <c r="L122"/>
      <c r="M122"/>
      <c r="N122"/>
      <c r="O122"/>
      <c r="P122"/>
      <c r="Q122"/>
      <c r="R122"/>
      <c r="S122"/>
    </row>
    <row r="123" spans="1:19" ht="14.5" x14ac:dyDescent="0.35">
      <c r="A123"/>
      <c r="B123"/>
      <c r="C123"/>
      <c r="D123"/>
      <c r="E123"/>
      <c r="F123"/>
      <c r="G123"/>
      <c r="H123"/>
      <c r="I123"/>
      <c r="J123"/>
      <c r="K123"/>
      <c r="L123"/>
      <c r="M123"/>
      <c r="N123"/>
      <c r="O123"/>
      <c r="P123"/>
      <c r="Q123"/>
      <c r="R123"/>
      <c r="S123"/>
    </row>
    <row r="124" spans="1:19" ht="14.5" x14ac:dyDescent="0.35">
      <c r="A124"/>
      <c r="B124"/>
      <c r="C124"/>
      <c r="D124"/>
      <c r="E124"/>
      <c r="F124"/>
      <c r="G124"/>
      <c r="H124"/>
      <c r="I124"/>
      <c r="J124"/>
      <c r="K124"/>
      <c r="L124"/>
      <c r="M124"/>
      <c r="N124"/>
      <c r="O124"/>
      <c r="P124"/>
      <c r="Q124"/>
      <c r="R124"/>
      <c r="S124"/>
    </row>
    <row r="125" spans="1:19" ht="14.5" x14ac:dyDescent="0.35">
      <c r="A125"/>
      <c r="B125"/>
      <c r="C125"/>
      <c r="D125"/>
      <c r="E125"/>
      <c r="F125"/>
      <c r="G125"/>
      <c r="H125"/>
      <c r="I125"/>
      <c r="J125"/>
      <c r="K125"/>
      <c r="L125"/>
      <c r="M125"/>
      <c r="N125"/>
      <c r="O125"/>
      <c r="P125"/>
      <c r="Q125"/>
      <c r="R125"/>
      <c r="S125"/>
    </row>
    <row r="126" spans="1:19" ht="14.5" x14ac:dyDescent="0.35">
      <c r="A126"/>
      <c r="B126"/>
      <c r="C126"/>
      <c r="D126"/>
      <c r="E126"/>
      <c r="F126"/>
      <c r="G126"/>
      <c r="H126"/>
      <c r="I126"/>
      <c r="J126"/>
      <c r="K126"/>
      <c r="L126"/>
      <c r="M126"/>
      <c r="N126"/>
      <c r="O126"/>
      <c r="P126"/>
      <c r="Q126"/>
      <c r="R126"/>
      <c r="S126"/>
    </row>
    <row r="127" spans="1:19" ht="14.5" x14ac:dyDescent="0.35">
      <c r="A127"/>
      <c r="B127"/>
      <c r="C127"/>
      <c r="D127"/>
      <c r="E127"/>
      <c r="F127"/>
      <c r="G127"/>
      <c r="H127"/>
      <c r="I127"/>
      <c r="J127"/>
      <c r="K127"/>
      <c r="L127"/>
      <c r="M127"/>
      <c r="N127"/>
      <c r="O127"/>
      <c r="P127"/>
      <c r="Q127"/>
      <c r="R127"/>
      <c r="S127"/>
    </row>
    <row r="128" spans="1:19" ht="14.5" x14ac:dyDescent="0.35">
      <c r="A128"/>
      <c r="B128"/>
      <c r="C128"/>
      <c r="D128"/>
      <c r="E128"/>
      <c r="F128"/>
      <c r="G128"/>
      <c r="H128"/>
      <c r="I128"/>
      <c r="J128"/>
      <c r="K128"/>
      <c r="L128"/>
      <c r="M128"/>
      <c r="N128"/>
      <c r="O128"/>
      <c r="P128"/>
      <c r="Q128"/>
      <c r="R128"/>
      <c r="S128"/>
    </row>
    <row r="129" spans="1:19" ht="14.5" x14ac:dyDescent="0.35">
      <c r="A129"/>
      <c r="B129"/>
      <c r="C129"/>
      <c r="D129"/>
      <c r="E129"/>
      <c r="F129"/>
      <c r="G129"/>
      <c r="H129"/>
      <c r="I129"/>
      <c r="J129"/>
      <c r="K129"/>
      <c r="L129"/>
      <c r="M129"/>
      <c r="N129"/>
      <c r="O129"/>
      <c r="P129"/>
      <c r="Q129"/>
      <c r="R129"/>
      <c r="S129"/>
    </row>
    <row r="130" spans="1:19" ht="14.5" x14ac:dyDescent="0.35">
      <c r="A130"/>
      <c r="B130"/>
      <c r="C130"/>
      <c r="D130"/>
      <c r="E130"/>
      <c r="F130"/>
      <c r="G130"/>
      <c r="H130"/>
      <c r="I130"/>
      <c r="J130"/>
      <c r="K130"/>
      <c r="L130"/>
      <c r="M130"/>
      <c r="N130"/>
      <c r="O130"/>
      <c r="P130"/>
      <c r="Q130"/>
      <c r="R130"/>
      <c r="S130"/>
    </row>
    <row r="131" spans="1:19" ht="14.5" x14ac:dyDescent="0.35">
      <c r="A131"/>
      <c r="B131"/>
      <c r="C131"/>
      <c r="D131"/>
      <c r="E131"/>
      <c r="F131"/>
      <c r="G131"/>
      <c r="H131"/>
      <c r="I131"/>
      <c r="J131"/>
      <c r="K131"/>
      <c r="L131"/>
      <c r="M131"/>
      <c r="N131"/>
      <c r="O131"/>
      <c r="P131"/>
      <c r="Q131"/>
      <c r="R131"/>
      <c r="S131"/>
    </row>
    <row r="132" spans="1:19" ht="14.5" x14ac:dyDescent="0.35">
      <c r="A132"/>
      <c r="B132"/>
      <c r="C132"/>
      <c r="D132"/>
      <c r="E132"/>
      <c r="F132"/>
      <c r="G132"/>
      <c r="H132"/>
      <c r="I132"/>
      <c r="J132"/>
      <c r="K132"/>
      <c r="L132"/>
      <c r="M132"/>
      <c r="N132"/>
      <c r="O132"/>
      <c r="P132"/>
      <c r="Q132"/>
      <c r="R132"/>
      <c r="S132"/>
    </row>
    <row r="133" spans="1:19" ht="14.5" x14ac:dyDescent="0.35">
      <c r="A133"/>
      <c r="B133"/>
      <c r="C133"/>
      <c r="D133"/>
      <c r="E133"/>
      <c r="F133"/>
      <c r="G133"/>
      <c r="H133"/>
      <c r="I133"/>
      <c r="J133"/>
      <c r="K133"/>
      <c r="L133"/>
      <c r="M133"/>
      <c r="N133"/>
      <c r="O133"/>
      <c r="P133"/>
      <c r="Q133"/>
      <c r="R133"/>
      <c r="S133"/>
    </row>
    <row r="134" spans="1:19" ht="14.5" x14ac:dyDescent="0.35">
      <c r="A134"/>
      <c r="B134"/>
      <c r="C134"/>
      <c r="D134"/>
      <c r="E134"/>
      <c r="F134"/>
      <c r="G134"/>
      <c r="H134"/>
      <c r="I134"/>
      <c r="J134"/>
      <c r="K134"/>
      <c r="L134"/>
      <c r="M134"/>
      <c r="N134"/>
      <c r="O134"/>
      <c r="P134"/>
      <c r="Q134"/>
      <c r="R134"/>
      <c r="S134"/>
    </row>
    <row r="135" spans="1:19" ht="14.5" x14ac:dyDescent="0.35">
      <c r="A135"/>
      <c r="B135"/>
      <c r="C135"/>
      <c r="D135"/>
      <c r="E135"/>
      <c r="F135"/>
      <c r="G135"/>
      <c r="H135"/>
      <c r="I135"/>
      <c r="J135"/>
      <c r="K135"/>
      <c r="L135"/>
      <c r="M135"/>
      <c r="N135"/>
      <c r="O135"/>
      <c r="P135"/>
      <c r="Q135"/>
      <c r="R135"/>
      <c r="S135"/>
    </row>
    <row r="136" spans="1:19" ht="14.5" x14ac:dyDescent="0.35">
      <c r="A136"/>
      <c r="B136"/>
      <c r="C136"/>
      <c r="D136"/>
      <c r="E136"/>
      <c r="F136"/>
      <c r="G136"/>
      <c r="H136"/>
      <c r="I136"/>
      <c r="J136"/>
      <c r="K136"/>
      <c r="L136"/>
      <c r="M136"/>
      <c r="N136"/>
      <c r="O136"/>
      <c r="P136"/>
      <c r="Q136"/>
      <c r="R136"/>
      <c r="S136"/>
    </row>
    <row r="137" spans="1:19" ht="14.5" x14ac:dyDescent="0.35">
      <c r="A137"/>
      <c r="B137"/>
      <c r="C137"/>
      <c r="D137"/>
      <c r="E137"/>
      <c r="F137"/>
      <c r="G137"/>
      <c r="H137"/>
      <c r="I137"/>
      <c r="J137"/>
      <c r="K137"/>
      <c r="L137"/>
      <c r="M137"/>
      <c r="N137"/>
      <c r="O137"/>
      <c r="P137"/>
      <c r="Q137"/>
      <c r="R137"/>
      <c r="S137"/>
    </row>
    <row r="138" spans="1:19" ht="14.5" x14ac:dyDescent="0.35">
      <c r="A138"/>
      <c r="B138"/>
      <c r="C138"/>
      <c r="D138"/>
      <c r="E138"/>
      <c r="F138"/>
      <c r="G138"/>
      <c r="H138"/>
      <c r="I138"/>
      <c r="J138"/>
      <c r="K138"/>
      <c r="L138"/>
      <c r="M138"/>
      <c r="N138"/>
      <c r="O138"/>
      <c r="P138"/>
      <c r="Q138"/>
      <c r="R138"/>
      <c r="S138"/>
    </row>
    <row r="139" spans="1:19" ht="14.5" x14ac:dyDescent="0.35">
      <c r="A139"/>
      <c r="B139"/>
      <c r="C139"/>
      <c r="D139"/>
      <c r="E139"/>
      <c r="F139"/>
      <c r="G139"/>
      <c r="H139"/>
      <c r="I139"/>
      <c r="J139"/>
      <c r="K139"/>
      <c r="L139"/>
      <c r="M139"/>
      <c r="N139"/>
      <c r="O139"/>
      <c r="P139"/>
      <c r="Q139"/>
      <c r="R139"/>
      <c r="S139"/>
    </row>
    <row r="140" spans="1:19" ht="14.5" x14ac:dyDescent="0.35">
      <c r="A140"/>
      <c r="B140"/>
      <c r="C140"/>
      <c r="D140"/>
      <c r="E140"/>
      <c r="F140"/>
      <c r="G140"/>
      <c r="H140"/>
      <c r="I140"/>
      <c r="J140"/>
      <c r="K140"/>
      <c r="L140"/>
      <c r="M140"/>
      <c r="N140"/>
      <c r="O140"/>
      <c r="P140"/>
      <c r="Q140"/>
      <c r="R140"/>
      <c r="S140"/>
    </row>
    <row r="141" spans="1:19" ht="14.5" x14ac:dyDescent="0.35">
      <c r="A141"/>
      <c r="B141"/>
      <c r="C141"/>
      <c r="D141"/>
      <c r="E141"/>
      <c r="F141"/>
      <c r="G141"/>
      <c r="H141"/>
      <c r="I141"/>
      <c r="J141"/>
      <c r="K141"/>
      <c r="L141"/>
      <c r="M141"/>
      <c r="N141"/>
      <c r="O141"/>
      <c r="P141"/>
      <c r="Q141"/>
      <c r="R141"/>
      <c r="S141"/>
    </row>
    <row r="142" spans="1:19" ht="14.5" x14ac:dyDescent="0.35">
      <c r="A142"/>
      <c r="B142"/>
      <c r="C142"/>
      <c r="D142"/>
      <c r="E142"/>
      <c r="F142"/>
      <c r="G142"/>
      <c r="H142"/>
      <c r="I142"/>
      <c r="J142"/>
      <c r="K142"/>
      <c r="L142"/>
      <c r="M142"/>
      <c r="N142"/>
      <c r="O142"/>
      <c r="P142"/>
      <c r="Q142"/>
      <c r="R142"/>
      <c r="S142"/>
    </row>
    <row r="143" spans="1:19" ht="14.5" x14ac:dyDescent="0.35">
      <c r="A143"/>
      <c r="B143"/>
      <c r="C143"/>
      <c r="D143"/>
      <c r="E143"/>
      <c r="F143"/>
      <c r="G143"/>
      <c r="H143"/>
      <c r="I143"/>
      <c r="J143"/>
      <c r="K143"/>
      <c r="L143"/>
      <c r="M143"/>
      <c r="N143"/>
      <c r="O143"/>
      <c r="P143"/>
      <c r="Q143"/>
      <c r="R143"/>
      <c r="S143"/>
    </row>
    <row r="144" spans="1:19" ht="14.5" x14ac:dyDescent="0.35">
      <c r="A144"/>
      <c r="B144"/>
      <c r="C144"/>
      <c r="D144"/>
      <c r="E144"/>
      <c r="F144"/>
      <c r="G144"/>
      <c r="H144"/>
      <c r="I144"/>
      <c r="J144"/>
      <c r="K144"/>
      <c r="L144"/>
      <c r="M144"/>
      <c r="N144"/>
      <c r="O144"/>
      <c r="P144"/>
      <c r="Q144"/>
      <c r="R144"/>
      <c r="S144"/>
    </row>
    <row r="145" spans="1:19" ht="14.5" x14ac:dyDescent="0.35">
      <c r="A145"/>
      <c r="B145"/>
      <c r="C145"/>
      <c r="D145"/>
      <c r="E145"/>
      <c r="F145"/>
      <c r="G145"/>
      <c r="H145"/>
      <c r="I145"/>
      <c r="J145"/>
      <c r="K145"/>
      <c r="L145"/>
      <c r="M145"/>
      <c r="N145"/>
      <c r="O145"/>
      <c r="P145"/>
      <c r="Q145"/>
      <c r="R145"/>
      <c r="S145"/>
    </row>
    <row r="146" spans="1:19" ht="14.5" x14ac:dyDescent="0.35">
      <c r="A146"/>
      <c r="B146"/>
      <c r="C146"/>
      <c r="D146"/>
      <c r="E146"/>
      <c r="F146"/>
      <c r="G146"/>
      <c r="H146"/>
      <c r="I146"/>
      <c r="J146"/>
      <c r="K146"/>
      <c r="L146"/>
      <c r="M146"/>
      <c r="N146"/>
      <c r="O146"/>
      <c r="P146"/>
      <c r="Q146"/>
      <c r="R146"/>
      <c r="S146"/>
    </row>
    <row r="147" spans="1:19" ht="14.5" x14ac:dyDescent="0.35">
      <c r="A147"/>
      <c r="B147"/>
      <c r="C147"/>
      <c r="D147"/>
      <c r="E147"/>
      <c r="F147"/>
      <c r="G147"/>
      <c r="H147"/>
      <c r="I147"/>
      <c r="J147"/>
      <c r="K147"/>
      <c r="L147"/>
      <c r="M147"/>
      <c r="N147"/>
      <c r="O147"/>
      <c r="P147"/>
      <c r="Q147"/>
      <c r="R147"/>
      <c r="S147"/>
    </row>
    <row r="148" spans="1:19" ht="14.5" x14ac:dyDescent="0.35">
      <c r="A148"/>
      <c r="B148"/>
      <c r="C148"/>
      <c r="D148"/>
      <c r="E148"/>
      <c r="F148"/>
      <c r="G148"/>
      <c r="H148"/>
      <c r="I148"/>
      <c r="J148"/>
      <c r="K148"/>
      <c r="L148"/>
      <c r="M148"/>
      <c r="N148"/>
      <c r="O148"/>
      <c r="P148"/>
      <c r="Q148"/>
      <c r="R148"/>
      <c r="S148"/>
    </row>
    <row r="149" spans="1:19" ht="14.5" x14ac:dyDescent="0.35">
      <c r="A149"/>
      <c r="B149"/>
      <c r="C149"/>
      <c r="D149"/>
      <c r="E149"/>
      <c r="F149"/>
      <c r="G149"/>
      <c r="H149"/>
      <c r="I149"/>
      <c r="J149"/>
      <c r="K149"/>
      <c r="L149"/>
      <c r="M149"/>
      <c r="N149"/>
      <c r="O149"/>
      <c r="P149"/>
      <c r="Q149"/>
      <c r="R149"/>
      <c r="S149"/>
    </row>
    <row r="150" spans="1:19" ht="14.5" x14ac:dyDescent="0.35">
      <c r="A150"/>
      <c r="B150"/>
      <c r="C150"/>
      <c r="D150"/>
      <c r="E150"/>
      <c r="F150"/>
      <c r="G150"/>
      <c r="H150"/>
      <c r="I150"/>
      <c r="J150"/>
      <c r="K150"/>
      <c r="L150"/>
      <c r="M150"/>
      <c r="N150"/>
      <c r="O150"/>
      <c r="P150"/>
      <c r="Q150"/>
      <c r="R150"/>
      <c r="S150"/>
    </row>
    <row r="151" spans="1:19" ht="14.5" x14ac:dyDescent="0.35">
      <c r="A151"/>
      <c r="B151"/>
      <c r="C151"/>
      <c r="D151"/>
      <c r="E151"/>
      <c r="F151"/>
      <c r="G151"/>
      <c r="H151"/>
      <c r="I151"/>
      <c r="J151"/>
      <c r="K151"/>
      <c r="L151"/>
      <c r="M151"/>
      <c r="N151"/>
      <c r="O151"/>
      <c r="P151"/>
      <c r="Q151"/>
      <c r="R151"/>
      <c r="S151"/>
    </row>
    <row r="152" spans="1:19" ht="14.5" x14ac:dyDescent="0.35">
      <c r="A152"/>
      <c r="B152"/>
      <c r="C152"/>
      <c r="D152"/>
      <c r="E152"/>
      <c r="F152"/>
      <c r="G152"/>
      <c r="H152"/>
      <c r="I152"/>
      <c r="J152"/>
      <c r="K152"/>
      <c r="L152"/>
      <c r="M152"/>
      <c r="N152"/>
      <c r="O152"/>
      <c r="P152"/>
      <c r="Q152"/>
      <c r="R152"/>
      <c r="S152"/>
    </row>
    <row r="153" spans="1:19" ht="14.5" x14ac:dyDescent="0.35">
      <c r="A153"/>
      <c r="B153"/>
      <c r="C153"/>
      <c r="D153"/>
      <c r="E153"/>
      <c r="F153"/>
      <c r="G153"/>
      <c r="H153"/>
      <c r="I153"/>
      <c r="J153"/>
      <c r="K153"/>
      <c r="L153"/>
      <c r="M153"/>
      <c r="N153"/>
      <c r="O153"/>
      <c r="P153"/>
      <c r="Q153"/>
      <c r="R153"/>
      <c r="S153"/>
    </row>
    <row r="154" spans="1:19" ht="14.5" x14ac:dyDescent="0.35">
      <c r="A154"/>
      <c r="B154"/>
      <c r="C154"/>
      <c r="D154"/>
      <c r="E154"/>
      <c r="F154"/>
      <c r="G154"/>
      <c r="H154"/>
      <c r="I154"/>
      <c r="J154"/>
      <c r="K154"/>
      <c r="L154"/>
      <c r="M154"/>
      <c r="N154"/>
      <c r="O154"/>
      <c r="P154"/>
      <c r="Q154"/>
      <c r="R154"/>
      <c r="S154"/>
    </row>
    <row r="155" spans="1:19" ht="14.5" x14ac:dyDescent="0.35">
      <c r="A155"/>
      <c r="B155"/>
      <c r="C155"/>
      <c r="D155"/>
      <c r="E155"/>
      <c r="F155"/>
      <c r="G155"/>
      <c r="H155"/>
      <c r="I155"/>
      <c r="J155"/>
      <c r="K155"/>
      <c r="L155"/>
      <c r="M155"/>
      <c r="N155"/>
      <c r="O155"/>
      <c r="P155"/>
      <c r="Q155"/>
      <c r="R155"/>
      <c r="S155"/>
    </row>
    <row r="156" spans="1:19" ht="14.5" x14ac:dyDescent="0.35">
      <c r="A156"/>
      <c r="B156"/>
      <c r="C156"/>
      <c r="D156"/>
      <c r="E156"/>
      <c r="F156"/>
      <c r="G156"/>
      <c r="H156"/>
      <c r="I156"/>
      <c r="J156"/>
      <c r="K156"/>
      <c r="L156"/>
      <c r="M156"/>
      <c r="N156"/>
      <c r="O156"/>
      <c r="P156"/>
      <c r="Q156"/>
      <c r="R156"/>
      <c r="S156"/>
    </row>
    <row r="157" spans="1:19" ht="14.5" x14ac:dyDescent="0.35">
      <c r="A157"/>
      <c r="B157"/>
      <c r="C157"/>
      <c r="D157"/>
      <c r="E157"/>
      <c r="F157"/>
      <c r="G157"/>
      <c r="H157"/>
      <c r="I157"/>
      <c r="J157"/>
      <c r="K157"/>
      <c r="L157"/>
      <c r="M157"/>
      <c r="N157"/>
      <c r="O157"/>
      <c r="P157"/>
      <c r="Q157"/>
      <c r="R157"/>
      <c r="S157"/>
    </row>
    <row r="158" spans="1:19" ht="14.5" x14ac:dyDescent="0.35">
      <c r="A158"/>
      <c r="B158"/>
      <c r="C158"/>
      <c r="D158"/>
      <c r="E158"/>
      <c r="F158"/>
      <c r="G158"/>
      <c r="H158"/>
      <c r="I158"/>
      <c r="J158"/>
      <c r="K158"/>
      <c r="L158"/>
      <c r="M158"/>
      <c r="N158"/>
      <c r="O158"/>
      <c r="P158"/>
      <c r="Q158"/>
      <c r="R158"/>
      <c r="S158"/>
    </row>
    <row r="159" spans="1:19" ht="14.5" x14ac:dyDescent="0.35">
      <c r="A159"/>
      <c r="B159"/>
      <c r="C159"/>
      <c r="D159"/>
      <c r="E159"/>
      <c r="F159"/>
      <c r="G159"/>
      <c r="H159"/>
      <c r="I159"/>
      <c r="J159"/>
      <c r="K159"/>
      <c r="L159"/>
      <c r="M159"/>
      <c r="N159"/>
      <c r="O159"/>
      <c r="P159"/>
      <c r="Q159"/>
      <c r="R159"/>
      <c r="S159"/>
    </row>
    <row r="160" spans="1:19" ht="14.5" x14ac:dyDescent="0.35">
      <c r="A160"/>
      <c r="B160"/>
      <c r="C160"/>
      <c r="D160"/>
      <c r="E160"/>
      <c r="F160"/>
      <c r="G160"/>
      <c r="H160"/>
      <c r="I160"/>
      <c r="J160"/>
      <c r="K160"/>
      <c r="L160"/>
      <c r="M160"/>
      <c r="N160"/>
      <c r="O160"/>
      <c r="P160"/>
      <c r="Q160"/>
      <c r="R160"/>
      <c r="S160"/>
    </row>
    <row r="161" spans="1:19" ht="14.5" x14ac:dyDescent="0.35">
      <c r="A161"/>
      <c r="B161"/>
      <c r="C161"/>
      <c r="D161"/>
      <c r="E161"/>
      <c r="F161"/>
      <c r="G161"/>
      <c r="H161"/>
      <c r="I161"/>
      <c r="J161"/>
      <c r="K161"/>
      <c r="L161"/>
      <c r="M161"/>
      <c r="N161"/>
      <c r="O161"/>
      <c r="P161"/>
      <c r="Q161"/>
      <c r="R161"/>
      <c r="S161"/>
    </row>
    <row r="162" spans="1:19" ht="14.5" x14ac:dyDescent="0.35">
      <c r="A162"/>
      <c r="B162"/>
      <c r="C162"/>
      <c r="D162"/>
      <c r="E162"/>
      <c r="F162"/>
      <c r="G162"/>
      <c r="H162"/>
      <c r="I162"/>
      <c r="J162"/>
      <c r="K162"/>
      <c r="L162"/>
      <c r="M162"/>
      <c r="N162"/>
      <c r="O162"/>
      <c r="P162"/>
      <c r="Q162"/>
      <c r="R162"/>
      <c r="S162"/>
    </row>
    <row r="163" spans="1:19" ht="14.5" x14ac:dyDescent="0.35">
      <c r="A163"/>
      <c r="B163"/>
      <c r="C163"/>
      <c r="D163"/>
      <c r="E163"/>
      <c r="F163"/>
      <c r="G163"/>
      <c r="H163"/>
      <c r="I163"/>
      <c r="J163"/>
      <c r="K163"/>
      <c r="L163"/>
      <c r="M163"/>
      <c r="N163"/>
      <c r="O163"/>
      <c r="P163"/>
      <c r="Q163"/>
      <c r="R163"/>
      <c r="S163"/>
    </row>
    <row r="164" spans="1:19" ht="14.5" x14ac:dyDescent="0.35">
      <c r="A164"/>
      <c r="B164"/>
      <c r="C164"/>
      <c r="D164"/>
      <c r="E164"/>
      <c r="F164"/>
      <c r="G164"/>
      <c r="H164"/>
      <c r="I164"/>
      <c r="J164"/>
      <c r="K164"/>
      <c r="L164"/>
      <c r="M164"/>
      <c r="N164"/>
      <c r="O164"/>
      <c r="P164"/>
      <c r="Q164"/>
      <c r="R164"/>
      <c r="S164"/>
    </row>
    <row r="165" spans="1:19" ht="14.5" x14ac:dyDescent="0.35">
      <c r="A165"/>
      <c r="B165"/>
      <c r="C165"/>
      <c r="D165"/>
      <c r="E165"/>
      <c r="F165"/>
      <c r="G165"/>
      <c r="H165"/>
      <c r="I165"/>
      <c r="J165"/>
      <c r="K165"/>
      <c r="L165"/>
      <c r="M165"/>
      <c r="N165"/>
      <c r="O165"/>
      <c r="P165"/>
      <c r="Q165"/>
      <c r="R165"/>
      <c r="S165"/>
    </row>
    <row r="166" spans="1:19" ht="14.5" x14ac:dyDescent="0.35">
      <c r="A166"/>
      <c r="B166"/>
      <c r="C166"/>
      <c r="D166"/>
      <c r="E166"/>
      <c r="F166"/>
      <c r="G166"/>
      <c r="H166"/>
      <c r="I166"/>
      <c r="J166"/>
      <c r="K166"/>
      <c r="L166"/>
      <c r="M166"/>
      <c r="N166"/>
      <c r="O166"/>
      <c r="P166"/>
      <c r="Q166"/>
      <c r="R166"/>
      <c r="S166"/>
    </row>
    <row r="167" spans="1:19" ht="14.5" x14ac:dyDescent="0.35">
      <c r="A167"/>
      <c r="B167"/>
      <c r="C167"/>
      <c r="D167"/>
      <c r="E167"/>
      <c r="F167"/>
      <c r="G167"/>
      <c r="H167"/>
      <c r="I167"/>
      <c r="J167"/>
      <c r="K167"/>
      <c r="L167"/>
      <c r="M167"/>
      <c r="N167"/>
      <c r="O167"/>
      <c r="P167"/>
      <c r="Q167"/>
      <c r="R167"/>
      <c r="S167"/>
    </row>
    <row r="168" spans="1:19" ht="14.5" x14ac:dyDescent="0.35">
      <c r="A168"/>
      <c r="B168"/>
      <c r="C168"/>
      <c r="D168"/>
      <c r="E168"/>
      <c r="F168"/>
      <c r="G168"/>
      <c r="H168"/>
      <c r="I168"/>
      <c r="J168"/>
      <c r="K168"/>
      <c r="L168"/>
      <c r="M168"/>
      <c r="N168"/>
      <c r="O168"/>
      <c r="P168"/>
      <c r="Q168"/>
      <c r="R168"/>
      <c r="S168"/>
    </row>
    <row r="169" spans="1:19" ht="14.5" x14ac:dyDescent="0.35">
      <c r="A169"/>
      <c r="B169"/>
      <c r="C169"/>
      <c r="D169"/>
      <c r="E169"/>
      <c r="F169"/>
      <c r="G169"/>
      <c r="H169"/>
      <c r="I169"/>
      <c r="J169"/>
      <c r="K169"/>
      <c r="L169"/>
      <c r="M169"/>
      <c r="N169"/>
      <c r="O169"/>
      <c r="P169"/>
      <c r="Q169"/>
      <c r="R169"/>
      <c r="S169"/>
    </row>
    <row r="170" spans="1:19" ht="14.5" x14ac:dyDescent="0.35">
      <c r="A170"/>
      <c r="B170"/>
      <c r="C170"/>
      <c r="D170"/>
      <c r="E170"/>
      <c r="F170"/>
      <c r="G170"/>
      <c r="H170"/>
      <c r="I170"/>
      <c r="J170"/>
      <c r="K170"/>
      <c r="L170"/>
      <c r="M170"/>
      <c r="N170"/>
      <c r="O170"/>
      <c r="P170"/>
      <c r="Q170"/>
      <c r="R170"/>
      <c r="S170"/>
    </row>
    <row r="171" spans="1:19" ht="14.5" x14ac:dyDescent="0.35">
      <c r="A171"/>
      <c r="B171"/>
      <c r="C171"/>
      <c r="D171"/>
      <c r="E171"/>
      <c r="F171"/>
      <c r="G171"/>
      <c r="H171"/>
      <c r="I171"/>
      <c r="J171"/>
      <c r="K171"/>
      <c r="L171"/>
      <c r="M171"/>
      <c r="N171"/>
      <c r="O171"/>
      <c r="P171"/>
      <c r="Q171"/>
      <c r="R171"/>
      <c r="S171"/>
    </row>
    <row r="172" spans="1:19" ht="14.5" x14ac:dyDescent="0.35">
      <c r="A172"/>
      <c r="B172"/>
      <c r="C172"/>
      <c r="D172"/>
      <c r="E172"/>
      <c r="F172"/>
      <c r="G172"/>
      <c r="H172"/>
      <c r="I172"/>
      <c r="J172"/>
      <c r="K172"/>
      <c r="L172"/>
      <c r="M172"/>
      <c r="N172"/>
      <c r="O172"/>
      <c r="P172"/>
      <c r="Q172"/>
      <c r="R172"/>
      <c r="S172"/>
    </row>
    <row r="173" spans="1:19" ht="14.5" x14ac:dyDescent="0.35">
      <c r="A173"/>
      <c r="B173"/>
      <c r="C173"/>
      <c r="D173"/>
      <c r="E173"/>
      <c r="F173"/>
      <c r="G173"/>
      <c r="H173"/>
      <c r="I173"/>
      <c r="J173"/>
      <c r="K173"/>
      <c r="L173"/>
      <c r="M173"/>
      <c r="N173"/>
      <c r="O173"/>
      <c r="P173"/>
      <c r="Q173"/>
      <c r="R173"/>
      <c r="S173"/>
    </row>
    <row r="174" spans="1:19" ht="14.5" x14ac:dyDescent="0.35">
      <c r="A174"/>
      <c r="B174"/>
      <c r="C174"/>
      <c r="D174"/>
      <c r="E174"/>
      <c r="F174"/>
      <c r="G174"/>
      <c r="H174"/>
      <c r="I174"/>
      <c r="J174"/>
      <c r="K174"/>
      <c r="L174"/>
      <c r="M174"/>
      <c r="N174"/>
      <c r="O174"/>
      <c r="P174"/>
      <c r="Q174"/>
      <c r="R174"/>
      <c r="S174"/>
    </row>
    <row r="175" spans="1:19" ht="14.5" x14ac:dyDescent="0.35">
      <c r="A175"/>
      <c r="B175"/>
      <c r="C175"/>
      <c r="D175"/>
      <c r="E175"/>
      <c r="F175"/>
      <c r="G175"/>
      <c r="H175"/>
      <c r="I175"/>
      <c r="J175"/>
      <c r="K175"/>
      <c r="L175"/>
      <c r="M175"/>
      <c r="N175"/>
      <c r="O175"/>
      <c r="P175"/>
      <c r="Q175"/>
      <c r="R175"/>
      <c r="S175"/>
    </row>
    <row r="176" spans="1:19" ht="14.5" x14ac:dyDescent="0.35">
      <c r="A176"/>
      <c r="B176"/>
      <c r="C176"/>
      <c r="D176"/>
      <c r="E176"/>
      <c r="F176"/>
      <c r="G176"/>
      <c r="H176"/>
      <c r="I176"/>
      <c r="J176"/>
      <c r="K176"/>
      <c r="L176"/>
      <c r="M176"/>
      <c r="N176"/>
      <c r="O176"/>
      <c r="P176"/>
      <c r="Q176"/>
      <c r="R176"/>
      <c r="S176"/>
    </row>
    <row r="177" spans="1:19" ht="14.5" x14ac:dyDescent="0.35">
      <c r="A177"/>
      <c r="B177"/>
      <c r="C177"/>
      <c r="D177"/>
      <c r="E177"/>
      <c r="F177"/>
      <c r="G177"/>
      <c r="H177"/>
      <c r="I177"/>
      <c r="J177"/>
      <c r="K177"/>
      <c r="L177"/>
      <c r="M177"/>
      <c r="N177"/>
      <c r="O177"/>
      <c r="P177"/>
      <c r="Q177"/>
      <c r="R177"/>
      <c r="S177"/>
    </row>
    <row r="178" spans="1:19" ht="14.5" x14ac:dyDescent="0.35">
      <c r="A178"/>
      <c r="B178"/>
      <c r="C178"/>
      <c r="D178"/>
      <c r="E178"/>
      <c r="F178"/>
      <c r="G178"/>
      <c r="H178"/>
      <c r="I178"/>
      <c r="J178"/>
      <c r="K178"/>
      <c r="L178"/>
      <c r="M178"/>
      <c r="N178"/>
      <c r="O178"/>
      <c r="P178"/>
      <c r="Q178"/>
      <c r="R178"/>
      <c r="S178"/>
    </row>
    <row r="179" spans="1:19" ht="14.5" x14ac:dyDescent="0.35">
      <c r="A179"/>
      <c r="B179"/>
      <c r="C179"/>
      <c r="D179"/>
      <c r="E179"/>
      <c r="F179"/>
      <c r="G179"/>
      <c r="H179"/>
      <c r="I179"/>
      <c r="J179"/>
      <c r="K179"/>
      <c r="L179"/>
      <c r="M179"/>
      <c r="N179"/>
      <c r="O179"/>
      <c r="P179"/>
      <c r="Q179"/>
      <c r="R179"/>
      <c r="S179"/>
    </row>
    <row r="180" spans="1:19" ht="14.5" x14ac:dyDescent="0.35">
      <c r="A180"/>
      <c r="B180"/>
      <c r="C180"/>
      <c r="D180"/>
      <c r="E180"/>
      <c r="F180"/>
      <c r="G180"/>
      <c r="H180"/>
      <c r="I180"/>
      <c r="J180"/>
      <c r="K180"/>
      <c r="L180"/>
      <c r="M180"/>
      <c r="N180"/>
      <c r="O180"/>
      <c r="P180"/>
      <c r="Q180"/>
      <c r="R180"/>
      <c r="S180"/>
    </row>
    <row r="181" spans="1:19" ht="14.5" x14ac:dyDescent="0.35">
      <c r="A181"/>
      <c r="B181"/>
      <c r="C181"/>
      <c r="D181"/>
      <c r="E181"/>
      <c r="F181"/>
      <c r="G181"/>
      <c r="H181"/>
      <c r="I181"/>
      <c r="J181"/>
      <c r="K181"/>
      <c r="L181"/>
      <c r="M181"/>
      <c r="N181"/>
      <c r="O181"/>
      <c r="P181"/>
      <c r="Q181"/>
      <c r="R181"/>
      <c r="S181"/>
    </row>
    <row r="182" spans="1:19" ht="14.5" x14ac:dyDescent="0.35">
      <c r="A182"/>
      <c r="B182"/>
      <c r="C182"/>
      <c r="D182"/>
      <c r="E182"/>
      <c r="F182"/>
      <c r="G182"/>
      <c r="H182"/>
      <c r="I182"/>
      <c r="J182"/>
      <c r="K182"/>
      <c r="L182"/>
      <c r="M182"/>
      <c r="N182"/>
      <c r="O182"/>
      <c r="P182"/>
      <c r="Q182"/>
      <c r="R182"/>
      <c r="S182"/>
    </row>
    <row r="183" spans="1:19" ht="14.5" x14ac:dyDescent="0.35">
      <c r="A183"/>
      <c r="B183"/>
      <c r="C183"/>
      <c r="D183"/>
      <c r="E183"/>
      <c r="F183"/>
      <c r="G183"/>
      <c r="H183"/>
      <c r="I183"/>
      <c r="J183"/>
      <c r="K183"/>
      <c r="L183"/>
      <c r="M183"/>
      <c r="N183"/>
      <c r="O183"/>
      <c r="P183"/>
      <c r="Q183"/>
      <c r="R183"/>
      <c r="S183"/>
    </row>
    <row r="184" spans="1:19" ht="14.5" x14ac:dyDescent="0.35">
      <c r="A184"/>
      <c r="B184"/>
      <c r="C184"/>
      <c r="D184"/>
      <c r="E184"/>
      <c r="F184"/>
      <c r="G184"/>
      <c r="H184"/>
      <c r="I184"/>
      <c r="J184"/>
      <c r="K184"/>
      <c r="L184"/>
      <c r="M184"/>
      <c r="N184"/>
      <c r="O184"/>
      <c r="P184"/>
      <c r="Q184"/>
      <c r="R184"/>
      <c r="S184"/>
    </row>
    <row r="185" spans="1:19" ht="14.5" x14ac:dyDescent="0.35">
      <c r="A185"/>
      <c r="B185"/>
      <c r="C185"/>
      <c r="D185"/>
      <c r="E185"/>
      <c r="F185"/>
      <c r="G185"/>
      <c r="H185"/>
      <c r="I185"/>
      <c r="J185"/>
      <c r="K185"/>
      <c r="L185"/>
      <c r="M185"/>
      <c r="N185"/>
      <c r="O185"/>
      <c r="P185"/>
      <c r="Q185"/>
      <c r="R185"/>
      <c r="S185"/>
    </row>
    <row r="186" spans="1:19" ht="14.5" x14ac:dyDescent="0.35">
      <c r="A186"/>
      <c r="B186"/>
      <c r="C186"/>
      <c r="D186"/>
      <c r="E186"/>
      <c r="F186"/>
      <c r="G186"/>
      <c r="H186"/>
      <c r="I186"/>
      <c r="J186"/>
      <c r="K186"/>
      <c r="L186"/>
      <c r="M186"/>
      <c r="N186"/>
      <c r="O186"/>
      <c r="P186"/>
      <c r="Q186"/>
      <c r="R186"/>
      <c r="S186"/>
    </row>
    <row r="187" spans="1:19" ht="14.5" x14ac:dyDescent="0.35">
      <c r="A187"/>
      <c r="B187"/>
      <c r="C187"/>
      <c r="D187"/>
      <c r="E187"/>
      <c r="F187"/>
      <c r="G187"/>
      <c r="H187"/>
      <c r="I187"/>
      <c r="J187"/>
      <c r="K187"/>
      <c r="L187"/>
      <c r="M187"/>
      <c r="N187"/>
      <c r="O187"/>
      <c r="P187"/>
      <c r="Q187"/>
      <c r="R187"/>
      <c r="S187"/>
    </row>
    <row r="188" spans="1:19" ht="14.5" x14ac:dyDescent="0.35">
      <c r="A188"/>
      <c r="B188"/>
      <c r="C188"/>
      <c r="D188"/>
      <c r="E188"/>
      <c r="F188"/>
      <c r="G188"/>
      <c r="H188"/>
      <c r="I188"/>
      <c r="J188"/>
      <c r="K188"/>
      <c r="L188"/>
      <c r="M188"/>
      <c r="N188"/>
      <c r="O188"/>
      <c r="P188"/>
      <c r="Q188"/>
      <c r="R188"/>
      <c r="S188"/>
    </row>
    <row r="189" spans="1:19" ht="14.5" x14ac:dyDescent="0.35">
      <c r="A189"/>
      <c r="B189"/>
      <c r="C189"/>
      <c r="D189"/>
      <c r="E189"/>
      <c r="F189"/>
      <c r="G189"/>
      <c r="H189"/>
      <c r="I189"/>
      <c r="J189"/>
      <c r="K189"/>
      <c r="L189"/>
      <c r="M189"/>
      <c r="N189"/>
      <c r="O189"/>
      <c r="P189"/>
      <c r="Q189"/>
      <c r="R189"/>
      <c r="S189"/>
    </row>
    <row r="190" spans="1:19" ht="14.5" x14ac:dyDescent="0.35">
      <c r="A190"/>
      <c r="B190"/>
      <c r="C190"/>
      <c r="D190"/>
      <c r="E190"/>
      <c r="F190"/>
      <c r="G190"/>
      <c r="H190"/>
      <c r="I190"/>
      <c r="J190"/>
      <c r="K190"/>
      <c r="L190"/>
      <c r="M190"/>
      <c r="N190"/>
      <c r="O190"/>
      <c r="P190"/>
      <c r="Q190"/>
      <c r="R190"/>
      <c r="S190"/>
    </row>
    <row r="191" spans="1:19" ht="14.5" x14ac:dyDescent="0.35">
      <c r="A191"/>
      <c r="B191"/>
      <c r="C191"/>
      <c r="D191"/>
      <c r="E191"/>
      <c r="F191"/>
      <c r="G191"/>
      <c r="H191"/>
      <c r="I191"/>
      <c r="J191"/>
      <c r="K191"/>
      <c r="L191"/>
      <c r="M191"/>
      <c r="N191"/>
      <c r="O191"/>
      <c r="P191"/>
      <c r="Q191"/>
      <c r="R191"/>
      <c r="S191"/>
    </row>
    <row r="192" spans="1:19" ht="14.5" x14ac:dyDescent="0.35">
      <c r="A192"/>
      <c r="B192"/>
      <c r="C192"/>
      <c r="D192"/>
      <c r="E192"/>
      <c r="F192"/>
      <c r="G192"/>
      <c r="H192"/>
      <c r="I192"/>
      <c r="J192"/>
      <c r="K192"/>
      <c r="L192"/>
      <c r="M192"/>
      <c r="N192"/>
      <c r="O192"/>
      <c r="P192"/>
      <c r="Q192"/>
      <c r="R192"/>
      <c r="S192"/>
    </row>
    <row r="193" spans="1:19" ht="14.5" x14ac:dyDescent="0.35">
      <c r="A193"/>
      <c r="B193"/>
      <c r="C193"/>
      <c r="D193"/>
      <c r="E193"/>
      <c r="F193"/>
      <c r="G193"/>
      <c r="H193"/>
      <c r="I193"/>
      <c r="J193"/>
      <c r="K193"/>
      <c r="L193"/>
      <c r="M193"/>
      <c r="N193"/>
      <c r="O193"/>
      <c r="P193"/>
      <c r="Q193"/>
      <c r="R193"/>
      <c r="S193"/>
    </row>
    <row r="194" spans="1:19" ht="14.5" x14ac:dyDescent="0.35">
      <c r="A194"/>
      <c r="B194"/>
      <c r="C194"/>
      <c r="D194"/>
      <c r="E194"/>
      <c r="F194"/>
      <c r="G194"/>
      <c r="H194"/>
      <c r="I194"/>
      <c r="J194"/>
      <c r="K194"/>
      <c r="L194"/>
      <c r="M194"/>
      <c r="N194"/>
      <c r="O194"/>
      <c r="P194"/>
      <c r="Q194"/>
      <c r="R194"/>
      <c r="S194"/>
    </row>
    <row r="195" spans="1:19" ht="14.5" x14ac:dyDescent="0.35">
      <c r="A195"/>
      <c r="B195"/>
      <c r="C195"/>
      <c r="D195"/>
      <c r="E195"/>
      <c r="F195"/>
      <c r="G195"/>
      <c r="H195"/>
      <c r="I195"/>
      <c r="J195"/>
      <c r="K195"/>
      <c r="L195"/>
      <c r="M195"/>
      <c r="N195"/>
      <c r="O195"/>
      <c r="P195"/>
      <c r="Q195"/>
      <c r="R195"/>
      <c r="S195"/>
    </row>
    <row r="196" spans="1:19" ht="14.5" x14ac:dyDescent="0.35">
      <c r="A196"/>
      <c r="B196"/>
      <c r="C196"/>
      <c r="D196"/>
      <c r="E196"/>
      <c r="F196"/>
      <c r="G196"/>
      <c r="H196"/>
      <c r="I196"/>
      <c r="J196"/>
      <c r="K196"/>
      <c r="L196"/>
      <c r="M196"/>
      <c r="N196"/>
      <c r="O196"/>
      <c r="P196"/>
      <c r="Q196"/>
      <c r="R196"/>
      <c r="S196"/>
    </row>
    <row r="197" spans="1:19" ht="14.5" x14ac:dyDescent="0.35">
      <c r="A197"/>
      <c r="B197"/>
      <c r="C197"/>
      <c r="D197"/>
      <c r="E197"/>
      <c r="F197"/>
      <c r="G197"/>
      <c r="H197"/>
      <c r="I197"/>
      <c r="J197"/>
      <c r="K197"/>
      <c r="L197"/>
      <c r="M197"/>
      <c r="N197"/>
      <c r="O197"/>
      <c r="P197"/>
      <c r="Q197"/>
      <c r="R197"/>
      <c r="S197"/>
    </row>
    <row r="198" spans="1:19" ht="14.5" x14ac:dyDescent="0.35">
      <c r="A198"/>
      <c r="B198"/>
      <c r="C198"/>
      <c r="D198"/>
      <c r="E198"/>
      <c r="F198"/>
      <c r="G198"/>
      <c r="H198"/>
      <c r="I198"/>
      <c r="J198"/>
      <c r="K198"/>
      <c r="L198"/>
      <c r="M198"/>
      <c r="N198"/>
      <c r="O198"/>
      <c r="P198"/>
      <c r="Q198"/>
      <c r="R198"/>
      <c r="S198"/>
    </row>
    <row r="199" spans="1:19" ht="14.5" x14ac:dyDescent="0.35">
      <c r="A199"/>
      <c r="B199"/>
      <c r="C199"/>
      <c r="D199"/>
      <c r="E199"/>
      <c r="F199"/>
      <c r="G199"/>
      <c r="H199"/>
      <c r="I199"/>
      <c r="J199"/>
      <c r="K199"/>
      <c r="L199"/>
      <c r="M199"/>
      <c r="N199"/>
      <c r="O199"/>
      <c r="P199"/>
      <c r="Q199"/>
      <c r="R199"/>
      <c r="S199"/>
    </row>
    <row r="200" spans="1:19" ht="14.5" x14ac:dyDescent="0.35">
      <c r="A200"/>
      <c r="B200"/>
      <c r="C200"/>
      <c r="D200"/>
      <c r="E200"/>
      <c r="F200"/>
      <c r="G200"/>
      <c r="H200"/>
      <c r="I200"/>
      <c r="J200"/>
      <c r="K200"/>
      <c r="L200"/>
      <c r="M200"/>
      <c r="N200"/>
      <c r="O200"/>
      <c r="P200"/>
      <c r="Q200"/>
      <c r="R200"/>
      <c r="S200"/>
    </row>
    <row r="201" spans="1:19" ht="14.5" x14ac:dyDescent="0.35">
      <c r="A201"/>
      <c r="B201"/>
      <c r="C201"/>
      <c r="D201"/>
      <c r="E201"/>
      <c r="F201"/>
      <c r="G201"/>
      <c r="H201"/>
      <c r="I201"/>
      <c r="J201"/>
      <c r="K201"/>
      <c r="L201"/>
      <c r="M201"/>
      <c r="N201"/>
      <c r="O201"/>
      <c r="P201"/>
      <c r="Q201"/>
      <c r="R201"/>
      <c r="S201"/>
    </row>
    <row r="202" spans="1:19" ht="14.5" x14ac:dyDescent="0.35">
      <c r="A202"/>
      <c r="B202"/>
      <c r="C202"/>
      <c r="D202"/>
      <c r="E202"/>
      <c r="F202"/>
      <c r="G202"/>
      <c r="H202"/>
      <c r="I202"/>
      <c r="J202"/>
      <c r="K202"/>
      <c r="L202"/>
      <c r="M202"/>
      <c r="N202"/>
      <c r="O202"/>
      <c r="P202"/>
      <c r="Q202"/>
      <c r="R202"/>
      <c r="S202"/>
    </row>
    <row r="203" spans="1:19" ht="14.5" x14ac:dyDescent="0.35">
      <c r="A203"/>
      <c r="B203"/>
      <c r="C203"/>
      <c r="D203"/>
      <c r="E203"/>
      <c r="F203"/>
      <c r="G203"/>
      <c r="H203"/>
      <c r="I203"/>
      <c r="J203"/>
      <c r="K203"/>
      <c r="L203"/>
      <c r="M203"/>
      <c r="N203"/>
      <c r="O203"/>
      <c r="P203"/>
      <c r="Q203"/>
      <c r="R203"/>
      <c r="S203"/>
    </row>
    <row r="204" spans="1:19" ht="14.5" x14ac:dyDescent="0.35">
      <c r="A204"/>
      <c r="B204"/>
      <c r="C204"/>
      <c r="D204"/>
      <c r="E204"/>
      <c r="F204"/>
      <c r="G204"/>
      <c r="H204"/>
      <c r="I204"/>
      <c r="J204"/>
      <c r="K204"/>
      <c r="L204"/>
      <c r="M204"/>
      <c r="N204"/>
      <c r="O204"/>
      <c r="P204"/>
      <c r="Q204"/>
      <c r="R204"/>
      <c r="S204"/>
    </row>
    <row r="205" spans="1:19" ht="14.5" x14ac:dyDescent="0.35">
      <c r="A205"/>
      <c r="B205"/>
      <c r="C205"/>
      <c r="D205"/>
      <c r="E205"/>
      <c r="F205"/>
      <c r="G205"/>
      <c r="H205"/>
      <c r="I205"/>
      <c r="J205"/>
      <c r="K205"/>
      <c r="L205"/>
      <c r="M205"/>
      <c r="N205"/>
      <c r="O205"/>
      <c r="P205"/>
      <c r="Q205"/>
      <c r="R205"/>
      <c r="S205"/>
    </row>
    <row r="206" spans="1:19" ht="14.5" x14ac:dyDescent="0.35">
      <c r="A206"/>
      <c r="B206"/>
      <c r="C206"/>
      <c r="D206"/>
      <c r="E206"/>
      <c r="F206"/>
      <c r="G206"/>
      <c r="H206"/>
      <c r="I206"/>
      <c r="J206"/>
      <c r="K206"/>
      <c r="L206"/>
      <c r="M206"/>
      <c r="N206"/>
      <c r="O206"/>
      <c r="P206"/>
      <c r="Q206"/>
      <c r="R206"/>
      <c r="S206"/>
    </row>
    <row r="207" spans="1:19" ht="14.5" x14ac:dyDescent="0.35">
      <c r="A207"/>
      <c r="B207"/>
      <c r="C207"/>
      <c r="D207"/>
      <c r="E207"/>
      <c r="F207"/>
      <c r="G207"/>
      <c r="H207"/>
      <c r="I207"/>
      <c r="J207"/>
      <c r="K207"/>
      <c r="L207"/>
      <c r="M207"/>
      <c r="N207"/>
      <c r="O207"/>
      <c r="P207"/>
      <c r="Q207"/>
      <c r="R207"/>
      <c r="S207"/>
    </row>
    <row r="208" spans="1:19" ht="14.5" x14ac:dyDescent="0.35">
      <c r="A208"/>
      <c r="B208"/>
      <c r="C208"/>
      <c r="D208"/>
      <c r="E208"/>
      <c r="F208"/>
      <c r="G208"/>
      <c r="H208"/>
      <c r="I208"/>
      <c r="J208"/>
      <c r="K208"/>
      <c r="L208"/>
      <c r="M208"/>
      <c r="N208"/>
      <c r="O208"/>
      <c r="P208"/>
      <c r="Q208"/>
      <c r="R208"/>
      <c r="S208"/>
    </row>
    <row r="209" spans="1:19" ht="14.5" x14ac:dyDescent="0.35">
      <c r="A209"/>
      <c r="B209"/>
      <c r="C209"/>
      <c r="D209"/>
      <c r="E209"/>
      <c r="F209"/>
      <c r="G209"/>
      <c r="H209"/>
      <c r="I209"/>
      <c r="J209"/>
      <c r="K209"/>
      <c r="L209"/>
      <c r="M209"/>
      <c r="N209"/>
      <c r="O209"/>
      <c r="P209"/>
      <c r="Q209"/>
      <c r="R209"/>
      <c r="S209"/>
    </row>
    <row r="210" spans="1:19" ht="14.5" x14ac:dyDescent="0.35">
      <c r="A210"/>
      <c r="B210"/>
      <c r="C210"/>
      <c r="D210"/>
      <c r="E210"/>
      <c r="F210"/>
      <c r="G210"/>
      <c r="H210"/>
      <c r="I210"/>
      <c r="J210"/>
      <c r="K210"/>
      <c r="L210"/>
      <c r="M210"/>
      <c r="N210"/>
      <c r="O210"/>
      <c r="P210"/>
      <c r="Q210"/>
      <c r="R210"/>
      <c r="S210"/>
    </row>
    <row r="211" spans="1:19" ht="14.5" x14ac:dyDescent="0.35">
      <c r="A211"/>
      <c r="B211"/>
      <c r="C211"/>
      <c r="D211"/>
      <c r="E211"/>
      <c r="F211"/>
      <c r="G211"/>
      <c r="H211"/>
      <c r="I211"/>
      <c r="J211"/>
      <c r="K211"/>
      <c r="L211"/>
      <c r="M211"/>
      <c r="N211"/>
      <c r="O211"/>
      <c r="P211"/>
      <c r="Q211"/>
      <c r="R211"/>
      <c r="S211"/>
    </row>
    <row r="212" spans="1:19" ht="14.5" x14ac:dyDescent="0.35">
      <c r="A212"/>
      <c r="B212"/>
      <c r="C212"/>
      <c r="D212"/>
      <c r="E212"/>
      <c r="F212"/>
      <c r="G212"/>
      <c r="H212"/>
      <c r="I212"/>
      <c r="J212"/>
      <c r="K212"/>
      <c r="L212"/>
      <c r="M212"/>
      <c r="N212"/>
      <c r="O212"/>
      <c r="P212"/>
      <c r="Q212"/>
      <c r="R212"/>
      <c r="S212"/>
    </row>
    <row r="213" spans="1:19" ht="14.5" x14ac:dyDescent="0.35">
      <c r="A213"/>
      <c r="B213"/>
      <c r="C213"/>
      <c r="D213"/>
      <c r="E213"/>
      <c r="F213"/>
      <c r="G213"/>
      <c r="H213"/>
      <c r="I213"/>
      <c r="J213"/>
      <c r="K213"/>
      <c r="L213"/>
      <c r="M213"/>
      <c r="N213"/>
      <c r="O213"/>
      <c r="P213"/>
      <c r="Q213"/>
      <c r="R213"/>
      <c r="S213"/>
    </row>
    <row r="214" spans="1:19" ht="14.5" x14ac:dyDescent="0.35">
      <c r="A214"/>
      <c r="B214"/>
      <c r="C214"/>
      <c r="D214"/>
      <c r="E214"/>
      <c r="F214"/>
      <c r="G214"/>
      <c r="H214"/>
      <c r="I214"/>
      <c r="J214"/>
      <c r="K214"/>
      <c r="L214"/>
      <c r="M214"/>
      <c r="N214"/>
      <c r="O214"/>
      <c r="P214"/>
      <c r="Q214"/>
      <c r="R214"/>
      <c r="S214"/>
    </row>
    <row r="215" spans="1:19" ht="14.5" x14ac:dyDescent="0.35">
      <c r="A215"/>
      <c r="B215"/>
      <c r="C215"/>
      <c r="D215"/>
      <c r="E215"/>
      <c r="F215"/>
      <c r="G215"/>
      <c r="H215"/>
      <c r="I215"/>
      <c r="J215"/>
      <c r="K215"/>
      <c r="L215"/>
      <c r="M215"/>
      <c r="N215"/>
      <c r="O215"/>
      <c r="P215"/>
      <c r="Q215"/>
      <c r="R215"/>
      <c r="S215"/>
    </row>
    <row r="216" spans="1:19" ht="14.5" x14ac:dyDescent="0.35">
      <c r="A216"/>
      <c r="B216"/>
      <c r="C216"/>
      <c r="D216"/>
      <c r="E216"/>
      <c r="F216"/>
      <c r="G216"/>
      <c r="H216"/>
      <c r="I216"/>
      <c r="J216"/>
      <c r="K216"/>
      <c r="L216"/>
      <c r="M216"/>
      <c r="N216"/>
      <c r="O216"/>
      <c r="P216"/>
      <c r="Q216"/>
      <c r="R216"/>
      <c r="S216"/>
    </row>
    <row r="217" spans="1:19" ht="14.5" x14ac:dyDescent="0.35">
      <c r="A217"/>
      <c r="B217"/>
      <c r="C217"/>
      <c r="D217"/>
      <c r="E217"/>
      <c r="F217"/>
      <c r="G217"/>
      <c r="H217"/>
      <c r="I217"/>
      <c r="J217"/>
      <c r="K217"/>
      <c r="L217"/>
      <c r="M217"/>
      <c r="N217"/>
      <c r="O217"/>
      <c r="P217"/>
      <c r="Q217"/>
      <c r="R217"/>
      <c r="S217"/>
    </row>
    <row r="218" spans="1:19" ht="14.5" x14ac:dyDescent="0.35">
      <c r="A218"/>
      <c r="B218"/>
      <c r="C218"/>
      <c r="D218"/>
      <c r="E218"/>
      <c r="F218"/>
      <c r="G218"/>
      <c r="H218"/>
      <c r="I218"/>
      <c r="J218"/>
      <c r="K218"/>
      <c r="L218"/>
      <c r="M218"/>
      <c r="N218"/>
      <c r="O218"/>
      <c r="P218"/>
      <c r="Q218"/>
      <c r="R218"/>
      <c r="S218"/>
    </row>
    <row r="219" spans="1:19" ht="14.5" x14ac:dyDescent="0.35">
      <c r="A219"/>
      <c r="B219"/>
      <c r="C219"/>
      <c r="D219"/>
      <c r="E219"/>
      <c r="F219"/>
      <c r="G219"/>
      <c r="H219"/>
      <c r="I219"/>
      <c r="J219"/>
      <c r="K219"/>
      <c r="L219"/>
      <c r="M219"/>
      <c r="N219"/>
      <c r="O219"/>
      <c r="P219"/>
      <c r="Q219"/>
      <c r="R219"/>
      <c r="S219"/>
    </row>
    <row r="220" spans="1:19" ht="14.5" x14ac:dyDescent="0.35">
      <c r="A220"/>
      <c r="B220"/>
      <c r="C220"/>
      <c r="D220"/>
      <c r="E220"/>
      <c r="F220"/>
      <c r="G220"/>
      <c r="H220"/>
      <c r="I220"/>
      <c r="J220"/>
      <c r="K220"/>
      <c r="L220"/>
      <c r="M220"/>
      <c r="N220"/>
      <c r="O220"/>
      <c r="P220"/>
      <c r="Q220"/>
      <c r="R220"/>
      <c r="S220"/>
    </row>
    <row r="221" spans="1:19" ht="14.5" x14ac:dyDescent="0.35">
      <c r="A221"/>
      <c r="B221"/>
      <c r="C221"/>
      <c r="D221"/>
      <c r="E221"/>
      <c r="F221"/>
      <c r="G221"/>
      <c r="H221"/>
      <c r="I221"/>
      <c r="J221"/>
      <c r="K221"/>
      <c r="L221"/>
      <c r="M221"/>
      <c r="N221"/>
      <c r="O221"/>
      <c r="P221"/>
      <c r="Q221"/>
      <c r="R221"/>
      <c r="S221"/>
    </row>
    <row r="222" spans="1:19" ht="14.5" x14ac:dyDescent="0.35">
      <c r="A222"/>
      <c r="B222"/>
      <c r="C222"/>
      <c r="D222"/>
      <c r="E222"/>
      <c r="F222"/>
      <c r="G222"/>
      <c r="H222"/>
      <c r="I222"/>
      <c r="J222"/>
      <c r="K222"/>
      <c r="L222"/>
      <c r="M222"/>
      <c r="N222"/>
      <c r="O222"/>
      <c r="P222"/>
      <c r="Q222"/>
      <c r="R222"/>
      <c r="S222"/>
    </row>
    <row r="223" spans="1:19" ht="14.5" x14ac:dyDescent="0.35">
      <c r="A223"/>
      <c r="B223"/>
      <c r="C223"/>
      <c r="D223"/>
      <c r="E223"/>
      <c r="F223"/>
      <c r="G223"/>
      <c r="H223"/>
      <c r="I223"/>
      <c r="J223"/>
      <c r="K223"/>
      <c r="L223"/>
      <c r="M223"/>
      <c r="N223"/>
      <c r="O223"/>
      <c r="P223"/>
      <c r="Q223"/>
      <c r="R223"/>
      <c r="S223"/>
    </row>
    <row r="224" spans="1:19" ht="14.5" x14ac:dyDescent="0.35">
      <c r="A224"/>
      <c r="B224"/>
      <c r="C224"/>
      <c r="D224"/>
      <c r="E224"/>
      <c r="F224"/>
      <c r="G224"/>
      <c r="H224"/>
      <c r="I224"/>
      <c r="J224"/>
      <c r="K224"/>
      <c r="L224"/>
      <c r="M224"/>
      <c r="N224"/>
      <c r="O224"/>
      <c r="P224"/>
      <c r="Q224"/>
      <c r="R224"/>
      <c r="S224"/>
    </row>
    <row r="225" spans="1:19" ht="14.5" x14ac:dyDescent="0.35">
      <c r="A225"/>
      <c r="B225"/>
      <c r="C225"/>
      <c r="D225"/>
      <c r="E225"/>
      <c r="F225"/>
      <c r="G225"/>
      <c r="H225"/>
      <c r="I225"/>
      <c r="J225"/>
      <c r="K225"/>
      <c r="L225"/>
      <c r="M225"/>
      <c r="N225"/>
      <c r="O225"/>
      <c r="P225"/>
      <c r="Q225"/>
      <c r="R225"/>
      <c r="S225"/>
    </row>
    <row r="226" spans="1:19" ht="14.5" x14ac:dyDescent="0.35">
      <c r="A226"/>
      <c r="B226"/>
      <c r="C226"/>
      <c r="D226"/>
      <c r="E226"/>
      <c r="F226"/>
      <c r="G226"/>
      <c r="H226"/>
      <c r="I226"/>
      <c r="J226"/>
      <c r="K226"/>
      <c r="L226"/>
      <c r="M226"/>
      <c r="N226"/>
      <c r="O226"/>
      <c r="P226"/>
      <c r="Q226"/>
      <c r="R226"/>
      <c r="S226"/>
    </row>
    <row r="227" spans="1:19" ht="14.5" x14ac:dyDescent="0.35">
      <c r="A227"/>
      <c r="B227"/>
      <c r="C227"/>
      <c r="D227"/>
      <c r="E227"/>
      <c r="F227"/>
      <c r="G227"/>
      <c r="H227"/>
      <c r="I227"/>
      <c r="J227"/>
      <c r="K227"/>
      <c r="L227"/>
      <c r="M227"/>
      <c r="N227"/>
      <c r="O227"/>
      <c r="P227"/>
      <c r="Q227"/>
      <c r="R227"/>
      <c r="S227"/>
    </row>
    <row r="228" spans="1:19" ht="14.5" x14ac:dyDescent="0.35">
      <c r="A228"/>
      <c r="B228"/>
      <c r="C228"/>
      <c r="D228"/>
      <c r="E228"/>
      <c r="F228"/>
      <c r="G228"/>
      <c r="H228"/>
      <c r="I228"/>
      <c r="J228"/>
      <c r="K228"/>
      <c r="L228"/>
      <c r="M228"/>
      <c r="N228"/>
      <c r="O228"/>
      <c r="P228"/>
      <c r="Q228"/>
      <c r="R228"/>
      <c r="S228"/>
    </row>
    <row r="229" spans="1:19" ht="14.5" x14ac:dyDescent="0.35">
      <c r="A229"/>
      <c r="B229"/>
      <c r="C229"/>
      <c r="D229"/>
      <c r="E229"/>
      <c r="F229"/>
      <c r="G229"/>
      <c r="H229"/>
      <c r="I229"/>
      <c r="J229"/>
      <c r="K229"/>
      <c r="L229"/>
      <c r="M229"/>
      <c r="N229"/>
      <c r="O229"/>
      <c r="P229"/>
      <c r="Q229"/>
      <c r="R229"/>
      <c r="S229"/>
    </row>
    <row r="230" spans="1:19" ht="14.5" x14ac:dyDescent="0.35">
      <c r="A230"/>
      <c r="B230"/>
      <c r="C230"/>
      <c r="D230"/>
      <c r="E230"/>
      <c r="F230"/>
      <c r="G230"/>
      <c r="H230"/>
      <c r="I230"/>
      <c r="J230"/>
      <c r="K230"/>
      <c r="L230"/>
      <c r="M230"/>
      <c r="N230"/>
      <c r="O230"/>
      <c r="P230"/>
      <c r="Q230"/>
      <c r="R230"/>
      <c r="S230"/>
    </row>
    <row r="231" spans="1:19" ht="14.5" x14ac:dyDescent="0.35">
      <c r="A231"/>
      <c r="B231"/>
      <c r="C231"/>
      <c r="D231"/>
      <c r="E231"/>
      <c r="F231"/>
      <c r="G231"/>
      <c r="H231"/>
      <c r="I231"/>
      <c r="J231"/>
      <c r="K231"/>
      <c r="L231"/>
      <c r="M231"/>
      <c r="N231"/>
      <c r="O231"/>
      <c r="P231"/>
      <c r="Q231"/>
      <c r="R231"/>
      <c r="S231"/>
    </row>
    <row r="232" spans="1:19" ht="14.5" x14ac:dyDescent="0.35">
      <c r="A232"/>
      <c r="B232"/>
      <c r="C232"/>
      <c r="D232"/>
      <c r="E232"/>
      <c r="F232"/>
      <c r="G232"/>
      <c r="H232"/>
      <c r="I232"/>
      <c r="J232"/>
      <c r="K232"/>
      <c r="L232"/>
      <c r="M232"/>
      <c r="N232"/>
      <c r="O232"/>
      <c r="P232"/>
      <c r="Q232"/>
      <c r="R232"/>
      <c r="S232"/>
    </row>
    <row r="233" spans="1:19" ht="14.5" x14ac:dyDescent="0.35">
      <c r="A233"/>
      <c r="B233"/>
      <c r="C233"/>
      <c r="D233"/>
      <c r="E233"/>
      <c r="F233"/>
      <c r="G233"/>
      <c r="H233"/>
      <c r="I233"/>
      <c r="J233"/>
      <c r="K233"/>
      <c r="L233"/>
      <c r="M233"/>
      <c r="N233"/>
      <c r="O233"/>
      <c r="P233"/>
      <c r="Q233"/>
      <c r="R233"/>
      <c r="S233"/>
    </row>
    <row r="234" spans="1:19" ht="14.5" x14ac:dyDescent="0.35">
      <c r="A234"/>
      <c r="B234"/>
      <c r="C234"/>
      <c r="D234"/>
      <c r="E234"/>
      <c r="F234"/>
      <c r="G234"/>
      <c r="H234"/>
      <c r="I234"/>
      <c r="J234"/>
      <c r="K234"/>
      <c r="L234"/>
      <c r="M234"/>
      <c r="N234"/>
      <c r="O234"/>
      <c r="P234"/>
      <c r="Q234"/>
      <c r="R234"/>
      <c r="S234"/>
    </row>
    <row r="235" spans="1:19" ht="14.5" x14ac:dyDescent="0.35">
      <c r="A235"/>
      <c r="B235"/>
      <c r="C235"/>
      <c r="D235"/>
      <c r="E235"/>
      <c r="F235"/>
      <c r="G235"/>
      <c r="H235"/>
      <c r="I235"/>
      <c r="J235"/>
      <c r="K235"/>
      <c r="L235"/>
      <c r="M235"/>
      <c r="N235"/>
      <c r="O235"/>
      <c r="P235"/>
      <c r="Q235"/>
      <c r="R235"/>
      <c r="S235"/>
    </row>
    <row r="236" spans="1:19" ht="14.5" x14ac:dyDescent="0.35">
      <c r="A236"/>
      <c r="B236"/>
      <c r="C236"/>
      <c r="D236"/>
      <c r="E236"/>
      <c r="F236"/>
      <c r="G236"/>
      <c r="H236"/>
      <c r="I236"/>
      <c r="J236"/>
      <c r="K236"/>
      <c r="L236"/>
      <c r="M236"/>
      <c r="N236"/>
      <c r="O236"/>
      <c r="P236"/>
      <c r="Q236"/>
      <c r="R236"/>
      <c r="S236"/>
    </row>
    <row r="237" spans="1:19" ht="14.5" x14ac:dyDescent="0.35">
      <c r="A237"/>
      <c r="B237"/>
      <c r="C237"/>
      <c r="D237"/>
      <c r="E237"/>
      <c r="F237"/>
      <c r="G237"/>
      <c r="H237"/>
      <c r="I237"/>
      <c r="J237"/>
      <c r="K237"/>
      <c r="L237"/>
      <c r="M237"/>
      <c r="N237"/>
      <c r="O237"/>
      <c r="P237"/>
      <c r="Q237"/>
      <c r="R237"/>
      <c r="S237"/>
    </row>
    <row r="238" spans="1:19" ht="14.5" x14ac:dyDescent="0.35">
      <c r="A238"/>
      <c r="B238"/>
      <c r="C238"/>
      <c r="D238"/>
      <c r="E238"/>
      <c r="F238"/>
      <c r="G238"/>
      <c r="H238"/>
      <c r="I238"/>
      <c r="J238"/>
      <c r="K238"/>
      <c r="L238"/>
      <c r="M238"/>
      <c r="N238"/>
      <c r="O238"/>
      <c r="P238"/>
      <c r="Q238"/>
      <c r="R238"/>
      <c r="S238"/>
    </row>
    <row r="239" spans="1:19" ht="14.5" x14ac:dyDescent="0.35">
      <c r="A239"/>
      <c r="B239"/>
      <c r="C239"/>
      <c r="D239"/>
      <c r="E239"/>
      <c r="F239"/>
      <c r="G239"/>
      <c r="H239"/>
      <c r="I239"/>
      <c r="J239"/>
      <c r="K239"/>
      <c r="L239"/>
      <c r="M239"/>
      <c r="N239"/>
      <c r="O239"/>
      <c r="P239"/>
      <c r="Q239"/>
      <c r="R239"/>
      <c r="S239"/>
    </row>
    <row r="240" spans="1:19" ht="14.5" x14ac:dyDescent="0.35">
      <c r="A240"/>
      <c r="B240"/>
      <c r="C240"/>
      <c r="D240"/>
      <c r="E240"/>
      <c r="F240"/>
      <c r="G240"/>
      <c r="H240"/>
      <c r="I240"/>
      <c r="J240"/>
      <c r="K240"/>
      <c r="L240"/>
      <c r="M240"/>
      <c r="N240"/>
      <c r="O240"/>
      <c r="P240"/>
      <c r="Q240"/>
      <c r="R240"/>
      <c r="S240"/>
    </row>
    <row r="241" spans="1:19" ht="14.5" x14ac:dyDescent="0.35">
      <c r="A241"/>
      <c r="B241"/>
      <c r="C241"/>
      <c r="D241"/>
      <c r="E241"/>
      <c r="F241"/>
      <c r="G241"/>
      <c r="H241"/>
      <c r="I241"/>
      <c r="J241"/>
      <c r="K241"/>
      <c r="L241"/>
      <c r="M241"/>
      <c r="N241"/>
      <c r="O241"/>
      <c r="P241"/>
      <c r="Q241"/>
      <c r="R241"/>
      <c r="S241"/>
    </row>
    <row r="242" spans="1:19" ht="14.5" x14ac:dyDescent="0.35">
      <c r="A242"/>
      <c r="B242"/>
      <c r="C242"/>
      <c r="D242"/>
      <c r="E242"/>
      <c r="F242"/>
      <c r="G242"/>
      <c r="H242"/>
      <c r="I242"/>
      <c r="J242"/>
      <c r="K242"/>
      <c r="L242"/>
      <c r="M242"/>
      <c r="N242"/>
      <c r="O242"/>
      <c r="P242"/>
      <c r="Q242"/>
      <c r="R242"/>
      <c r="S242"/>
    </row>
    <row r="243" spans="1:19" ht="14.5" x14ac:dyDescent="0.35">
      <c r="A243"/>
      <c r="B243"/>
      <c r="C243"/>
      <c r="D243"/>
      <c r="E243"/>
      <c r="F243"/>
      <c r="G243"/>
      <c r="H243"/>
      <c r="I243"/>
      <c r="J243"/>
      <c r="K243"/>
      <c r="L243"/>
      <c r="M243"/>
      <c r="N243"/>
      <c r="O243"/>
      <c r="P243"/>
      <c r="Q243"/>
      <c r="R243"/>
      <c r="S243"/>
    </row>
    <row r="244" spans="1:19" ht="14.5" x14ac:dyDescent="0.35">
      <c r="A244"/>
      <c r="B244"/>
      <c r="C244"/>
      <c r="D244"/>
      <c r="E244"/>
      <c r="F244"/>
      <c r="G244"/>
      <c r="H244"/>
      <c r="I244"/>
      <c r="J244"/>
      <c r="K244"/>
      <c r="L244"/>
      <c r="M244"/>
      <c r="N244"/>
      <c r="O244"/>
      <c r="P244"/>
      <c r="Q244"/>
      <c r="R244"/>
      <c r="S244"/>
    </row>
    <row r="245" spans="1:19" ht="14.5" x14ac:dyDescent="0.35">
      <c r="A245"/>
      <c r="B245"/>
      <c r="C245"/>
      <c r="D245"/>
      <c r="E245"/>
      <c r="F245"/>
      <c r="G245"/>
      <c r="H245"/>
      <c r="I245"/>
      <c r="J245"/>
      <c r="K245"/>
      <c r="L245"/>
      <c r="M245"/>
      <c r="N245"/>
      <c r="O245"/>
      <c r="P245"/>
      <c r="Q245"/>
      <c r="R245"/>
      <c r="S245"/>
    </row>
    <row r="246" spans="1:19" ht="14.5" x14ac:dyDescent="0.35">
      <c r="A246"/>
      <c r="B246"/>
      <c r="C246"/>
      <c r="D246"/>
      <c r="E246"/>
      <c r="F246"/>
      <c r="G246"/>
      <c r="H246"/>
      <c r="I246"/>
      <c r="J246"/>
      <c r="K246"/>
      <c r="L246"/>
      <c r="M246"/>
      <c r="N246"/>
      <c r="O246"/>
      <c r="P246"/>
      <c r="Q246"/>
      <c r="R246"/>
      <c r="S246"/>
    </row>
    <row r="247" spans="1:19" ht="14.5" x14ac:dyDescent="0.35">
      <c r="A247"/>
      <c r="B247"/>
      <c r="C247"/>
      <c r="D247"/>
      <c r="E247"/>
      <c r="F247"/>
      <c r="G247"/>
      <c r="H247"/>
      <c r="I247"/>
      <c r="J247"/>
      <c r="K247"/>
      <c r="L247"/>
      <c r="M247"/>
      <c r="N247"/>
      <c r="O247"/>
      <c r="P247"/>
      <c r="Q247"/>
      <c r="R247"/>
      <c r="S247"/>
    </row>
    <row r="248" spans="1:19" ht="14.5" x14ac:dyDescent="0.35">
      <c r="A248"/>
      <c r="B248"/>
      <c r="C248"/>
      <c r="D248"/>
      <c r="E248"/>
      <c r="F248"/>
      <c r="G248"/>
      <c r="H248"/>
      <c r="I248"/>
      <c r="J248"/>
      <c r="K248"/>
      <c r="L248"/>
      <c r="M248"/>
      <c r="N248"/>
      <c r="O248"/>
      <c r="P248"/>
      <c r="Q248"/>
      <c r="R248"/>
      <c r="S248"/>
    </row>
    <row r="249" spans="1:19" ht="14.5" x14ac:dyDescent="0.35">
      <c r="A249"/>
      <c r="B249"/>
      <c r="C249"/>
      <c r="D249"/>
      <c r="E249"/>
      <c r="F249"/>
      <c r="G249"/>
      <c r="H249"/>
      <c r="I249"/>
      <c r="J249"/>
      <c r="K249"/>
      <c r="L249"/>
      <c r="M249"/>
      <c r="N249"/>
      <c r="O249"/>
      <c r="P249"/>
      <c r="Q249"/>
      <c r="R249"/>
      <c r="S249"/>
    </row>
    <row r="250" spans="1:19" ht="14.5" x14ac:dyDescent="0.35">
      <c r="A250"/>
      <c r="B250"/>
      <c r="C250"/>
      <c r="D250"/>
      <c r="E250"/>
      <c r="F250"/>
      <c r="G250"/>
      <c r="H250"/>
      <c r="I250"/>
      <c r="J250"/>
      <c r="K250"/>
      <c r="L250"/>
      <c r="M250"/>
      <c r="N250"/>
      <c r="O250"/>
      <c r="P250"/>
      <c r="Q250"/>
      <c r="R250"/>
      <c r="S250"/>
    </row>
    <row r="251" spans="1:19" ht="14.5" x14ac:dyDescent="0.35">
      <c r="A251"/>
      <c r="B251"/>
      <c r="C251"/>
      <c r="D251"/>
      <c r="E251"/>
      <c r="F251"/>
      <c r="G251"/>
      <c r="H251"/>
      <c r="I251"/>
      <c r="J251"/>
      <c r="K251"/>
      <c r="L251"/>
      <c r="M251"/>
      <c r="N251"/>
      <c r="O251"/>
      <c r="P251"/>
      <c r="Q251"/>
      <c r="R251"/>
      <c r="S251"/>
    </row>
    <row r="252" spans="1:19" ht="14.5" x14ac:dyDescent="0.35">
      <c r="A252"/>
      <c r="B252"/>
      <c r="C252"/>
      <c r="D252"/>
      <c r="E252"/>
      <c r="F252"/>
      <c r="G252"/>
      <c r="H252"/>
      <c r="I252"/>
      <c r="J252"/>
      <c r="K252"/>
      <c r="L252"/>
      <c r="M252"/>
      <c r="N252"/>
      <c r="O252"/>
      <c r="P252"/>
      <c r="Q252"/>
      <c r="R252"/>
      <c r="S252"/>
    </row>
    <row r="253" spans="1:19" ht="14.5" x14ac:dyDescent="0.35">
      <c r="A253"/>
      <c r="B253"/>
      <c r="C253"/>
      <c r="D253"/>
      <c r="E253"/>
      <c r="F253"/>
      <c r="G253"/>
      <c r="H253"/>
      <c r="I253"/>
      <c r="J253"/>
      <c r="K253"/>
      <c r="L253"/>
      <c r="M253"/>
      <c r="N253"/>
      <c r="O253"/>
      <c r="P253"/>
      <c r="Q253"/>
      <c r="R253"/>
      <c r="S253"/>
    </row>
    <row r="254" spans="1:19" ht="14.5" x14ac:dyDescent="0.35">
      <c r="A254"/>
      <c r="B254"/>
      <c r="C254"/>
      <c r="D254"/>
      <c r="E254"/>
      <c r="F254"/>
      <c r="G254"/>
      <c r="H254"/>
      <c r="I254"/>
      <c r="J254"/>
      <c r="K254"/>
      <c r="L254"/>
      <c r="M254"/>
      <c r="N254"/>
      <c r="O254"/>
      <c r="P254"/>
      <c r="Q254"/>
      <c r="R254"/>
      <c r="S254"/>
    </row>
    <row r="255" spans="1:19" ht="14.5" x14ac:dyDescent="0.35">
      <c r="A255"/>
      <c r="B255"/>
      <c r="C255"/>
      <c r="D255"/>
      <c r="E255"/>
      <c r="F255"/>
      <c r="G255"/>
      <c r="H255"/>
      <c r="I255"/>
      <c r="J255"/>
      <c r="K255"/>
      <c r="L255"/>
      <c r="M255"/>
      <c r="N255"/>
      <c r="O255"/>
      <c r="P255"/>
      <c r="Q255"/>
      <c r="R255"/>
      <c r="S255"/>
    </row>
    <row r="256" spans="1:19" ht="14.5" x14ac:dyDescent="0.35">
      <c r="A256"/>
      <c r="B256"/>
      <c r="C256"/>
      <c r="D256"/>
      <c r="E256"/>
      <c r="F256"/>
      <c r="G256"/>
      <c r="H256"/>
      <c r="I256"/>
      <c r="J256"/>
      <c r="K256"/>
      <c r="L256"/>
      <c r="M256"/>
      <c r="N256"/>
      <c r="O256"/>
      <c r="P256"/>
      <c r="Q256"/>
      <c r="R256"/>
      <c r="S256"/>
    </row>
    <row r="257" spans="1:19" ht="14.5" x14ac:dyDescent="0.35">
      <c r="A257"/>
      <c r="B257"/>
      <c r="C257"/>
      <c r="D257"/>
      <c r="E257"/>
      <c r="F257"/>
      <c r="G257"/>
      <c r="H257"/>
      <c r="I257"/>
      <c r="J257"/>
      <c r="K257"/>
      <c r="L257"/>
      <c r="M257"/>
      <c r="N257"/>
      <c r="O257"/>
      <c r="P257"/>
      <c r="Q257"/>
      <c r="R257"/>
      <c r="S257"/>
    </row>
    <row r="258" spans="1:19" ht="14.5" x14ac:dyDescent="0.35">
      <c r="A258"/>
      <c r="B258"/>
      <c r="C258"/>
      <c r="D258"/>
      <c r="E258"/>
      <c r="F258"/>
      <c r="G258"/>
      <c r="H258"/>
      <c r="I258"/>
      <c r="J258"/>
      <c r="K258"/>
      <c r="L258"/>
      <c r="M258"/>
      <c r="N258"/>
      <c r="O258"/>
      <c r="P258"/>
      <c r="Q258"/>
      <c r="R258"/>
      <c r="S258"/>
    </row>
    <row r="259" spans="1:19" ht="14.5" x14ac:dyDescent="0.35">
      <c r="A259"/>
      <c r="B259"/>
      <c r="C259"/>
      <c r="D259"/>
      <c r="E259"/>
      <c r="F259"/>
      <c r="G259"/>
      <c r="H259"/>
      <c r="I259"/>
      <c r="J259"/>
      <c r="K259"/>
      <c r="L259"/>
      <c r="M259"/>
      <c r="N259"/>
      <c r="O259"/>
      <c r="P259"/>
      <c r="Q259"/>
      <c r="R259"/>
      <c r="S259"/>
    </row>
    <row r="260" spans="1:19" ht="14.5" x14ac:dyDescent="0.35">
      <c r="A260"/>
      <c r="B260"/>
      <c r="C260"/>
      <c r="D260"/>
      <c r="E260"/>
      <c r="F260"/>
      <c r="G260"/>
      <c r="H260"/>
      <c r="I260"/>
      <c r="J260"/>
      <c r="K260"/>
      <c r="L260"/>
      <c r="M260"/>
      <c r="N260"/>
      <c r="O260"/>
      <c r="P260"/>
      <c r="Q260"/>
      <c r="R260"/>
      <c r="S260"/>
    </row>
    <row r="261" spans="1:19" ht="14.5" x14ac:dyDescent="0.35">
      <c r="A261"/>
      <c r="B261"/>
      <c r="C261"/>
      <c r="D261"/>
      <c r="E261"/>
      <c r="F261"/>
      <c r="G261"/>
      <c r="H261"/>
      <c r="I261"/>
      <c r="J261"/>
      <c r="K261"/>
      <c r="L261"/>
      <c r="M261"/>
      <c r="N261"/>
      <c r="O261"/>
      <c r="P261"/>
      <c r="Q261"/>
      <c r="R261"/>
      <c r="S261"/>
    </row>
    <row r="262" spans="1:19" ht="14.5" x14ac:dyDescent="0.35">
      <c r="A262"/>
      <c r="B262"/>
      <c r="C262"/>
      <c r="D262"/>
      <c r="E262"/>
      <c r="F262"/>
      <c r="G262"/>
      <c r="H262"/>
      <c r="I262"/>
      <c r="J262"/>
      <c r="K262"/>
      <c r="L262"/>
      <c r="M262"/>
      <c r="N262"/>
      <c r="O262"/>
      <c r="P262"/>
      <c r="Q262"/>
      <c r="R262"/>
      <c r="S262"/>
    </row>
    <row r="263" spans="1:19" ht="14.5" x14ac:dyDescent="0.35">
      <c r="A263"/>
      <c r="B263"/>
      <c r="C263"/>
      <c r="D263"/>
      <c r="E263"/>
      <c r="F263"/>
      <c r="G263"/>
      <c r="H263"/>
      <c r="I263"/>
      <c r="J263"/>
      <c r="K263"/>
      <c r="L263"/>
      <c r="M263"/>
      <c r="N263"/>
      <c r="O263"/>
      <c r="P263"/>
      <c r="Q263"/>
      <c r="R263"/>
      <c r="S263"/>
    </row>
    <row r="264" spans="1:19" ht="14.5" x14ac:dyDescent="0.35">
      <c r="A264"/>
      <c r="B264"/>
      <c r="C264"/>
      <c r="D264"/>
      <c r="E264"/>
      <c r="F264"/>
      <c r="G264"/>
      <c r="H264"/>
      <c r="I264"/>
      <c r="J264"/>
      <c r="K264"/>
      <c r="L264"/>
      <c r="M264"/>
      <c r="N264"/>
      <c r="O264"/>
      <c r="P264"/>
      <c r="Q264"/>
      <c r="R264"/>
      <c r="S264"/>
    </row>
    <row r="265" spans="1:19" ht="14.5" x14ac:dyDescent="0.35">
      <c r="A265"/>
      <c r="B265"/>
      <c r="C265"/>
      <c r="D265"/>
      <c r="E265"/>
      <c r="F265"/>
      <c r="G265"/>
      <c r="H265"/>
      <c r="I265"/>
      <c r="J265"/>
      <c r="K265"/>
      <c r="L265"/>
      <c r="M265"/>
      <c r="N265"/>
      <c r="O265"/>
      <c r="P265"/>
      <c r="Q265"/>
      <c r="R265"/>
      <c r="S265"/>
    </row>
    <row r="266" spans="1:19" ht="14.5" x14ac:dyDescent="0.35">
      <c r="A266"/>
      <c r="B266"/>
      <c r="C266"/>
      <c r="D266"/>
      <c r="E266"/>
      <c r="F266"/>
      <c r="G266"/>
      <c r="H266"/>
      <c r="I266"/>
      <c r="J266"/>
      <c r="K266"/>
      <c r="L266"/>
      <c r="M266"/>
      <c r="N266"/>
      <c r="O266"/>
      <c r="P266"/>
      <c r="Q266"/>
      <c r="R266"/>
      <c r="S266"/>
    </row>
    <row r="267" spans="1:19" ht="14.5" x14ac:dyDescent="0.35">
      <c r="A267"/>
      <c r="B267"/>
      <c r="C267"/>
      <c r="D267"/>
      <c r="E267"/>
      <c r="F267"/>
      <c r="G267"/>
      <c r="H267"/>
      <c r="I267"/>
      <c r="J267"/>
      <c r="K267"/>
      <c r="L267"/>
      <c r="M267"/>
      <c r="N267"/>
      <c r="O267"/>
      <c r="P267"/>
      <c r="Q267"/>
      <c r="R267"/>
      <c r="S267"/>
    </row>
    <row r="268" spans="1:19" ht="14.5" x14ac:dyDescent="0.35">
      <c r="A268"/>
      <c r="B268"/>
      <c r="C268"/>
      <c r="D268"/>
      <c r="E268"/>
      <c r="F268"/>
      <c r="G268"/>
      <c r="H268"/>
      <c r="I268"/>
      <c r="J268"/>
      <c r="K268"/>
      <c r="L268"/>
      <c r="M268"/>
      <c r="N268"/>
      <c r="O268"/>
      <c r="P268"/>
      <c r="Q268"/>
      <c r="R268"/>
      <c r="S268"/>
    </row>
    <row r="269" spans="1:19" ht="14.5" x14ac:dyDescent="0.35">
      <c r="A269"/>
      <c r="B269"/>
      <c r="C269"/>
      <c r="D269"/>
      <c r="E269"/>
      <c r="F269"/>
      <c r="G269"/>
      <c r="H269"/>
      <c r="I269"/>
      <c r="J269"/>
      <c r="K269"/>
      <c r="L269"/>
      <c r="M269"/>
      <c r="N269"/>
      <c r="O269"/>
      <c r="P269"/>
      <c r="Q269"/>
      <c r="R269"/>
      <c r="S269"/>
    </row>
    <row r="270" spans="1:19" ht="14.5" x14ac:dyDescent="0.35">
      <c r="A270"/>
      <c r="B270"/>
      <c r="C270"/>
      <c r="D270"/>
      <c r="E270"/>
      <c r="F270"/>
      <c r="G270"/>
      <c r="H270"/>
      <c r="I270"/>
      <c r="J270"/>
      <c r="K270"/>
      <c r="L270"/>
      <c r="M270"/>
      <c r="N270"/>
      <c r="O270"/>
      <c r="P270"/>
      <c r="Q270"/>
      <c r="R270"/>
      <c r="S270"/>
    </row>
    <row r="271" spans="1:19" ht="14.5" x14ac:dyDescent="0.35">
      <c r="A271"/>
      <c r="B271"/>
      <c r="C271"/>
      <c r="D271"/>
      <c r="E271"/>
      <c r="F271"/>
      <c r="G271"/>
      <c r="H271"/>
      <c r="I271"/>
      <c r="J271"/>
      <c r="K271"/>
      <c r="L271"/>
      <c r="M271"/>
      <c r="N271"/>
      <c r="O271"/>
      <c r="P271"/>
      <c r="Q271"/>
      <c r="R271"/>
      <c r="S271"/>
    </row>
    <row r="272" spans="1:19" ht="14.5" x14ac:dyDescent="0.35">
      <c r="A272"/>
      <c r="B272"/>
      <c r="C272"/>
      <c r="D272"/>
      <c r="E272"/>
      <c r="F272"/>
      <c r="G272"/>
      <c r="H272"/>
      <c r="I272"/>
      <c r="J272"/>
      <c r="K272"/>
      <c r="L272"/>
      <c r="M272"/>
      <c r="N272"/>
      <c r="O272"/>
      <c r="P272"/>
      <c r="Q272"/>
      <c r="R272"/>
      <c r="S272"/>
    </row>
    <row r="273" spans="1:19" ht="14.5" x14ac:dyDescent="0.35">
      <c r="A273"/>
      <c r="B273"/>
      <c r="C273"/>
      <c r="D273"/>
      <c r="E273"/>
      <c r="F273"/>
      <c r="G273"/>
      <c r="H273"/>
      <c r="I273"/>
      <c r="J273"/>
      <c r="K273"/>
      <c r="L273"/>
      <c r="M273"/>
      <c r="N273"/>
      <c r="O273"/>
      <c r="P273"/>
      <c r="Q273"/>
      <c r="R273"/>
      <c r="S273"/>
    </row>
    <row r="274" spans="1:19" ht="14.5" x14ac:dyDescent="0.35">
      <c r="A274"/>
      <c r="B274"/>
      <c r="C274"/>
      <c r="D274"/>
      <c r="E274"/>
      <c r="F274"/>
      <c r="G274"/>
      <c r="H274"/>
      <c r="I274"/>
      <c r="J274"/>
      <c r="K274"/>
      <c r="L274"/>
      <c r="M274"/>
      <c r="N274"/>
      <c r="O274"/>
      <c r="P274"/>
      <c r="Q274"/>
      <c r="R274"/>
      <c r="S274"/>
    </row>
    <row r="275" spans="1:19" ht="14.5" x14ac:dyDescent="0.35">
      <c r="A275"/>
      <c r="B275"/>
      <c r="C275"/>
      <c r="D275"/>
      <c r="E275"/>
      <c r="F275"/>
      <c r="G275"/>
      <c r="H275"/>
      <c r="I275"/>
      <c r="J275"/>
      <c r="K275"/>
      <c r="L275"/>
      <c r="M275"/>
      <c r="N275"/>
      <c r="O275"/>
      <c r="P275"/>
      <c r="Q275"/>
      <c r="R275"/>
      <c r="S275"/>
    </row>
    <row r="276" spans="1:19" ht="14.5" x14ac:dyDescent="0.35">
      <c r="A276"/>
      <c r="B276"/>
      <c r="C276"/>
      <c r="D276"/>
      <c r="E276"/>
      <c r="F276"/>
      <c r="G276"/>
      <c r="H276"/>
      <c r="I276"/>
      <c r="J276"/>
      <c r="K276"/>
      <c r="L276"/>
      <c r="M276"/>
      <c r="N276"/>
      <c r="O276"/>
      <c r="P276"/>
      <c r="Q276"/>
      <c r="R276"/>
      <c r="S276"/>
    </row>
    <row r="277" spans="1:19" ht="14.5" x14ac:dyDescent="0.35">
      <c r="A277"/>
      <c r="B277"/>
      <c r="C277"/>
      <c r="D277"/>
      <c r="E277"/>
      <c r="F277"/>
      <c r="G277"/>
      <c r="H277"/>
      <c r="I277"/>
      <c r="J277"/>
      <c r="K277"/>
      <c r="L277"/>
      <c r="M277"/>
      <c r="N277"/>
      <c r="O277"/>
      <c r="P277"/>
      <c r="Q277"/>
      <c r="R277"/>
      <c r="S277"/>
    </row>
    <row r="278" spans="1:19" ht="14.5" x14ac:dyDescent="0.35">
      <c r="A278"/>
      <c r="B278"/>
      <c r="C278"/>
      <c r="D278"/>
      <c r="E278"/>
      <c r="F278"/>
      <c r="G278"/>
      <c r="H278"/>
      <c r="I278"/>
      <c r="J278"/>
      <c r="K278"/>
      <c r="L278"/>
      <c r="M278"/>
      <c r="N278"/>
      <c r="O278"/>
      <c r="P278"/>
      <c r="Q278"/>
      <c r="R278"/>
      <c r="S278"/>
    </row>
    <row r="279" spans="1:19" ht="14.5" x14ac:dyDescent="0.35">
      <c r="A279"/>
      <c r="B279"/>
      <c r="C279"/>
      <c r="D279"/>
      <c r="E279"/>
      <c r="F279"/>
      <c r="G279"/>
      <c r="H279"/>
      <c r="I279"/>
      <c r="J279"/>
      <c r="K279"/>
      <c r="L279"/>
      <c r="M279"/>
      <c r="N279"/>
      <c r="O279"/>
      <c r="P279"/>
      <c r="Q279"/>
      <c r="R279"/>
      <c r="S279"/>
    </row>
    <row r="280" spans="1:19" ht="14.5" x14ac:dyDescent="0.35">
      <c r="A280"/>
      <c r="B280"/>
      <c r="C280"/>
      <c r="D280"/>
      <c r="E280"/>
      <c r="F280"/>
      <c r="G280"/>
      <c r="H280"/>
      <c r="I280"/>
      <c r="J280"/>
      <c r="K280"/>
      <c r="L280"/>
      <c r="M280"/>
      <c r="N280"/>
      <c r="O280"/>
      <c r="P280"/>
      <c r="Q280"/>
      <c r="R280"/>
      <c r="S280"/>
    </row>
    <row r="281" spans="1:19" ht="14.5" x14ac:dyDescent="0.35">
      <c r="A281"/>
      <c r="B281"/>
      <c r="C281"/>
      <c r="D281"/>
      <c r="E281"/>
      <c r="F281"/>
      <c r="G281"/>
      <c r="H281"/>
      <c r="I281"/>
      <c r="J281"/>
      <c r="K281"/>
      <c r="L281"/>
      <c r="M281"/>
      <c r="N281"/>
      <c r="O281"/>
      <c r="P281"/>
      <c r="Q281"/>
      <c r="R281"/>
      <c r="S281"/>
    </row>
    <row r="282" spans="1:19" ht="14.5" x14ac:dyDescent="0.35">
      <c r="A282"/>
      <c r="B282"/>
      <c r="C282"/>
      <c r="D282"/>
      <c r="E282"/>
      <c r="F282"/>
      <c r="G282"/>
      <c r="H282"/>
      <c r="I282"/>
      <c r="J282"/>
      <c r="K282"/>
      <c r="L282"/>
      <c r="M282"/>
      <c r="N282"/>
      <c r="O282"/>
      <c r="P282"/>
      <c r="Q282"/>
      <c r="R282"/>
      <c r="S282"/>
    </row>
    <row r="283" spans="1:19" ht="14.5" x14ac:dyDescent="0.35">
      <c r="A283"/>
      <c r="B283"/>
      <c r="C283"/>
      <c r="D283"/>
      <c r="E283"/>
      <c r="F283"/>
      <c r="G283"/>
      <c r="H283"/>
      <c r="I283"/>
      <c r="J283"/>
      <c r="K283"/>
      <c r="L283"/>
      <c r="M283"/>
      <c r="N283"/>
      <c r="O283"/>
      <c r="P283"/>
      <c r="Q283"/>
      <c r="R283"/>
      <c r="S283"/>
    </row>
    <row r="284" spans="1:19" ht="14.5" x14ac:dyDescent="0.35">
      <c r="A284"/>
      <c r="B284"/>
      <c r="C284"/>
      <c r="D284"/>
      <c r="E284"/>
      <c r="F284"/>
      <c r="G284"/>
      <c r="H284"/>
      <c r="I284"/>
      <c r="J284"/>
      <c r="K284"/>
      <c r="L284"/>
      <c r="M284"/>
      <c r="N284"/>
      <c r="O284"/>
      <c r="P284"/>
      <c r="Q284"/>
      <c r="R284"/>
      <c r="S284"/>
    </row>
    <row r="285" spans="1:19" ht="14.5" x14ac:dyDescent="0.35">
      <c r="A285"/>
      <c r="B285"/>
      <c r="C285"/>
      <c r="D285"/>
      <c r="E285"/>
      <c r="F285"/>
      <c r="G285"/>
      <c r="H285"/>
      <c r="I285"/>
      <c r="J285"/>
      <c r="K285"/>
      <c r="L285"/>
      <c r="M285"/>
      <c r="N285"/>
      <c r="O285"/>
      <c r="P285"/>
      <c r="Q285"/>
      <c r="R285"/>
      <c r="S285"/>
    </row>
    <row r="286" spans="1:19" ht="14.5" x14ac:dyDescent="0.35">
      <c r="A286"/>
      <c r="B286"/>
      <c r="C286"/>
      <c r="D286"/>
      <c r="E286"/>
      <c r="F286"/>
      <c r="G286"/>
      <c r="H286"/>
      <c r="I286"/>
      <c r="J286"/>
      <c r="K286"/>
      <c r="L286"/>
      <c r="M286"/>
      <c r="N286"/>
      <c r="O286"/>
      <c r="P286"/>
      <c r="Q286"/>
      <c r="R286"/>
      <c r="S286"/>
    </row>
    <row r="287" spans="1:19" ht="14.5" x14ac:dyDescent="0.35">
      <c r="A287"/>
      <c r="B287"/>
      <c r="C287"/>
      <c r="D287"/>
      <c r="E287"/>
      <c r="F287"/>
      <c r="G287"/>
      <c r="H287"/>
      <c r="I287"/>
      <c r="J287"/>
      <c r="K287"/>
      <c r="L287"/>
      <c r="M287"/>
      <c r="N287"/>
      <c r="O287"/>
      <c r="P287"/>
      <c r="Q287"/>
      <c r="R287"/>
      <c r="S287"/>
    </row>
    <row r="288" spans="1:19" ht="14.5" x14ac:dyDescent="0.35">
      <c r="A288"/>
      <c r="B288"/>
      <c r="C288"/>
      <c r="D288"/>
      <c r="E288"/>
      <c r="F288"/>
      <c r="G288"/>
      <c r="H288"/>
      <c r="I288"/>
      <c r="J288"/>
      <c r="K288"/>
      <c r="L288"/>
      <c r="M288"/>
      <c r="N288"/>
      <c r="O288"/>
      <c r="P288"/>
      <c r="Q288"/>
      <c r="R288"/>
      <c r="S288"/>
    </row>
    <row r="289" spans="1:19" ht="14.5" x14ac:dyDescent="0.35">
      <c r="A289"/>
      <c r="B289"/>
      <c r="C289"/>
      <c r="D289"/>
      <c r="E289"/>
      <c r="F289"/>
      <c r="G289"/>
      <c r="H289"/>
      <c r="I289"/>
      <c r="J289"/>
      <c r="K289"/>
      <c r="L289"/>
      <c r="M289"/>
      <c r="N289"/>
      <c r="O289"/>
      <c r="P289"/>
      <c r="Q289"/>
      <c r="R289"/>
      <c r="S289"/>
    </row>
    <row r="290" spans="1:19" ht="14.5" x14ac:dyDescent="0.35">
      <c r="A290"/>
      <c r="B290"/>
      <c r="C290"/>
      <c r="D290"/>
      <c r="E290"/>
      <c r="F290"/>
      <c r="G290"/>
      <c r="H290"/>
      <c r="I290"/>
      <c r="J290"/>
      <c r="K290"/>
      <c r="L290"/>
      <c r="M290"/>
      <c r="N290"/>
      <c r="O290"/>
      <c r="P290"/>
      <c r="Q290"/>
      <c r="R290"/>
      <c r="S290"/>
    </row>
    <row r="291" spans="1:19" ht="14.5" x14ac:dyDescent="0.35">
      <c r="A291"/>
      <c r="B291"/>
      <c r="C291"/>
      <c r="D291"/>
      <c r="E291"/>
      <c r="F291"/>
      <c r="G291"/>
      <c r="H291"/>
      <c r="I291"/>
      <c r="J291"/>
      <c r="K291"/>
      <c r="L291"/>
      <c r="M291"/>
      <c r="N291"/>
      <c r="O291"/>
      <c r="P291"/>
      <c r="Q291"/>
      <c r="R291"/>
      <c r="S291"/>
    </row>
    <row r="292" spans="1:19" ht="14.5" x14ac:dyDescent="0.35">
      <c r="A292"/>
      <c r="B292"/>
      <c r="C292"/>
      <c r="D292"/>
      <c r="E292"/>
      <c r="F292"/>
      <c r="G292"/>
      <c r="H292"/>
      <c r="I292"/>
      <c r="J292"/>
      <c r="K292"/>
      <c r="L292"/>
      <c r="M292"/>
      <c r="N292"/>
      <c r="O292"/>
      <c r="P292"/>
      <c r="Q292"/>
      <c r="R292"/>
      <c r="S292"/>
    </row>
    <row r="293" spans="1:19" ht="14.5" x14ac:dyDescent="0.35">
      <c r="A293"/>
      <c r="B293"/>
      <c r="C293"/>
      <c r="D293"/>
      <c r="E293"/>
      <c r="F293"/>
      <c r="G293"/>
      <c r="H293"/>
      <c r="I293"/>
      <c r="J293"/>
      <c r="K293"/>
      <c r="L293"/>
      <c r="M293"/>
      <c r="N293"/>
      <c r="O293"/>
      <c r="P293"/>
      <c r="Q293"/>
      <c r="R293"/>
      <c r="S293"/>
    </row>
    <row r="294" spans="1:19" ht="14.5" x14ac:dyDescent="0.35">
      <c r="A294"/>
      <c r="B294"/>
      <c r="C294"/>
      <c r="D294"/>
      <c r="E294"/>
      <c r="F294"/>
      <c r="G294"/>
      <c r="H294"/>
      <c r="I294"/>
      <c r="J294"/>
      <c r="K294"/>
      <c r="L294"/>
      <c r="M294"/>
      <c r="N294"/>
      <c r="O294"/>
      <c r="P294"/>
      <c r="Q294"/>
      <c r="R294"/>
      <c r="S294"/>
    </row>
    <row r="295" spans="1:19" ht="14.5" x14ac:dyDescent="0.35">
      <c r="A295"/>
      <c r="B295"/>
      <c r="C295"/>
      <c r="D295"/>
      <c r="E295"/>
      <c r="F295"/>
      <c r="G295"/>
      <c r="H295"/>
      <c r="I295"/>
      <c r="J295"/>
      <c r="K295"/>
      <c r="L295"/>
      <c r="M295"/>
      <c r="N295"/>
      <c r="O295"/>
      <c r="P295"/>
      <c r="Q295"/>
      <c r="R295"/>
      <c r="S295"/>
    </row>
    <row r="296" spans="1:19" ht="14.5" x14ac:dyDescent="0.35">
      <c r="A296"/>
      <c r="B296"/>
      <c r="C296"/>
      <c r="D296"/>
      <c r="E296"/>
      <c r="F296"/>
      <c r="G296"/>
      <c r="H296"/>
      <c r="I296"/>
      <c r="J296"/>
      <c r="K296"/>
      <c r="L296"/>
      <c r="M296"/>
      <c r="N296"/>
      <c r="O296"/>
      <c r="P296"/>
      <c r="Q296"/>
      <c r="R296"/>
      <c r="S296"/>
    </row>
    <row r="297" spans="1:19" ht="14.5" x14ac:dyDescent="0.35">
      <c r="A297"/>
      <c r="B297"/>
      <c r="C297"/>
      <c r="D297"/>
      <c r="E297"/>
      <c r="F297"/>
      <c r="G297"/>
      <c r="H297"/>
      <c r="I297"/>
      <c r="J297"/>
      <c r="K297"/>
      <c r="L297"/>
      <c r="M297"/>
      <c r="N297"/>
      <c r="O297"/>
      <c r="P297"/>
      <c r="Q297"/>
      <c r="R297"/>
      <c r="S297"/>
    </row>
    <row r="298" spans="1:19" ht="14.5" x14ac:dyDescent="0.35">
      <c r="A298"/>
      <c r="B298"/>
      <c r="C298"/>
      <c r="D298"/>
      <c r="E298"/>
      <c r="F298"/>
      <c r="G298"/>
      <c r="H298"/>
      <c r="I298"/>
      <c r="J298"/>
      <c r="K298"/>
      <c r="L298"/>
      <c r="M298"/>
      <c r="N298"/>
      <c r="O298"/>
      <c r="P298"/>
      <c r="Q298"/>
      <c r="R298"/>
      <c r="S298"/>
    </row>
    <row r="299" spans="1:19" ht="14.5" x14ac:dyDescent="0.35">
      <c r="A299"/>
      <c r="B299"/>
      <c r="C299"/>
      <c r="D299"/>
      <c r="E299"/>
      <c r="F299"/>
      <c r="G299"/>
      <c r="H299"/>
      <c r="I299"/>
      <c r="J299"/>
      <c r="K299"/>
      <c r="L299"/>
      <c r="M299"/>
      <c r="N299"/>
      <c r="O299"/>
      <c r="P299"/>
      <c r="Q299"/>
      <c r="R299"/>
      <c r="S299"/>
    </row>
    <row r="300" spans="1:19" ht="14.5" x14ac:dyDescent="0.35">
      <c r="A300"/>
      <c r="B300"/>
      <c r="C300"/>
      <c r="D300"/>
      <c r="E300"/>
      <c r="F300"/>
      <c r="G300"/>
      <c r="H300"/>
      <c r="I300"/>
      <c r="J300"/>
      <c r="K300"/>
      <c r="L300"/>
      <c r="M300"/>
      <c r="N300"/>
      <c r="O300"/>
      <c r="P300"/>
      <c r="Q300"/>
      <c r="R300"/>
      <c r="S300"/>
    </row>
    <row r="301" spans="1:19" ht="14.5" x14ac:dyDescent="0.35">
      <c r="A301"/>
      <c r="B301"/>
      <c r="C301"/>
      <c r="D301"/>
      <c r="E301"/>
      <c r="F301"/>
      <c r="G301"/>
      <c r="H301"/>
      <c r="I301"/>
      <c r="J301"/>
      <c r="K301"/>
      <c r="L301"/>
      <c r="M301"/>
      <c r="N301"/>
      <c r="O301"/>
      <c r="P301"/>
      <c r="Q301"/>
      <c r="R301"/>
      <c r="S301"/>
    </row>
    <row r="302" spans="1:19" ht="14.5" x14ac:dyDescent="0.35">
      <c r="A302"/>
      <c r="B302"/>
      <c r="C302"/>
      <c r="D302"/>
      <c r="E302"/>
      <c r="F302"/>
      <c r="G302"/>
      <c r="H302"/>
      <c r="I302"/>
      <c r="J302"/>
      <c r="K302"/>
      <c r="L302"/>
      <c r="M302"/>
      <c r="N302"/>
      <c r="O302"/>
      <c r="P302"/>
      <c r="Q302"/>
      <c r="R302"/>
      <c r="S302"/>
    </row>
    <row r="303" spans="1:19" ht="14.5" x14ac:dyDescent="0.35">
      <c r="A303"/>
      <c r="B303"/>
      <c r="C303"/>
      <c r="D303"/>
      <c r="E303"/>
      <c r="F303"/>
      <c r="G303"/>
      <c r="H303"/>
      <c r="I303"/>
      <c r="J303"/>
      <c r="K303"/>
      <c r="L303"/>
      <c r="M303"/>
      <c r="N303"/>
      <c r="O303"/>
      <c r="P303"/>
      <c r="Q303"/>
      <c r="R303"/>
      <c r="S303"/>
    </row>
    <row r="304" spans="1:19" ht="14.5" x14ac:dyDescent="0.35">
      <c r="A304"/>
      <c r="B304"/>
      <c r="C304"/>
      <c r="D304"/>
      <c r="E304"/>
      <c r="F304"/>
      <c r="G304"/>
      <c r="H304"/>
      <c r="I304"/>
      <c r="J304"/>
      <c r="K304"/>
      <c r="L304"/>
      <c r="M304"/>
      <c r="N304"/>
      <c r="O304"/>
      <c r="P304"/>
      <c r="Q304"/>
      <c r="R304"/>
      <c r="S304"/>
    </row>
    <row r="305" spans="1:19" ht="14.5" x14ac:dyDescent="0.35">
      <c r="A305"/>
      <c r="B305"/>
      <c r="C305"/>
      <c r="D305"/>
      <c r="E305"/>
      <c r="F305"/>
      <c r="G305"/>
      <c r="H305"/>
      <c r="I305"/>
      <c r="J305"/>
      <c r="K305"/>
      <c r="L305"/>
      <c r="M305"/>
      <c r="N305"/>
      <c r="O305"/>
      <c r="P305"/>
      <c r="Q305"/>
      <c r="R305"/>
      <c r="S305"/>
    </row>
    <row r="306" spans="1:19" ht="14.5" x14ac:dyDescent="0.35">
      <c r="A306"/>
      <c r="B306"/>
      <c r="C306"/>
      <c r="D306"/>
      <c r="E306"/>
      <c r="F306"/>
      <c r="G306"/>
      <c r="H306"/>
      <c r="I306"/>
      <c r="J306"/>
      <c r="K306"/>
      <c r="L306"/>
      <c r="M306"/>
      <c r="N306"/>
      <c r="O306"/>
      <c r="P306"/>
      <c r="Q306"/>
      <c r="R306"/>
      <c r="S306"/>
    </row>
    <row r="307" spans="1:19" ht="14.5" x14ac:dyDescent="0.35">
      <c r="A307"/>
      <c r="B307"/>
      <c r="C307"/>
      <c r="D307"/>
      <c r="E307"/>
      <c r="F307"/>
      <c r="G307"/>
      <c r="H307"/>
      <c r="I307"/>
      <c r="J307"/>
      <c r="K307"/>
      <c r="L307"/>
      <c r="M307"/>
      <c r="N307"/>
      <c r="O307"/>
      <c r="P307"/>
      <c r="Q307"/>
      <c r="R307"/>
      <c r="S307"/>
    </row>
    <row r="308" spans="1:19" ht="14.5" x14ac:dyDescent="0.35">
      <c r="A308"/>
      <c r="B308"/>
      <c r="C308"/>
      <c r="D308"/>
      <c r="E308"/>
      <c r="F308"/>
      <c r="G308"/>
      <c r="H308"/>
      <c r="I308"/>
      <c r="J308"/>
      <c r="K308"/>
      <c r="L308"/>
      <c r="M308"/>
      <c r="N308"/>
      <c r="O308"/>
      <c r="P308"/>
      <c r="Q308"/>
      <c r="R308"/>
      <c r="S308"/>
    </row>
    <row r="309" spans="1:19" ht="14.5" x14ac:dyDescent="0.35">
      <c r="A309"/>
      <c r="B309"/>
      <c r="C309"/>
      <c r="D309"/>
      <c r="E309"/>
      <c r="F309"/>
      <c r="G309"/>
      <c r="H309"/>
      <c r="I309"/>
      <c r="J309"/>
      <c r="K309"/>
      <c r="L309"/>
      <c r="M309"/>
      <c r="N309"/>
      <c r="O309"/>
      <c r="P309"/>
      <c r="Q309"/>
      <c r="R309"/>
      <c r="S309"/>
    </row>
    <row r="310" spans="1:19" ht="14.5" x14ac:dyDescent="0.35">
      <c r="A310"/>
      <c r="B310"/>
      <c r="C310"/>
      <c r="D310"/>
      <c r="E310"/>
      <c r="F310"/>
      <c r="G310"/>
      <c r="H310"/>
      <c r="I310"/>
      <c r="J310"/>
      <c r="K310"/>
      <c r="L310"/>
      <c r="M310"/>
      <c r="N310"/>
      <c r="O310"/>
      <c r="P310"/>
      <c r="Q310"/>
      <c r="R310"/>
      <c r="S310"/>
    </row>
    <row r="311" spans="1:19" ht="14.5" x14ac:dyDescent="0.35">
      <c r="A311"/>
      <c r="B311"/>
      <c r="C311"/>
      <c r="D311"/>
      <c r="E311"/>
      <c r="F311"/>
      <c r="G311"/>
      <c r="H311"/>
      <c r="I311"/>
      <c r="J311"/>
      <c r="K311"/>
      <c r="L311"/>
      <c r="M311"/>
      <c r="N311"/>
      <c r="O311"/>
      <c r="P311"/>
      <c r="Q311"/>
      <c r="R311"/>
      <c r="S311"/>
    </row>
    <row r="312" spans="1:19" ht="14.5" x14ac:dyDescent="0.35">
      <c r="A312"/>
      <c r="B312"/>
      <c r="C312"/>
      <c r="D312"/>
      <c r="E312"/>
      <c r="F312"/>
      <c r="G312"/>
      <c r="H312"/>
      <c r="I312"/>
      <c r="J312"/>
      <c r="K312"/>
      <c r="L312"/>
      <c r="M312"/>
      <c r="N312"/>
      <c r="O312"/>
      <c r="P312"/>
      <c r="Q312"/>
      <c r="R312"/>
      <c r="S312"/>
    </row>
    <row r="313" spans="1:19" ht="14.5" x14ac:dyDescent="0.35">
      <c r="A313"/>
      <c r="B313"/>
      <c r="C313"/>
      <c r="D313"/>
      <c r="E313"/>
      <c r="F313"/>
      <c r="G313"/>
      <c r="H313"/>
      <c r="I313"/>
      <c r="J313"/>
      <c r="K313"/>
      <c r="L313"/>
      <c r="M313"/>
      <c r="N313"/>
      <c r="O313"/>
      <c r="P313"/>
      <c r="Q313"/>
      <c r="R313"/>
      <c r="S313"/>
    </row>
    <row r="314" spans="1:19" ht="14.5" x14ac:dyDescent="0.35">
      <c r="A314"/>
      <c r="B314"/>
      <c r="C314"/>
      <c r="D314"/>
      <c r="E314"/>
      <c r="F314"/>
      <c r="G314"/>
      <c r="H314"/>
      <c r="I314"/>
      <c r="J314"/>
      <c r="K314"/>
      <c r="L314"/>
      <c r="M314"/>
      <c r="N314"/>
      <c r="O314"/>
      <c r="P314"/>
      <c r="Q314"/>
      <c r="R314"/>
      <c r="S314"/>
    </row>
    <row r="315" spans="1:19" ht="14.5" x14ac:dyDescent="0.35">
      <c r="A315"/>
      <c r="B315"/>
      <c r="C315"/>
      <c r="D315"/>
      <c r="E315"/>
      <c r="F315"/>
      <c r="G315"/>
      <c r="H315"/>
      <c r="I315"/>
      <c r="J315"/>
      <c r="K315"/>
      <c r="L315"/>
      <c r="M315"/>
      <c r="N315"/>
      <c r="O315"/>
      <c r="P315"/>
      <c r="Q315"/>
      <c r="R315"/>
      <c r="S315"/>
    </row>
    <row r="316" spans="1:19" ht="14.5" x14ac:dyDescent="0.35">
      <c r="A316"/>
      <c r="B316"/>
      <c r="C316"/>
      <c r="D316"/>
      <c r="E316"/>
      <c r="F316"/>
      <c r="G316"/>
      <c r="H316"/>
      <c r="I316"/>
      <c r="J316"/>
      <c r="K316"/>
      <c r="L316"/>
      <c r="M316"/>
      <c r="N316"/>
      <c r="O316"/>
      <c r="P316"/>
      <c r="Q316"/>
      <c r="R316"/>
      <c r="S316"/>
    </row>
    <row r="317" spans="1:19" ht="14.5" x14ac:dyDescent="0.35">
      <c r="A317"/>
      <c r="B317"/>
      <c r="C317"/>
      <c r="D317"/>
      <c r="E317"/>
      <c r="F317"/>
      <c r="G317"/>
      <c r="H317"/>
      <c r="I317"/>
      <c r="J317"/>
      <c r="K317"/>
      <c r="L317"/>
      <c r="M317"/>
      <c r="N317"/>
      <c r="O317"/>
      <c r="P317"/>
      <c r="Q317"/>
      <c r="R317"/>
      <c r="S317"/>
    </row>
    <row r="318" spans="1:19" ht="14.5" x14ac:dyDescent="0.35">
      <c r="A318"/>
      <c r="B318"/>
      <c r="C318"/>
      <c r="D318"/>
      <c r="E318"/>
      <c r="F318"/>
      <c r="G318"/>
      <c r="H318"/>
      <c r="I318"/>
      <c r="J318"/>
      <c r="K318"/>
      <c r="L318"/>
      <c r="M318"/>
      <c r="N318"/>
      <c r="O318"/>
      <c r="P318"/>
      <c r="Q318"/>
      <c r="R318"/>
      <c r="S318"/>
    </row>
    <row r="319" spans="1:19" ht="14.5" x14ac:dyDescent="0.35">
      <c r="A319"/>
      <c r="B319"/>
      <c r="C319"/>
      <c r="D319"/>
      <c r="E319"/>
      <c r="F319"/>
      <c r="G319"/>
      <c r="H319"/>
      <c r="I319"/>
      <c r="J319"/>
      <c r="K319"/>
      <c r="L319"/>
      <c r="M319"/>
      <c r="N319"/>
      <c r="O319"/>
      <c r="P319"/>
      <c r="Q319"/>
      <c r="R319"/>
      <c r="S319"/>
    </row>
    <row r="320" spans="1:19" ht="14.5" x14ac:dyDescent="0.35">
      <c r="A320"/>
      <c r="B320"/>
      <c r="C320"/>
      <c r="D320"/>
      <c r="E320"/>
      <c r="F320"/>
      <c r="G320"/>
      <c r="H320"/>
      <c r="I320"/>
      <c r="J320"/>
      <c r="K320"/>
      <c r="L320"/>
      <c r="M320"/>
      <c r="N320"/>
      <c r="O320"/>
      <c r="P320"/>
      <c r="Q320"/>
      <c r="R320"/>
      <c r="S320"/>
    </row>
    <row r="321" spans="1:19" ht="14.5" x14ac:dyDescent="0.35">
      <c r="A321"/>
      <c r="B321"/>
      <c r="C321"/>
      <c r="D321"/>
      <c r="E321"/>
      <c r="F321"/>
      <c r="G321"/>
      <c r="H321"/>
      <c r="I321"/>
      <c r="J321"/>
      <c r="K321"/>
      <c r="L321"/>
      <c r="M321"/>
      <c r="N321"/>
      <c r="O321"/>
      <c r="P321"/>
      <c r="Q321"/>
      <c r="R321"/>
      <c r="S321"/>
    </row>
    <row r="322" spans="1:19" ht="14.5" x14ac:dyDescent="0.35">
      <c r="A322"/>
      <c r="B322"/>
      <c r="C322"/>
      <c r="D322"/>
      <c r="E322"/>
      <c r="F322"/>
      <c r="G322"/>
      <c r="H322"/>
      <c r="I322"/>
      <c r="J322"/>
      <c r="K322"/>
      <c r="L322"/>
      <c r="M322"/>
      <c r="N322"/>
      <c r="O322"/>
      <c r="P322"/>
      <c r="Q322"/>
      <c r="R322"/>
      <c r="S322"/>
    </row>
    <row r="323" spans="1:19" ht="14.5" x14ac:dyDescent="0.35">
      <c r="A323"/>
      <c r="B323"/>
      <c r="C323"/>
      <c r="D323"/>
      <c r="E323"/>
      <c r="F323"/>
      <c r="G323"/>
      <c r="H323"/>
      <c r="I323"/>
      <c r="J323"/>
      <c r="K323"/>
      <c r="L323"/>
      <c r="M323"/>
      <c r="N323"/>
      <c r="O323"/>
      <c r="P323"/>
      <c r="Q323"/>
      <c r="R323"/>
      <c r="S323"/>
    </row>
    <row r="324" spans="1:19" ht="14.5" x14ac:dyDescent="0.35">
      <c r="A324"/>
      <c r="B324"/>
      <c r="C324"/>
      <c r="D324"/>
      <c r="E324"/>
      <c r="F324"/>
      <c r="G324"/>
      <c r="H324"/>
      <c r="I324"/>
      <c r="J324"/>
      <c r="K324"/>
      <c r="L324"/>
      <c r="M324"/>
      <c r="N324"/>
      <c r="O324"/>
      <c r="P324"/>
      <c r="Q324"/>
      <c r="R324"/>
      <c r="S324"/>
    </row>
    <row r="325" spans="1:19" ht="14.5" x14ac:dyDescent="0.35">
      <c r="A325"/>
      <c r="B325"/>
      <c r="C325"/>
      <c r="D325"/>
      <c r="E325"/>
      <c r="F325"/>
      <c r="G325"/>
      <c r="H325"/>
      <c r="I325"/>
      <c r="J325"/>
      <c r="K325"/>
      <c r="L325"/>
      <c r="M325"/>
      <c r="N325"/>
      <c r="O325"/>
      <c r="P325"/>
      <c r="Q325"/>
      <c r="R325"/>
      <c r="S325"/>
    </row>
    <row r="326" spans="1:19" ht="14.5" x14ac:dyDescent="0.35">
      <c r="A326"/>
      <c r="B326"/>
      <c r="C326"/>
      <c r="D326"/>
      <c r="E326"/>
      <c r="F326"/>
      <c r="G326"/>
      <c r="H326"/>
      <c r="I326"/>
      <c r="J326"/>
      <c r="K326"/>
      <c r="L326"/>
      <c r="M326"/>
      <c r="N326"/>
      <c r="O326"/>
      <c r="P326"/>
      <c r="Q326"/>
      <c r="R326"/>
      <c r="S326"/>
    </row>
    <row r="327" spans="1:19" ht="14.5" x14ac:dyDescent="0.35">
      <c r="A327"/>
      <c r="B327"/>
      <c r="C327"/>
      <c r="D327"/>
      <c r="E327"/>
      <c r="F327"/>
      <c r="G327"/>
      <c r="H327"/>
      <c r="I327"/>
      <c r="J327"/>
      <c r="K327"/>
      <c r="L327"/>
      <c r="M327"/>
      <c r="N327"/>
      <c r="O327"/>
      <c r="P327"/>
      <c r="Q327"/>
      <c r="R327"/>
      <c r="S327"/>
    </row>
    <row r="328" spans="1:19" ht="14.5" x14ac:dyDescent="0.35">
      <c r="A328"/>
      <c r="B328"/>
      <c r="C328"/>
      <c r="D328"/>
      <c r="E328"/>
      <c r="F328"/>
      <c r="G328"/>
      <c r="H328"/>
      <c r="I328"/>
      <c r="J328"/>
      <c r="K328"/>
      <c r="L328"/>
      <c r="M328"/>
      <c r="N328"/>
      <c r="O328"/>
      <c r="P328"/>
      <c r="Q328"/>
      <c r="R328"/>
      <c r="S328"/>
    </row>
    <row r="329" spans="1:19" ht="14.5" x14ac:dyDescent="0.35">
      <c r="A329"/>
      <c r="B329"/>
      <c r="C329"/>
      <c r="D329"/>
      <c r="E329"/>
      <c r="F329"/>
      <c r="G329"/>
      <c r="H329"/>
      <c r="I329"/>
      <c r="J329"/>
      <c r="K329"/>
      <c r="L329"/>
      <c r="M329"/>
      <c r="N329"/>
      <c r="O329"/>
      <c r="P329"/>
      <c r="Q329"/>
      <c r="R329"/>
      <c r="S329"/>
    </row>
    <row r="330" spans="1:19" ht="14.5" x14ac:dyDescent="0.35">
      <c r="A330"/>
      <c r="B330"/>
      <c r="C330"/>
      <c r="D330"/>
      <c r="E330"/>
      <c r="F330"/>
      <c r="G330"/>
      <c r="H330"/>
      <c r="I330"/>
      <c r="J330"/>
      <c r="K330"/>
      <c r="L330"/>
      <c r="M330"/>
      <c r="N330"/>
      <c r="O330"/>
      <c r="P330"/>
      <c r="Q330"/>
      <c r="R330"/>
      <c r="S330"/>
    </row>
    <row r="331" spans="1:19" ht="14.5" x14ac:dyDescent="0.35">
      <c r="A331"/>
      <c r="B331"/>
      <c r="C331"/>
      <c r="D331"/>
      <c r="E331"/>
      <c r="F331"/>
      <c r="G331"/>
      <c r="H331"/>
      <c r="I331"/>
      <c r="J331"/>
      <c r="K331"/>
      <c r="L331"/>
      <c r="M331"/>
      <c r="N331"/>
      <c r="O331"/>
      <c r="P331"/>
      <c r="Q331"/>
      <c r="R331"/>
      <c r="S331"/>
    </row>
    <row r="332" spans="1:19" ht="14.5" x14ac:dyDescent="0.35">
      <c r="A332"/>
      <c r="B332"/>
      <c r="C332"/>
      <c r="D332"/>
      <c r="E332"/>
      <c r="F332"/>
      <c r="G332"/>
      <c r="H332"/>
      <c r="I332"/>
      <c r="J332"/>
      <c r="K332"/>
      <c r="L332"/>
      <c r="M332"/>
      <c r="N332"/>
      <c r="O332"/>
      <c r="P332"/>
      <c r="Q332"/>
      <c r="R332"/>
      <c r="S332"/>
    </row>
    <row r="333" spans="1:19" ht="14.5" x14ac:dyDescent="0.35">
      <c r="A333"/>
      <c r="B333"/>
      <c r="C333"/>
      <c r="D333"/>
      <c r="E333"/>
      <c r="F333"/>
      <c r="G333"/>
      <c r="H333"/>
      <c r="I333"/>
      <c r="J333"/>
      <c r="K333"/>
      <c r="L333"/>
      <c r="M333"/>
      <c r="N333"/>
      <c r="O333"/>
      <c r="P333"/>
      <c r="Q333"/>
      <c r="R333"/>
      <c r="S333"/>
    </row>
    <row r="334" spans="1:19" ht="14.5" x14ac:dyDescent="0.35">
      <c r="A334"/>
      <c r="B334"/>
      <c r="C334"/>
      <c r="D334"/>
      <c r="E334"/>
      <c r="F334"/>
      <c r="G334"/>
      <c r="H334"/>
      <c r="I334"/>
      <c r="J334"/>
      <c r="K334"/>
      <c r="L334"/>
      <c r="M334"/>
      <c r="N334"/>
      <c r="O334"/>
      <c r="P334"/>
      <c r="Q334"/>
      <c r="R334"/>
      <c r="S334"/>
    </row>
    <row r="335" spans="1:19" ht="14.5" x14ac:dyDescent="0.35">
      <c r="A335"/>
      <c r="B335"/>
      <c r="C335"/>
      <c r="D335"/>
      <c r="E335"/>
      <c r="F335"/>
      <c r="G335"/>
      <c r="H335"/>
      <c r="I335"/>
      <c r="J335"/>
      <c r="K335"/>
      <c r="L335"/>
      <c r="M335"/>
      <c r="N335"/>
      <c r="O335"/>
      <c r="P335"/>
      <c r="Q335"/>
      <c r="R335"/>
      <c r="S335"/>
    </row>
    <row r="336" spans="1:19" ht="14.5" x14ac:dyDescent="0.35">
      <c r="A336"/>
      <c r="B336"/>
      <c r="C336"/>
      <c r="D336"/>
      <c r="E336"/>
      <c r="F336"/>
      <c r="G336"/>
      <c r="H336"/>
      <c r="I336"/>
      <c r="J336"/>
      <c r="K336"/>
      <c r="L336"/>
      <c r="M336"/>
      <c r="N336"/>
      <c r="O336"/>
      <c r="P336"/>
      <c r="Q336"/>
      <c r="R336"/>
      <c r="S336"/>
    </row>
    <row r="337" spans="1:19" ht="14.5" x14ac:dyDescent="0.35">
      <c r="A337"/>
      <c r="B337"/>
      <c r="C337"/>
      <c r="D337"/>
      <c r="E337"/>
      <c r="F337"/>
      <c r="G337"/>
      <c r="H337"/>
      <c r="I337"/>
      <c r="J337"/>
      <c r="K337"/>
      <c r="L337"/>
      <c r="M337"/>
      <c r="N337"/>
      <c r="O337"/>
      <c r="P337"/>
      <c r="Q337"/>
      <c r="R337"/>
      <c r="S337"/>
    </row>
    <row r="338" spans="1:19" ht="14.5" x14ac:dyDescent="0.35">
      <c r="A338"/>
      <c r="B338"/>
      <c r="C338"/>
      <c r="D338"/>
      <c r="E338"/>
      <c r="F338"/>
      <c r="G338"/>
      <c r="H338"/>
      <c r="I338"/>
      <c r="J338"/>
      <c r="K338"/>
      <c r="L338"/>
      <c r="M338"/>
      <c r="N338"/>
      <c r="O338"/>
      <c r="P338"/>
      <c r="Q338"/>
      <c r="R338"/>
      <c r="S338"/>
    </row>
    <row r="339" spans="1:19" ht="14.5" x14ac:dyDescent="0.35">
      <c r="A339"/>
      <c r="B339"/>
      <c r="C339"/>
      <c r="D339"/>
      <c r="E339"/>
      <c r="F339"/>
      <c r="G339"/>
      <c r="H339"/>
      <c r="I339"/>
      <c r="J339"/>
      <c r="K339"/>
      <c r="L339"/>
      <c r="M339"/>
      <c r="N339"/>
      <c r="O339"/>
      <c r="P339"/>
      <c r="Q339"/>
      <c r="R339"/>
      <c r="S339"/>
    </row>
    <row r="340" spans="1:19" ht="14.5" x14ac:dyDescent="0.35">
      <c r="A340"/>
      <c r="B340"/>
      <c r="C340"/>
      <c r="D340"/>
      <c r="E340"/>
      <c r="F340"/>
      <c r="G340"/>
      <c r="H340"/>
      <c r="I340"/>
      <c r="J340"/>
      <c r="K340"/>
      <c r="L340"/>
      <c r="M340"/>
      <c r="N340"/>
      <c r="O340"/>
      <c r="P340"/>
      <c r="Q340"/>
      <c r="R340"/>
      <c r="S340"/>
    </row>
    <row r="341" spans="1:19" ht="14.5" x14ac:dyDescent="0.35">
      <c r="A341"/>
      <c r="B341"/>
      <c r="C341"/>
      <c r="D341"/>
      <c r="E341"/>
      <c r="F341"/>
      <c r="G341"/>
      <c r="H341"/>
      <c r="I341"/>
      <c r="J341"/>
      <c r="K341"/>
      <c r="L341"/>
      <c r="M341"/>
      <c r="N341"/>
      <c r="O341"/>
      <c r="P341"/>
      <c r="Q341"/>
      <c r="R341"/>
      <c r="S341"/>
    </row>
    <row r="342" spans="1:19" ht="14.5" x14ac:dyDescent="0.35">
      <c r="A342"/>
      <c r="B342"/>
      <c r="C342"/>
      <c r="D342"/>
      <c r="E342"/>
      <c r="F342"/>
      <c r="G342"/>
      <c r="H342"/>
      <c r="I342"/>
      <c r="J342"/>
      <c r="K342"/>
      <c r="L342"/>
      <c r="M342"/>
      <c r="N342"/>
      <c r="O342"/>
      <c r="P342"/>
      <c r="Q342"/>
      <c r="R342"/>
      <c r="S342"/>
    </row>
    <row r="343" spans="1:19" ht="14.5" x14ac:dyDescent="0.35">
      <c r="A343"/>
      <c r="B343"/>
      <c r="C343"/>
      <c r="D343"/>
      <c r="E343"/>
      <c r="F343"/>
      <c r="G343"/>
      <c r="H343"/>
      <c r="I343"/>
      <c r="J343"/>
      <c r="K343"/>
      <c r="L343"/>
      <c r="M343"/>
      <c r="N343"/>
      <c r="O343"/>
      <c r="P343"/>
      <c r="Q343"/>
      <c r="R343"/>
      <c r="S343"/>
    </row>
    <row r="344" spans="1:19" ht="14.5" x14ac:dyDescent="0.35">
      <c r="A344"/>
      <c r="B344"/>
      <c r="C344"/>
      <c r="D344"/>
      <c r="E344"/>
      <c r="F344"/>
      <c r="G344"/>
      <c r="H344"/>
      <c r="I344"/>
      <c r="J344"/>
      <c r="K344"/>
      <c r="L344"/>
      <c r="M344"/>
      <c r="N344"/>
      <c r="O344"/>
      <c r="P344"/>
      <c r="Q344"/>
      <c r="R344"/>
      <c r="S344"/>
    </row>
    <row r="345" spans="1:19" ht="14.5" x14ac:dyDescent="0.35">
      <c r="A345"/>
      <c r="B345"/>
      <c r="C345"/>
      <c r="D345"/>
      <c r="E345"/>
      <c r="F345"/>
      <c r="G345"/>
      <c r="H345"/>
      <c r="I345"/>
      <c r="J345"/>
      <c r="K345"/>
      <c r="L345"/>
      <c r="M345"/>
      <c r="N345"/>
      <c r="O345"/>
      <c r="P345"/>
      <c r="Q345"/>
      <c r="R345"/>
      <c r="S345"/>
    </row>
    <row r="346" spans="1:19" ht="14.5" x14ac:dyDescent="0.35">
      <c r="A346"/>
      <c r="B346"/>
      <c r="C346"/>
      <c r="D346"/>
      <c r="E346"/>
      <c r="F346"/>
      <c r="G346"/>
      <c r="H346"/>
      <c r="I346"/>
      <c r="J346"/>
      <c r="K346"/>
      <c r="L346"/>
      <c r="M346"/>
      <c r="N346"/>
      <c r="O346"/>
      <c r="P346"/>
      <c r="Q346"/>
      <c r="R346"/>
      <c r="S346"/>
    </row>
    <row r="347" spans="1:19" ht="14.5" x14ac:dyDescent="0.35">
      <c r="A347"/>
      <c r="B347"/>
      <c r="C347"/>
      <c r="D347"/>
      <c r="E347"/>
      <c r="F347"/>
      <c r="G347"/>
      <c r="H347"/>
      <c r="I347"/>
      <c r="J347"/>
      <c r="K347"/>
      <c r="L347"/>
      <c r="M347"/>
      <c r="N347"/>
      <c r="O347"/>
      <c r="P347"/>
      <c r="Q347"/>
      <c r="R347"/>
      <c r="S347"/>
    </row>
    <row r="348" spans="1:19" ht="14.5" x14ac:dyDescent="0.35">
      <c r="A348"/>
      <c r="B348"/>
      <c r="C348"/>
      <c r="D348"/>
      <c r="E348"/>
      <c r="F348"/>
      <c r="G348"/>
      <c r="H348"/>
      <c r="I348"/>
      <c r="J348"/>
      <c r="K348"/>
      <c r="L348"/>
      <c r="M348"/>
      <c r="N348"/>
      <c r="O348"/>
      <c r="P348"/>
      <c r="Q348"/>
      <c r="R348"/>
      <c r="S348"/>
    </row>
    <row r="349" spans="1:19" ht="14.5" x14ac:dyDescent="0.35">
      <c r="A349"/>
      <c r="B349"/>
      <c r="C349"/>
      <c r="D349"/>
      <c r="E349"/>
      <c r="F349"/>
      <c r="G349"/>
      <c r="H349"/>
      <c r="I349"/>
      <c r="J349"/>
      <c r="K349"/>
      <c r="L349"/>
      <c r="M349"/>
      <c r="N349"/>
      <c r="O349"/>
      <c r="P349"/>
      <c r="Q349"/>
      <c r="R349"/>
      <c r="S349"/>
    </row>
    <row r="350" spans="1:19" ht="14.5" x14ac:dyDescent="0.35">
      <c r="A350"/>
      <c r="B350"/>
      <c r="C350"/>
      <c r="D350"/>
      <c r="E350"/>
      <c r="F350"/>
      <c r="G350"/>
      <c r="H350"/>
      <c r="I350"/>
      <c r="J350"/>
      <c r="K350"/>
      <c r="L350"/>
      <c r="M350"/>
      <c r="N350"/>
      <c r="O350"/>
      <c r="P350"/>
      <c r="Q350"/>
      <c r="R350"/>
      <c r="S350"/>
    </row>
    <row r="351" spans="1:19" ht="14.5" x14ac:dyDescent="0.35">
      <c r="A351"/>
      <c r="B351"/>
      <c r="C351"/>
      <c r="D351"/>
      <c r="E351"/>
      <c r="F351"/>
      <c r="G351"/>
      <c r="H351"/>
      <c r="I351"/>
      <c r="J351"/>
      <c r="K351"/>
      <c r="L351"/>
      <c r="M351"/>
      <c r="N351"/>
      <c r="O351"/>
      <c r="P351"/>
      <c r="Q351"/>
      <c r="R351"/>
      <c r="S351"/>
    </row>
    <row r="352" spans="1:19" ht="14.5" x14ac:dyDescent="0.35">
      <c r="A352"/>
      <c r="B352"/>
      <c r="C352"/>
      <c r="D352"/>
      <c r="E352"/>
      <c r="F352"/>
      <c r="G352"/>
      <c r="H352"/>
      <c r="I352"/>
      <c r="J352"/>
      <c r="K352"/>
      <c r="L352"/>
      <c r="M352"/>
      <c r="N352"/>
      <c r="O352"/>
      <c r="P352"/>
      <c r="Q352"/>
      <c r="R352"/>
      <c r="S352"/>
    </row>
    <row r="353" spans="1:19" ht="14.5" x14ac:dyDescent="0.35">
      <c r="A353"/>
      <c r="B353"/>
      <c r="C353"/>
      <c r="D353"/>
      <c r="E353"/>
      <c r="F353"/>
      <c r="G353"/>
      <c r="H353"/>
      <c r="I353"/>
      <c r="J353"/>
      <c r="K353"/>
      <c r="L353"/>
      <c r="M353"/>
      <c r="N353"/>
      <c r="O353"/>
      <c r="P353"/>
      <c r="Q353"/>
      <c r="R353"/>
      <c r="S353"/>
    </row>
    <row r="354" spans="1:19" ht="14.5" x14ac:dyDescent="0.35">
      <c r="A354"/>
      <c r="B354"/>
      <c r="C354"/>
      <c r="D354"/>
      <c r="E354"/>
      <c r="F354"/>
      <c r="G354"/>
      <c r="H354"/>
      <c r="I354"/>
      <c r="J354"/>
      <c r="K354"/>
      <c r="L354"/>
      <c r="M354"/>
      <c r="N354"/>
      <c r="O354"/>
      <c r="P354"/>
      <c r="Q354"/>
      <c r="R354"/>
      <c r="S354"/>
    </row>
    <row r="355" spans="1:19" ht="14.5" x14ac:dyDescent="0.35">
      <c r="A355"/>
      <c r="B355"/>
      <c r="C355"/>
      <c r="D355"/>
      <c r="E355"/>
      <c r="F355"/>
      <c r="G355"/>
      <c r="H355"/>
      <c r="I355"/>
      <c r="J355"/>
      <c r="K355"/>
      <c r="L355"/>
      <c r="M355"/>
      <c r="N355"/>
      <c r="O355"/>
      <c r="P355"/>
      <c r="Q355"/>
      <c r="R355"/>
      <c r="S355"/>
    </row>
    <row r="356" spans="1:19" ht="14.5" x14ac:dyDescent="0.35">
      <c r="A356"/>
      <c r="B356"/>
      <c r="C356"/>
      <c r="D356"/>
      <c r="E356"/>
      <c r="F356"/>
      <c r="G356"/>
      <c r="H356"/>
      <c r="I356"/>
      <c r="J356"/>
      <c r="K356"/>
      <c r="L356"/>
      <c r="M356"/>
      <c r="N356"/>
      <c r="O356"/>
      <c r="P356"/>
      <c r="Q356"/>
      <c r="R356"/>
      <c r="S356"/>
    </row>
    <row r="357" spans="1:19" ht="14.5" x14ac:dyDescent="0.35">
      <c r="A357"/>
      <c r="B357"/>
      <c r="C357"/>
      <c r="D357"/>
      <c r="E357"/>
      <c r="F357"/>
      <c r="G357"/>
      <c r="H357"/>
      <c r="I357"/>
      <c r="J357"/>
      <c r="K357"/>
      <c r="L357"/>
      <c r="M357"/>
      <c r="N357"/>
      <c r="O357"/>
      <c r="P357"/>
      <c r="Q357"/>
      <c r="R357"/>
      <c r="S357"/>
    </row>
    <row r="358" spans="1:19" ht="14.5" x14ac:dyDescent="0.35">
      <c r="A358"/>
      <c r="B358"/>
      <c r="C358"/>
      <c r="D358"/>
      <c r="E358"/>
      <c r="F358"/>
      <c r="G358"/>
      <c r="H358"/>
      <c r="I358"/>
      <c r="J358"/>
      <c r="K358"/>
      <c r="L358"/>
      <c r="M358"/>
      <c r="N358"/>
      <c r="O358"/>
      <c r="P358"/>
      <c r="Q358"/>
      <c r="R358"/>
      <c r="S358"/>
    </row>
    <row r="359" spans="1:19" ht="14.5" x14ac:dyDescent="0.35">
      <c r="A359"/>
      <c r="B359"/>
      <c r="C359"/>
      <c r="D359"/>
      <c r="E359"/>
      <c r="F359"/>
      <c r="G359"/>
      <c r="H359"/>
      <c r="I359"/>
      <c r="J359"/>
      <c r="K359"/>
      <c r="L359"/>
      <c r="M359"/>
      <c r="N359"/>
      <c r="O359"/>
      <c r="P359"/>
      <c r="Q359"/>
      <c r="R359"/>
      <c r="S359"/>
    </row>
    <row r="360" spans="1:19" ht="14.5" x14ac:dyDescent="0.35">
      <c r="A360"/>
      <c r="B360"/>
      <c r="C360"/>
      <c r="D360"/>
      <c r="E360"/>
      <c r="F360"/>
      <c r="G360"/>
      <c r="H360"/>
      <c r="I360"/>
      <c r="J360"/>
      <c r="K360"/>
      <c r="L360"/>
      <c r="M360"/>
      <c r="N360"/>
      <c r="O360"/>
      <c r="P360"/>
      <c r="Q360"/>
      <c r="R360"/>
      <c r="S360"/>
    </row>
    <row r="361" spans="1:19" ht="14.5" x14ac:dyDescent="0.35">
      <c r="A361"/>
      <c r="B361"/>
      <c r="C361"/>
      <c r="D361"/>
      <c r="E361"/>
      <c r="F361"/>
      <c r="G361"/>
      <c r="H361"/>
      <c r="I361"/>
      <c r="J361"/>
      <c r="K361"/>
      <c r="L361"/>
      <c r="M361"/>
      <c r="N361"/>
      <c r="O361"/>
      <c r="P361"/>
      <c r="Q361"/>
      <c r="R361"/>
      <c r="S361"/>
    </row>
    <row r="362" spans="1:19" ht="14.5" x14ac:dyDescent="0.35">
      <c r="A362"/>
      <c r="B362"/>
      <c r="C362"/>
      <c r="D362"/>
      <c r="E362"/>
      <c r="F362"/>
      <c r="G362"/>
      <c r="H362"/>
      <c r="I362"/>
      <c r="J362"/>
      <c r="K362"/>
      <c r="L362"/>
      <c r="M362"/>
      <c r="N362"/>
      <c r="O362"/>
      <c r="P362"/>
      <c r="Q362"/>
      <c r="R362"/>
      <c r="S362"/>
    </row>
    <row r="363" spans="1:19" ht="14.5" x14ac:dyDescent="0.35">
      <c r="A363"/>
      <c r="B363"/>
      <c r="C363"/>
      <c r="D363"/>
      <c r="E363"/>
      <c r="F363"/>
      <c r="G363"/>
      <c r="H363"/>
      <c r="I363"/>
      <c r="J363"/>
      <c r="K363"/>
      <c r="L363"/>
      <c r="M363"/>
      <c r="N363"/>
      <c r="O363"/>
      <c r="P363"/>
      <c r="Q363"/>
      <c r="R363"/>
      <c r="S363"/>
    </row>
    <row r="364" spans="1:19" ht="14.5" x14ac:dyDescent="0.35">
      <c r="A364"/>
      <c r="B364"/>
      <c r="C364"/>
      <c r="D364"/>
      <c r="E364"/>
      <c r="F364"/>
      <c r="G364"/>
      <c r="H364"/>
      <c r="I364"/>
      <c r="J364"/>
      <c r="K364"/>
      <c r="L364"/>
      <c r="M364"/>
      <c r="N364"/>
      <c r="O364"/>
      <c r="P364"/>
      <c r="Q364"/>
      <c r="R364"/>
      <c r="S364"/>
    </row>
    <row r="365" spans="1:19" ht="14.5" x14ac:dyDescent="0.35">
      <c r="A365"/>
      <c r="B365"/>
      <c r="C365"/>
      <c r="D365"/>
      <c r="E365"/>
      <c r="F365"/>
      <c r="G365"/>
      <c r="H365"/>
      <c r="I365"/>
      <c r="J365"/>
      <c r="K365"/>
      <c r="L365"/>
      <c r="M365"/>
      <c r="N365"/>
      <c r="O365"/>
      <c r="P365"/>
      <c r="Q365"/>
      <c r="R365"/>
      <c r="S365"/>
    </row>
    <row r="366" spans="1:19" ht="14.5" x14ac:dyDescent="0.35">
      <c r="A366"/>
      <c r="B366"/>
      <c r="C366"/>
      <c r="D366"/>
      <c r="E366"/>
      <c r="F366"/>
      <c r="G366"/>
      <c r="H366"/>
      <c r="I366"/>
      <c r="J366"/>
      <c r="K366"/>
      <c r="L366"/>
      <c r="M366"/>
      <c r="N366"/>
      <c r="O366"/>
      <c r="P366"/>
      <c r="Q366"/>
      <c r="R366"/>
      <c r="S366"/>
    </row>
    <row r="367" spans="1:19" ht="14.5" x14ac:dyDescent="0.35">
      <c r="A367"/>
      <c r="B367"/>
      <c r="C367"/>
      <c r="D367"/>
      <c r="E367"/>
      <c r="F367"/>
      <c r="G367"/>
      <c r="H367"/>
      <c r="I367"/>
      <c r="J367"/>
      <c r="K367"/>
      <c r="L367"/>
      <c r="M367"/>
      <c r="N367"/>
      <c r="O367"/>
      <c r="P367"/>
      <c r="Q367"/>
      <c r="R367"/>
      <c r="S367"/>
    </row>
    <row r="368" spans="1:19" ht="14.5" x14ac:dyDescent="0.35">
      <c r="A368"/>
      <c r="B368"/>
      <c r="C368"/>
      <c r="D368"/>
      <c r="E368"/>
      <c r="F368"/>
      <c r="G368"/>
      <c r="H368"/>
      <c r="I368"/>
      <c r="J368"/>
      <c r="K368"/>
      <c r="L368"/>
      <c r="M368"/>
      <c r="N368"/>
      <c r="O368"/>
      <c r="P368"/>
      <c r="Q368"/>
      <c r="R368"/>
      <c r="S368"/>
    </row>
    <row r="369" spans="1:19" ht="14.5" x14ac:dyDescent="0.35">
      <c r="A369"/>
      <c r="B369"/>
      <c r="C369"/>
      <c r="D369"/>
      <c r="E369"/>
      <c r="F369"/>
      <c r="G369"/>
      <c r="H369"/>
      <c r="I369"/>
      <c r="J369"/>
      <c r="K369"/>
      <c r="L369"/>
      <c r="M369"/>
      <c r="N369"/>
      <c r="O369"/>
      <c r="P369"/>
      <c r="Q369"/>
      <c r="R369"/>
      <c r="S369"/>
    </row>
    <row r="370" spans="1:19" ht="14.5" x14ac:dyDescent="0.35">
      <c r="A370"/>
      <c r="B370"/>
      <c r="C370"/>
      <c r="D370"/>
      <c r="E370"/>
      <c r="F370"/>
      <c r="G370"/>
      <c r="H370"/>
      <c r="I370"/>
      <c r="J370"/>
      <c r="K370"/>
      <c r="L370"/>
      <c r="M370"/>
      <c r="N370"/>
      <c r="O370"/>
      <c r="P370"/>
      <c r="Q370"/>
      <c r="R370"/>
      <c r="S370"/>
    </row>
    <row r="371" spans="1:19" ht="14.5" x14ac:dyDescent="0.35">
      <c r="A371"/>
      <c r="B371"/>
      <c r="C371"/>
      <c r="D371"/>
      <c r="E371"/>
      <c r="F371"/>
      <c r="G371"/>
      <c r="H371"/>
      <c r="I371"/>
      <c r="J371"/>
      <c r="K371"/>
      <c r="L371"/>
      <c r="M371"/>
      <c r="N371"/>
      <c r="O371"/>
      <c r="P371"/>
      <c r="Q371"/>
      <c r="R371"/>
      <c r="S371"/>
    </row>
    <row r="372" spans="1:19" ht="14.5" x14ac:dyDescent="0.35">
      <c r="A372"/>
      <c r="B372"/>
      <c r="C372"/>
      <c r="D372"/>
      <c r="E372"/>
      <c r="F372"/>
      <c r="G372"/>
      <c r="H372"/>
      <c r="I372"/>
      <c r="J372"/>
      <c r="K372"/>
      <c r="L372"/>
      <c r="M372"/>
      <c r="N372"/>
      <c r="O372"/>
      <c r="P372"/>
      <c r="Q372"/>
      <c r="R372"/>
      <c r="S372"/>
    </row>
    <row r="373" spans="1:19" ht="14.5" x14ac:dyDescent="0.35">
      <c r="A373"/>
      <c r="B373"/>
      <c r="C373"/>
      <c r="D373"/>
      <c r="E373"/>
      <c r="F373"/>
      <c r="G373"/>
      <c r="H373"/>
      <c r="I373"/>
      <c r="J373"/>
      <c r="K373"/>
      <c r="L373"/>
      <c r="M373"/>
      <c r="N373"/>
      <c r="O373"/>
      <c r="P373"/>
      <c r="Q373"/>
      <c r="R373"/>
      <c r="S373"/>
    </row>
    <row r="374" spans="1:19" ht="14.5" x14ac:dyDescent="0.35">
      <c r="A374"/>
      <c r="B374"/>
      <c r="C374"/>
      <c r="D374"/>
      <c r="E374"/>
      <c r="F374"/>
      <c r="G374"/>
      <c r="H374"/>
      <c r="I374"/>
      <c r="J374"/>
      <c r="K374"/>
      <c r="L374"/>
      <c r="M374"/>
      <c r="N374"/>
      <c r="O374"/>
      <c r="P374"/>
      <c r="Q374"/>
      <c r="R374"/>
      <c r="S374"/>
    </row>
    <row r="375" spans="1:19" ht="14.5" x14ac:dyDescent="0.35">
      <c r="A375"/>
      <c r="B375"/>
      <c r="C375"/>
      <c r="D375"/>
      <c r="E375"/>
      <c r="F375"/>
      <c r="G375"/>
      <c r="H375"/>
      <c r="I375"/>
      <c r="J375"/>
      <c r="K375"/>
      <c r="L375"/>
      <c r="M375"/>
      <c r="N375"/>
      <c r="O375"/>
      <c r="P375"/>
      <c r="Q375"/>
      <c r="R375"/>
      <c r="S375"/>
    </row>
    <row r="376" spans="1:19" ht="14.5" x14ac:dyDescent="0.35">
      <c r="A376"/>
      <c r="B376"/>
      <c r="C376"/>
      <c r="D376"/>
      <c r="E376"/>
      <c r="F376"/>
      <c r="G376"/>
      <c r="H376"/>
      <c r="I376"/>
      <c r="J376"/>
      <c r="K376"/>
      <c r="L376"/>
      <c r="M376"/>
      <c r="N376"/>
      <c r="O376"/>
      <c r="P376"/>
      <c r="Q376"/>
      <c r="R376"/>
      <c r="S376"/>
    </row>
    <row r="377" spans="1:19" ht="14.5" x14ac:dyDescent="0.35">
      <c r="A377"/>
      <c r="B377"/>
      <c r="C377"/>
      <c r="D377"/>
      <c r="E377"/>
      <c r="F377"/>
      <c r="G377"/>
      <c r="H377"/>
      <c r="I377"/>
      <c r="J377"/>
      <c r="K377"/>
      <c r="L377"/>
      <c r="M377"/>
      <c r="N377"/>
      <c r="O377"/>
      <c r="P377"/>
      <c r="Q377"/>
      <c r="R377"/>
      <c r="S377"/>
    </row>
    <row r="378" spans="1:19" ht="14.5" x14ac:dyDescent="0.35">
      <c r="A378"/>
      <c r="B378"/>
      <c r="C378"/>
      <c r="D378"/>
      <c r="E378"/>
      <c r="F378"/>
      <c r="G378"/>
      <c r="H378"/>
      <c r="I378"/>
      <c r="J378"/>
      <c r="K378"/>
      <c r="L378"/>
      <c r="M378"/>
      <c r="N378"/>
      <c r="O378"/>
      <c r="P378"/>
      <c r="Q378"/>
      <c r="R378"/>
      <c r="S378"/>
    </row>
    <row r="379" spans="1:19" ht="14.5" x14ac:dyDescent="0.35">
      <c r="A379"/>
      <c r="B379"/>
      <c r="C379"/>
      <c r="D379"/>
      <c r="E379"/>
      <c r="F379"/>
      <c r="G379"/>
      <c r="H379"/>
      <c r="I379"/>
      <c r="J379"/>
      <c r="K379"/>
      <c r="L379"/>
      <c r="M379"/>
      <c r="N379"/>
      <c r="O379"/>
      <c r="P379"/>
      <c r="Q379"/>
      <c r="R379"/>
      <c r="S379"/>
    </row>
    <row r="380" spans="1:19" ht="14.5" x14ac:dyDescent="0.35">
      <c r="A380"/>
      <c r="B380"/>
      <c r="C380"/>
      <c r="D380"/>
      <c r="E380"/>
      <c r="F380"/>
      <c r="G380"/>
      <c r="H380"/>
      <c r="I380"/>
      <c r="J380"/>
      <c r="K380"/>
      <c r="L380"/>
      <c r="M380"/>
      <c r="N380"/>
      <c r="O380"/>
      <c r="P380"/>
      <c r="Q380"/>
      <c r="R380"/>
      <c r="S380"/>
    </row>
    <row r="381" spans="1:19" ht="14.5" x14ac:dyDescent="0.35">
      <c r="A381"/>
      <c r="B381"/>
      <c r="C381"/>
      <c r="D381"/>
      <c r="E381"/>
      <c r="F381"/>
      <c r="G381"/>
      <c r="H381"/>
      <c r="I381"/>
      <c r="J381"/>
      <c r="K381"/>
      <c r="L381"/>
      <c r="M381"/>
      <c r="N381"/>
      <c r="O381"/>
      <c r="P381"/>
      <c r="Q381"/>
      <c r="R381"/>
      <c r="S381"/>
    </row>
    <row r="382" spans="1:19" ht="14.5" x14ac:dyDescent="0.35">
      <c r="A382"/>
      <c r="B382"/>
      <c r="C382"/>
      <c r="D382"/>
      <c r="E382"/>
      <c r="F382"/>
      <c r="G382"/>
      <c r="H382"/>
      <c r="I382"/>
      <c r="J382"/>
      <c r="K382"/>
      <c r="L382"/>
      <c r="M382"/>
      <c r="N382"/>
      <c r="O382"/>
      <c r="P382"/>
      <c r="Q382"/>
      <c r="R382"/>
      <c r="S382"/>
    </row>
    <row r="383" spans="1:19" ht="14.5" x14ac:dyDescent="0.35">
      <c r="A383"/>
      <c r="B383"/>
      <c r="C383"/>
      <c r="D383"/>
      <c r="E383"/>
      <c r="F383"/>
      <c r="G383"/>
      <c r="H383"/>
      <c r="I383"/>
      <c r="J383"/>
      <c r="K383"/>
      <c r="L383"/>
      <c r="M383"/>
      <c r="N383"/>
      <c r="O383"/>
      <c r="P383"/>
      <c r="Q383"/>
      <c r="R383"/>
      <c r="S383"/>
    </row>
    <row r="384" spans="1:19" ht="14.5" x14ac:dyDescent="0.35">
      <c r="A384"/>
      <c r="B384"/>
      <c r="C384"/>
      <c r="D384"/>
      <c r="E384"/>
      <c r="F384"/>
      <c r="G384"/>
      <c r="H384"/>
      <c r="I384"/>
      <c r="J384"/>
      <c r="K384"/>
      <c r="L384"/>
      <c r="M384"/>
      <c r="N384"/>
      <c r="O384"/>
      <c r="P384"/>
      <c r="Q384"/>
      <c r="R384"/>
      <c r="S384"/>
    </row>
    <row r="385" spans="1:19" ht="14.5" x14ac:dyDescent="0.35">
      <c r="A385"/>
      <c r="B385"/>
      <c r="C385"/>
      <c r="D385"/>
      <c r="E385"/>
      <c r="F385"/>
      <c r="G385"/>
      <c r="H385"/>
      <c r="I385"/>
      <c r="J385"/>
      <c r="K385"/>
      <c r="L385"/>
      <c r="M385"/>
      <c r="N385"/>
      <c r="O385"/>
      <c r="P385"/>
      <c r="Q385"/>
      <c r="R385"/>
      <c r="S385"/>
    </row>
    <row r="386" spans="1:19" ht="14.5" x14ac:dyDescent="0.35">
      <c r="A386"/>
      <c r="B386"/>
      <c r="C386"/>
      <c r="D386"/>
      <c r="E386"/>
      <c r="F386"/>
      <c r="G386"/>
      <c r="H386"/>
      <c r="I386"/>
      <c r="J386"/>
      <c r="K386"/>
      <c r="L386"/>
      <c r="M386"/>
      <c r="N386"/>
      <c r="O386"/>
      <c r="P386"/>
      <c r="Q386"/>
      <c r="R386"/>
      <c r="S386"/>
    </row>
    <row r="387" spans="1:19" ht="14.5" x14ac:dyDescent="0.35">
      <c r="A387"/>
      <c r="B387"/>
      <c r="C387"/>
      <c r="D387"/>
      <c r="E387"/>
      <c r="F387"/>
      <c r="G387"/>
      <c r="H387"/>
      <c r="I387"/>
      <c r="J387"/>
      <c r="K387"/>
      <c r="L387"/>
      <c r="M387"/>
      <c r="N387"/>
      <c r="O387"/>
      <c r="P387"/>
      <c r="Q387"/>
      <c r="R387"/>
      <c r="S387"/>
    </row>
    <row r="388" spans="1:19" ht="14.5" x14ac:dyDescent="0.35">
      <c r="A388"/>
      <c r="B388"/>
      <c r="C388"/>
      <c r="D388"/>
      <c r="E388"/>
      <c r="F388"/>
      <c r="G388"/>
      <c r="H388"/>
      <c r="I388"/>
      <c r="J388"/>
      <c r="K388"/>
      <c r="L388"/>
      <c r="M388"/>
      <c r="N388"/>
      <c r="O388"/>
      <c r="P388"/>
      <c r="Q388"/>
      <c r="R388"/>
      <c r="S388"/>
    </row>
    <row r="389" spans="1:19" ht="14.5" x14ac:dyDescent="0.35">
      <c r="A389"/>
      <c r="B389"/>
      <c r="C389"/>
      <c r="D389"/>
      <c r="E389"/>
      <c r="F389"/>
      <c r="G389"/>
      <c r="H389"/>
      <c r="I389"/>
      <c r="J389"/>
      <c r="K389"/>
      <c r="L389"/>
      <c r="M389"/>
      <c r="N389"/>
      <c r="O389"/>
      <c r="P389"/>
      <c r="Q389"/>
      <c r="R389"/>
      <c r="S389"/>
    </row>
    <row r="390" spans="1:19" ht="14.5" x14ac:dyDescent="0.35">
      <c r="A390"/>
      <c r="B390"/>
      <c r="C390"/>
      <c r="D390"/>
      <c r="E390"/>
      <c r="F390"/>
      <c r="G390"/>
      <c r="H390"/>
      <c r="I390"/>
      <c r="J390"/>
      <c r="K390"/>
      <c r="L390"/>
      <c r="M390"/>
      <c r="N390"/>
      <c r="O390"/>
      <c r="P390"/>
      <c r="Q390"/>
      <c r="R390"/>
      <c r="S390"/>
    </row>
    <row r="391" spans="1:19" ht="14.5" x14ac:dyDescent="0.35">
      <c r="A391"/>
      <c r="B391"/>
      <c r="C391"/>
      <c r="D391"/>
      <c r="E391"/>
      <c r="F391"/>
      <c r="G391"/>
      <c r="H391"/>
      <c r="I391"/>
      <c r="J391"/>
      <c r="K391"/>
      <c r="L391"/>
      <c r="M391"/>
      <c r="N391"/>
      <c r="O391"/>
      <c r="P391"/>
      <c r="Q391"/>
      <c r="R391"/>
      <c r="S391"/>
    </row>
    <row r="392" spans="1:19" ht="14.5" x14ac:dyDescent="0.35">
      <c r="A392"/>
      <c r="B392"/>
      <c r="C392"/>
      <c r="D392"/>
      <c r="E392"/>
      <c r="F392"/>
      <c r="G392"/>
      <c r="H392"/>
      <c r="I392"/>
      <c r="J392"/>
      <c r="K392"/>
      <c r="L392"/>
      <c r="M392"/>
      <c r="N392"/>
      <c r="O392"/>
      <c r="P392"/>
      <c r="Q392"/>
      <c r="R392"/>
      <c r="S392"/>
    </row>
    <row r="393" spans="1:19" ht="14.5" x14ac:dyDescent="0.35">
      <c r="A393"/>
      <c r="B393"/>
      <c r="C393"/>
      <c r="D393"/>
      <c r="E393"/>
      <c r="F393"/>
      <c r="G393"/>
      <c r="H393"/>
      <c r="I393"/>
      <c r="J393"/>
      <c r="K393"/>
      <c r="L393"/>
      <c r="M393"/>
      <c r="N393"/>
      <c r="O393"/>
      <c r="P393"/>
      <c r="Q393"/>
      <c r="R393"/>
      <c r="S393"/>
    </row>
    <row r="394" spans="1:19" ht="14.5" x14ac:dyDescent="0.35">
      <c r="A394"/>
      <c r="B394"/>
      <c r="C394"/>
      <c r="D394"/>
      <c r="E394"/>
      <c r="F394"/>
      <c r="G394"/>
      <c r="H394"/>
      <c r="I394"/>
      <c r="J394"/>
      <c r="K394"/>
      <c r="L394"/>
      <c r="M394"/>
      <c r="N394"/>
      <c r="O394"/>
      <c r="P394"/>
      <c r="Q394"/>
      <c r="R394"/>
      <c r="S394"/>
    </row>
    <row r="395" spans="1:19" ht="14.5" x14ac:dyDescent="0.35">
      <c r="A395"/>
      <c r="B395"/>
      <c r="C395"/>
      <c r="D395"/>
      <c r="E395"/>
      <c r="F395"/>
      <c r="G395"/>
      <c r="H395"/>
      <c r="I395"/>
      <c r="J395"/>
      <c r="K395"/>
      <c r="L395"/>
      <c r="M395"/>
      <c r="N395"/>
      <c r="O395"/>
      <c r="P395"/>
      <c r="Q395"/>
      <c r="R395"/>
      <c r="S395"/>
    </row>
    <row r="396" spans="1:19" ht="14.5" x14ac:dyDescent="0.35">
      <c r="A396"/>
      <c r="B396"/>
      <c r="C396"/>
      <c r="D396"/>
      <c r="E396"/>
      <c r="F396"/>
      <c r="G396"/>
      <c r="H396"/>
      <c r="I396"/>
      <c r="J396"/>
      <c r="K396"/>
      <c r="L396"/>
      <c r="M396"/>
      <c r="N396"/>
      <c r="O396"/>
      <c r="P396"/>
      <c r="Q396"/>
      <c r="R396"/>
      <c r="S396"/>
    </row>
    <row r="397" spans="1:19" ht="14.5" x14ac:dyDescent="0.35">
      <c r="A397"/>
      <c r="B397"/>
      <c r="C397"/>
      <c r="D397"/>
      <c r="E397"/>
      <c r="F397"/>
      <c r="G397"/>
      <c r="H397"/>
      <c r="I397"/>
      <c r="J397"/>
      <c r="K397"/>
      <c r="L397"/>
      <c r="M397"/>
      <c r="N397"/>
      <c r="O397"/>
      <c r="P397"/>
      <c r="Q397"/>
      <c r="R397"/>
      <c r="S397"/>
    </row>
    <row r="398" spans="1:19" ht="14.5" x14ac:dyDescent="0.35">
      <c r="A398"/>
      <c r="B398"/>
      <c r="C398"/>
      <c r="D398"/>
      <c r="E398"/>
      <c r="F398"/>
      <c r="G398"/>
      <c r="H398"/>
      <c r="I398"/>
      <c r="J398"/>
      <c r="K398"/>
      <c r="L398"/>
      <c r="M398"/>
      <c r="N398"/>
      <c r="O398"/>
      <c r="P398"/>
      <c r="Q398"/>
      <c r="R398"/>
      <c r="S398"/>
    </row>
    <row r="399" spans="1:19" ht="14.5" x14ac:dyDescent="0.35">
      <c r="A399"/>
      <c r="B399"/>
      <c r="C399"/>
      <c r="D399"/>
      <c r="E399"/>
      <c r="F399"/>
      <c r="G399"/>
      <c r="H399"/>
      <c r="I399"/>
      <c r="J399"/>
      <c r="K399"/>
      <c r="L399"/>
      <c r="M399"/>
      <c r="N399"/>
      <c r="O399"/>
      <c r="P399"/>
      <c r="Q399"/>
      <c r="R399"/>
      <c r="S399"/>
    </row>
    <row r="400" spans="1:19" ht="14.5" x14ac:dyDescent="0.35">
      <c r="A400"/>
      <c r="B400"/>
      <c r="C400"/>
      <c r="D400"/>
      <c r="E400"/>
      <c r="F400"/>
      <c r="G400"/>
      <c r="H400"/>
      <c r="I400"/>
      <c r="J400"/>
      <c r="K400"/>
      <c r="L400"/>
      <c r="M400"/>
      <c r="N400"/>
      <c r="O400"/>
      <c r="P400"/>
      <c r="Q400"/>
      <c r="R400"/>
      <c r="S400"/>
    </row>
    <row r="401" spans="1:19" ht="14.5" x14ac:dyDescent="0.35">
      <c r="A401"/>
      <c r="B401"/>
      <c r="C401"/>
      <c r="D401"/>
      <c r="E401"/>
      <c r="F401"/>
      <c r="G401"/>
      <c r="H401"/>
      <c r="I401"/>
      <c r="J401"/>
      <c r="K401"/>
      <c r="L401"/>
      <c r="M401"/>
      <c r="N401"/>
      <c r="O401"/>
      <c r="P401"/>
      <c r="Q401"/>
      <c r="R401"/>
      <c r="S401"/>
    </row>
    <row r="402" spans="1:19" ht="14.5" x14ac:dyDescent="0.35">
      <c r="A402"/>
      <c r="B402"/>
      <c r="C402"/>
      <c r="D402"/>
      <c r="E402"/>
      <c r="F402"/>
      <c r="G402"/>
      <c r="H402"/>
      <c r="I402"/>
      <c r="J402"/>
      <c r="K402"/>
      <c r="L402"/>
      <c r="M402"/>
      <c r="N402"/>
      <c r="O402"/>
      <c r="P402"/>
      <c r="Q402"/>
      <c r="R402"/>
      <c r="S402"/>
    </row>
    <row r="403" spans="1:19" ht="14.5" x14ac:dyDescent="0.35">
      <c r="A403"/>
      <c r="B403"/>
      <c r="C403"/>
      <c r="D403"/>
      <c r="E403"/>
      <c r="F403"/>
      <c r="G403"/>
      <c r="H403"/>
      <c r="I403"/>
      <c r="J403"/>
      <c r="K403"/>
      <c r="L403"/>
      <c r="M403"/>
      <c r="N403"/>
      <c r="O403"/>
      <c r="P403"/>
      <c r="Q403"/>
      <c r="R403"/>
      <c r="S403"/>
    </row>
    <row r="404" spans="1:19" ht="14.5" x14ac:dyDescent="0.35">
      <c r="A404"/>
      <c r="B404"/>
      <c r="C404"/>
      <c r="D404"/>
      <c r="E404"/>
      <c r="F404"/>
      <c r="G404"/>
      <c r="H404"/>
      <c r="I404"/>
      <c r="J404"/>
      <c r="K404"/>
      <c r="L404"/>
      <c r="M404"/>
      <c r="N404"/>
      <c r="O404"/>
      <c r="P404"/>
      <c r="Q404"/>
      <c r="R404"/>
      <c r="S404"/>
    </row>
    <row r="405" spans="1:19" ht="14.5" x14ac:dyDescent="0.35">
      <c r="A405"/>
      <c r="B405"/>
      <c r="C405"/>
      <c r="D405"/>
      <c r="E405"/>
      <c r="F405"/>
      <c r="G405"/>
      <c r="H405"/>
      <c r="I405"/>
      <c r="J405"/>
      <c r="K405"/>
      <c r="L405"/>
      <c r="M405"/>
      <c r="N405"/>
      <c r="O405"/>
      <c r="P405"/>
      <c r="Q405"/>
      <c r="R405"/>
      <c r="S405"/>
    </row>
    <row r="406" spans="1:19" ht="14.5" x14ac:dyDescent="0.35">
      <c r="A406"/>
      <c r="B406"/>
      <c r="C406"/>
      <c r="D406"/>
      <c r="E406"/>
      <c r="F406"/>
      <c r="G406"/>
      <c r="H406"/>
      <c r="I406"/>
      <c r="J406"/>
      <c r="K406"/>
      <c r="L406"/>
      <c r="M406"/>
      <c r="N406"/>
      <c r="O406"/>
      <c r="P406"/>
      <c r="Q406"/>
      <c r="R406"/>
      <c r="S406"/>
    </row>
    <row r="407" spans="1:19" ht="14.5" x14ac:dyDescent="0.35">
      <c r="A407"/>
      <c r="B407"/>
      <c r="C407"/>
      <c r="D407"/>
      <c r="E407"/>
      <c r="F407"/>
      <c r="G407"/>
      <c r="H407"/>
      <c r="I407"/>
      <c r="J407"/>
      <c r="K407"/>
      <c r="L407"/>
      <c r="M407"/>
      <c r="N407"/>
      <c r="O407"/>
      <c r="P407"/>
      <c r="Q407"/>
      <c r="R407"/>
      <c r="S407"/>
    </row>
    <row r="408" spans="1:19" ht="14.5" x14ac:dyDescent="0.35">
      <c r="A408"/>
      <c r="B408"/>
      <c r="C408"/>
      <c r="D408"/>
      <c r="E408"/>
      <c r="F408"/>
      <c r="G408"/>
      <c r="H408"/>
      <c r="I408"/>
      <c r="J408"/>
      <c r="K408"/>
      <c r="L408"/>
      <c r="M408"/>
      <c r="N408"/>
      <c r="O408"/>
      <c r="P408"/>
      <c r="Q408"/>
      <c r="R408"/>
      <c r="S408"/>
    </row>
    <row r="409" spans="1:19" ht="14.5" x14ac:dyDescent="0.35">
      <c r="A409"/>
      <c r="B409"/>
      <c r="C409"/>
      <c r="D409"/>
      <c r="E409"/>
      <c r="F409"/>
      <c r="G409"/>
      <c r="H409"/>
      <c r="I409"/>
      <c r="J409"/>
      <c r="K409"/>
      <c r="L409"/>
      <c r="M409"/>
      <c r="N409"/>
      <c r="O409"/>
      <c r="P409"/>
      <c r="Q409"/>
      <c r="R409"/>
      <c r="S409"/>
    </row>
    <row r="410" spans="1:19" ht="14.5" x14ac:dyDescent="0.35">
      <c r="A410"/>
      <c r="B410"/>
      <c r="C410"/>
      <c r="D410"/>
      <c r="E410"/>
      <c r="F410"/>
      <c r="G410"/>
      <c r="H410"/>
      <c r="I410"/>
      <c r="J410"/>
      <c r="K410"/>
      <c r="L410"/>
      <c r="M410"/>
      <c r="N410"/>
      <c r="O410"/>
      <c r="P410"/>
      <c r="Q410"/>
      <c r="R410"/>
      <c r="S410"/>
    </row>
    <row r="411" spans="1:19" ht="14.5" x14ac:dyDescent="0.35">
      <c r="A411"/>
      <c r="B411"/>
      <c r="C411"/>
      <c r="D411"/>
      <c r="E411"/>
      <c r="F411"/>
      <c r="G411"/>
      <c r="H411"/>
      <c r="I411"/>
      <c r="J411"/>
      <c r="K411"/>
      <c r="L411"/>
      <c r="M411"/>
      <c r="N411"/>
      <c r="O411"/>
      <c r="P411"/>
      <c r="Q411"/>
      <c r="R411"/>
      <c r="S411"/>
    </row>
    <row r="412" spans="1:19" ht="14.5" x14ac:dyDescent="0.35">
      <c r="A412"/>
      <c r="B412"/>
      <c r="C412"/>
      <c r="D412"/>
      <c r="E412"/>
      <c r="F412"/>
      <c r="G412"/>
      <c r="H412"/>
      <c r="I412"/>
      <c r="J412"/>
      <c r="K412"/>
      <c r="L412"/>
      <c r="M412"/>
      <c r="N412"/>
      <c r="O412"/>
      <c r="P412"/>
      <c r="Q412"/>
      <c r="R412"/>
      <c r="S412"/>
    </row>
    <row r="413" spans="1:19" ht="14.5" x14ac:dyDescent="0.35">
      <c r="A413"/>
      <c r="B413"/>
      <c r="C413"/>
      <c r="D413"/>
      <c r="E413"/>
      <c r="F413"/>
      <c r="G413"/>
      <c r="H413"/>
      <c r="I413"/>
      <c r="J413"/>
      <c r="K413"/>
      <c r="L413"/>
      <c r="M413"/>
      <c r="N413"/>
      <c r="O413"/>
      <c r="P413"/>
      <c r="Q413"/>
      <c r="R413"/>
      <c r="S413"/>
    </row>
    <row r="414" spans="1:19" ht="14.5" x14ac:dyDescent="0.35">
      <c r="A414"/>
      <c r="B414"/>
      <c r="C414"/>
      <c r="D414"/>
      <c r="E414"/>
      <c r="F414"/>
      <c r="G414"/>
      <c r="H414"/>
      <c r="I414"/>
      <c r="J414"/>
      <c r="K414"/>
      <c r="L414"/>
      <c r="M414"/>
      <c r="N414"/>
      <c r="O414"/>
      <c r="P414"/>
      <c r="Q414"/>
      <c r="R414"/>
      <c r="S414"/>
    </row>
    <row r="415" spans="1:19" ht="14.5" x14ac:dyDescent="0.35">
      <c r="A415"/>
      <c r="B415"/>
      <c r="C415"/>
      <c r="D415"/>
      <c r="E415"/>
      <c r="F415"/>
      <c r="G415"/>
      <c r="H415"/>
      <c r="I415"/>
      <c r="J415"/>
      <c r="K415"/>
      <c r="L415"/>
      <c r="M415"/>
      <c r="N415"/>
      <c r="O415"/>
      <c r="P415"/>
      <c r="Q415"/>
      <c r="R415"/>
      <c r="S415"/>
    </row>
    <row r="416" spans="1:19" ht="14.5" x14ac:dyDescent="0.35">
      <c r="A416"/>
      <c r="B416"/>
      <c r="C416"/>
      <c r="D416"/>
      <c r="E416"/>
      <c r="F416"/>
      <c r="G416"/>
      <c r="H416"/>
      <c r="I416"/>
      <c r="J416"/>
      <c r="K416"/>
      <c r="L416"/>
      <c r="M416"/>
      <c r="N416"/>
      <c r="O416"/>
      <c r="P416"/>
      <c r="Q416"/>
      <c r="R416"/>
      <c r="S416"/>
    </row>
    <row r="417" spans="1:19" ht="14.5" x14ac:dyDescent="0.35">
      <c r="A417"/>
      <c r="B417"/>
      <c r="C417"/>
      <c r="D417"/>
      <c r="E417"/>
      <c r="F417"/>
      <c r="G417"/>
      <c r="H417"/>
      <c r="I417"/>
      <c r="J417"/>
      <c r="K417"/>
      <c r="L417"/>
      <c r="M417"/>
      <c r="N417"/>
      <c r="O417"/>
      <c r="P417"/>
      <c r="Q417"/>
      <c r="R417"/>
      <c r="S417"/>
    </row>
    <row r="418" spans="1:19" ht="14.5" x14ac:dyDescent="0.35">
      <c r="A418"/>
      <c r="B418"/>
      <c r="C418"/>
      <c r="D418"/>
      <c r="E418"/>
      <c r="F418"/>
      <c r="G418"/>
      <c r="H418"/>
      <c r="I418"/>
      <c r="J418"/>
      <c r="K418"/>
      <c r="L418"/>
      <c r="M418"/>
      <c r="N418"/>
      <c r="O418"/>
      <c r="P418"/>
      <c r="Q418"/>
      <c r="R418"/>
      <c r="S418"/>
    </row>
    <row r="419" spans="1:19" ht="14.5" x14ac:dyDescent="0.35">
      <c r="A419"/>
      <c r="B419"/>
      <c r="C419"/>
      <c r="D419"/>
      <c r="E419"/>
      <c r="F419"/>
      <c r="G419"/>
      <c r="H419"/>
      <c r="I419"/>
      <c r="J419"/>
      <c r="K419"/>
      <c r="L419"/>
      <c r="M419"/>
      <c r="N419"/>
      <c r="O419"/>
      <c r="P419"/>
      <c r="Q419"/>
      <c r="R419"/>
      <c r="S419"/>
    </row>
    <row r="420" spans="1:19" ht="14.5" x14ac:dyDescent="0.35">
      <c r="A420"/>
      <c r="B420"/>
      <c r="C420"/>
      <c r="D420"/>
      <c r="E420"/>
      <c r="F420"/>
      <c r="G420"/>
      <c r="H420"/>
      <c r="I420"/>
      <c r="J420"/>
      <c r="K420"/>
      <c r="L420"/>
      <c r="M420"/>
      <c r="N420"/>
      <c r="O420"/>
      <c r="P420"/>
      <c r="Q420"/>
      <c r="R420"/>
      <c r="S420"/>
    </row>
    <row r="421" spans="1:19" ht="14.5" x14ac:dyDescent="0.35">
      <c r="A421"/>
      <c r="B421"/>
      <c r="C421"/>
      <c r="D421"/>
      <c r="E421"/>
      <c r="F421"/>
      <c r="G421"/>
      <c r="H421"/>
      <c r="I421"/>
      <c r="J421"/>
      <c r="K421"/>
      <c r="L421"/>
      <c r="M421"/>
      <c r="N421"/>
      <c r="O421"/>
      <c r="P421"/>
      <c r="Q421"/>
      <c r="R421"/>
      <c r="S421"/>
    </row>
    <row r="422" spans="1:19" ht="14.5" x14ac:dyDescent="0.35">
      <c r="A422"/>
      <c r="B422"/>
      <c r="C422"/>
      <c r="D422"/>
      <c r="E422"/>
      <c r="F422"/>
      <c r="G422"/>
      <c r="H422"/>
      <c r="I422"/>
      <c r="J422"/>
      <c r="K422"/>
      <c r="L422"/>
      <c r="M422"/>
      <c r="N422"/>
      <c r="O422"/>
      <c r="P422"/>
      <c r="Q422"/>
      <c r="R422"/>
      <c r="S422"/>
    </row>
    <row r="423" spans="1:19" ht="14.5" x14ac:dyDescent="0.35">
      <c r="A423"/>
      <c r="B423"/>
      <c r="C423"/>
      <c r="D423"/>
      <c r="E423"/>
      <c r="F423"/>
      <c r="G423"/>
      <c r="H423"/>
      <c r="I423"/>
      <c r="J423"/>
      <c r="K423"/>
      <c r="L423"/>
      <c r="M423"/>
      <c r="N423"/>
      <c r="O423"/>
      <c r="P423"/>
      <c r="Q423"/>
      <c r="R423"/>
      <c r="S423"/>
    </row>
    <row r="424" spans="1:19" ht="14.5" x14ac:dyDescent="0.35">
      <c r="A424"/>
      <c r="B424"/>
      <c r="C424"/>
      <c r="D424"/>
      <c r="E424"/>
      <c r="F424"/>
      <c r="G424"/>
      <c r="H424"/>
      <c r="I424"/>
      <c r="J424"/>
      <c r="K424"/>
      <c r="L424"/>
      <c r="M424"/>
      <c r="N424"/>
      <c r="O424"/>
      <c r="P424"/>
      <c r="Q424"/>
      <c r="R424"/>
      <c r="S424"/>
    </row>
    <row r="425" spans="1:19" ht="14.5" x14ac:dyDescent="0.35">
      <c r="A425"/>
      <c r="B425"/>
      <c r="C425"/>
      <c r="D425"/>
      <c r="E425"/>
      <c r="F425"/>
      <c r="G425"/>
      <c r="H425"/>
      <c r="I425"/>
      <c r="J425"/>
      <c r="K425"/>
      <c r="L425"/>
      <c r="M425"/>
      <c r="N425"/>
      <c r="O425"/>
      <c r="P425"/>
      <c r="Q425"/>
      <c r="R425"/>
      <c r="S425"/>
    </row>
    <row r="426" spans="1:19" ht="14.5" x14ac:dyDescent="0.35">
      <c r="A426"/>
      <c r="B426"/>
      <c r="C426"/>
      <c r="D426"/>
      <c r="E426"/>
      <c r="F426"/>
      <c r="G426"/>
      <c r="H426"/>
      <c r="I426"/>
      <c r="J426"/>
      <c r="K426"/>
      <c r="L426"/>
      <c r="M426"/>
      <c r="N426"/>
      <c r="O426"/>
      <c r="P426"/>
      <c r="Q426"/>
      <c r="R426"/>
      <c r="S426"/>
    </row>
    <row r="427" spans="1:19" ht="14.5" x14ac:dyDescent="0.35">
      <c r="A427"/>
      <c r="B427"/>
      <c r="C427"/>
      <c r="D427"/>
      <c r="E427"/>
      <c r="F427"/>
      <c r="G427"/>
      <c r="H427"/>
      <c r="I427"/>
      <c r="J427"/>
      <c r="K427"/>
      <c r="L427"/>
      <c r="M427"/>
      <c r="N427"/>
      <c r="O427"/>
      <c r="P427"/>
      <c r="Q427"/>
      <c r="R427"/>
      <c r="S427"/>
    </row>
    <row r="428" spans="1:19" ht="14.5" x14ac:dyDescent="0.35">
      <c r="A428"/>
      <c r="B428"/>
      <c r="C428"/>
      <c r="D428"/>
      <c r="E428"/>
      <c r="F428"/>
      <c r="G428"/>
      <c r="H428"/>
      <c r="I428"/>
      <c r="J428"/>
      <c r="K428"/>
      <c r="L428"/>
      <c r="M428"/>
      <c r="N428"/>
      <c r="O428"/>
      <c r="P428"/>
      <c r="Q428"/>
      <c r="R428"/>
      <c r="S428"/>
    </row>
    <row r="429" spans="1:19" ht="14.5" x14ac:dyDescent="0.35">
      <c r="A429"/>
      <c r="B429"/>
      <c r="C429"/>
      <c r="D429"/>
      <c r="E429"/>
      <c r="F429"/>
      <c r="G429"/>
      <c r="H429"/>
      <c r="I429"/>
      <c r="J429"/>
      <c r="K429"/>
      <c r="L429"/>
      <c r="M429"/>
      <c r="N429"/>
      <c r="O429"/>
      <c r="P429"/>
      <c r="Q429"/>
      <c r="R429"/>
      <c r="S429"/>
    </row>
    <row r="430" spans="1:19" ht="14.5" x14ac:dyDescent="0.35">
      <c r="A430"/>
      <c r="B430"/>
      <c r="C430"/>
      <c r="D430"/>
      <c r="E430"/>
      <c r="F430"/>
      <c r="G430"/>
      <c r="H430"/>
      <c r="I430"/>
      <c r="J430"/>
      <c r="K430"/>
      <c r="L430"/>
      <c r="M430"/>
      <c r="N430"/>
      <c r="O430"/>
      <c r="P430"/>
      <c r="Q430"/>
      <c r="R430"/>
      <c r="S430"/>
    </row>
    <row r="431" spans="1:19" ht="14.5" x14ac:dyDescent="0.35">
      <c r="A431"/>
      <c r="B431"/>
      <c r="C431"/>
      <c r="D431"/>
      <c r="E431"/>
      <c r="F431"/>
      <c r="G431"/>
      <c r="H431"/>
      <c r="I431"/>
      <c r="J431"/>
      <c r="K431"/>
      <c r="L431"/>
      <c r="M431"/>
      <c r="N431"/>
      <c r="O431"/>
      <c r="P431"/>
      <c r="Q431"/>
      <c r="R431"/>
      <c r="S431"/>
    </row>
    <row r="432" spans="1:19" ht="14.5" x14ac:dyDescent="0.35">
      <c r="A432"/>
      <c r="B432"/>
      <c r="C432"/>
      <c r="D432"/>
      <c r="E432"/>
      <c r="F432"/>
      <c r="G432"/>
      <c r="H432"/>
      <c r="I432"/>
      <c r="J432"/>
      <c r="K432"/>
      <c r="L432"/>
      <c r="M432"/>
      <c r="N432"/>
      <c r="O432"/>
      <c r="P432"/>
      <c r="Q432"/>
      <c r="R432"/>
      <c r="S432"/>
    </row>
    <row r="433" spans="1:19" ht="14.5" x14ac:dyDescent="0.35">
      <c r="A433"/>
      <c r="B433"/>
      <c r="C433"/>
      <c r="D433"/>
      <c r="E433"/>
      <c r="F433"/>
      <c r="G433"/>
      <c r="H433"/>
      <c r="I433"/>
      <c r="J433"/>
      <c r="K433"/>
      <c r="L433"/>
      <c r="M433"/>
      <c r="N433"/>
      <c r="O433"/>
      <c r="P433"/>
      <c r="Q433"/>
      <c r="R433"/>
      <c r="S433"/>
    </row>
    <row r="434" spans="1:19" ht="14.5" x14ac:dyDescent="0.35">
      <c r="A434"/>
      <c r="B434"/>
      <c r="C434"/>
      <c r="D434"/>
      <c r="E434"/>
      <c r="F434"/>
      <c r="G434"/>
      <c r="H434"/>
      <c r="I434"/>
      <c r="J434"/>
      <c r="K434"/>
      <c r="L434"/>
      <c r="M434"/>
      <c r="N434"/>
      <c r="O434"/>
      <c r="P434"/>
      <c r="Q434"/>
      <c r="R434"/>
      <c r="S434"/>
    </row>
    <row r="435" spans="1:19" ht="14.5" x14ac:dyDescent="0.35">
      <c r="A435"/>
      <c r="B435"/>
      <c r="C435"/>
      <c r="D435"/>
      <c r="E435"/>
      <c r="F435"/>
      <c r="G435"/>
      <c r="H435"/>
      <c r="I435"/>
      <c r="J435"/>
      <c r="K435"/>
      <c r="L435"/>
      <c r="M435"/>
      <c r="N435"/>
      <c r="O435"/>
      <c r="P435"/>
      <c r="Q435"/>
      <c r="R435"/>
      <c r="S435"/>
    </row>
    <row r="436" spans="1:19" ht="14.5" x14ac:dyDescent="0.35">
      <c r="A436"/>
      <c r="B436"/>
      <c r="C436"/>
      <c r="D436"/>
      <c r="E436"/>
      <c r="F436"/>
      <c r="G436"/>
      <c r="H436"/>
      <c r="I436"/>
      <c r="J436"/>
      <c r="K436"/>
      <c r="L436"/>
      <c r="M436"/>
      <c r="N436"/>
      <c r="O436"/>
      <c r="P436"/>
      <c r="Q436"/>
      <c r="R436"/>
      <c r="S436"/>
    </row>
    <row r="437" spans="1:19" ht="14.5" x14ac:dyDescent="0.35">
      <c r="A437"/>
      <c r="B437"/>
      <c r="C437"/>
      <c r="D437"/>
      <c r="E437"/>
      <c r="F437"/>
      <c r="G437"/>
      <c r="H437"/>
      <c r="I437"/>
      <c r="J437"/>
      <c r="K437"/>
      <c r="L437"/>
      <c r="M437"/>
      <c r="N437"/>
      <c r="O437"/>
      <c r="P437"/>
      <c r="Q437"/>
      <c r="R437"/>
      <c r="S437"/>
    </row>
    <row r="438" spans="1:19" ht="14.5" x14ac:dyDescent="0.35">
      <c r="A438"/>
      <c r="B438"/>
      <c r="C438"/>
      <c r="D438"/>
      <c r="E438"/>
      <c r="F438"/>
      <c r="G438"/>
      <c r="H438"/>
      <c r="I438"/>
      <c r="J438"/>
      <c r="K438"/>
      <c r="L438"/>
      <c r="M438"/>
      <c r="N438"/>
      <c r="O438"/>
      <c r="P438"/>
      <c r="Q438"/>
      <c r="R438"/>
      <c r="S438"/>
    </row>
    <row r="439" spans="1:19" ht="14.5" x14ac:dyDescent="0.35">
      <c r="A439"/>
      <c r="B439"/>
      <c r="C439"/>
      <c r="D439"/>
      <c r="E439"/>
      <c r="F439"/>
      <c r="G439"/>
      <c r="H439"/>
      <c r="I439"/>
      <c r="J439"/>
      <c r="K439"/>
      <c r="L439"/>
      <c r="M439"/>
      <c r="N439"/>
      <c r="O439"/>
      <c r="P439"/>
      <c r="Q439"/>
      <c r="R439"/>
      <c r="S439"/>
    </row>
    <row r="440" spans="1:19" ht="14.5" x14ac:dyDescent="0.35">
      <c r="A440"/>
      <c r="B440"/>
      <c r="C440"/>
      <c r="D440"/>
      <c r="E440"/>
      <c r="F440"/>
      <c r="G440"/>
      <c r="H440"/>
      <c r="I440"/>
      <c r="J440"/>
      <c r="K440"/>
      <c r="L440"/>
      <c r="M440"/>
      <c r="N440"/>
      <c r="O440"/>
      <c r="P440"/>
      <c r="Q440"/>
      <c r="R440"/>
      <c r="S440"/>
    </row>
    <row r="441" spans="1:19" ht="14.5" x14ac:dyDescent="0.35">
      <c r="A441"/>
      <c r="B441"/>
      <c r="C441"/>
      <c r="D441"/>
      <c r="E441"/>
      <c r="F441"/>
      <c r="G441"/>
      <c r="H441"/>
      <c r="I441"/>
      <c r="J441"/>
      <c r="K441"/>
      <c r="L441"/>
      <c r="M441"/>
      <c r="N441"/>
      <c r="O441"/>
      <c r="P441"/>
      <c r="Q441"/>
      <c r="R441"/>
      <c r="S441"/>
    </row>
    <row r="442" spans="1:19" ht="14.5" x14ac:dyDescent="0.35">
      <c r="A442"/>
      <c r="B442"/>
      <c r="C442"/>
      <c r="D442"/>
      <c r="E442"/>
      <c r="F442"/>
      <c r="G442"/>
      <c r="H442"/>
      <c r="I442"/>
      <c r="J442"/>
      <c r="K442"/>
      <c r="L442"/>
      <c r="M442"/>
      <c r="N442"/>
      <c r="O442"/>
      <c r="P442"/>
      <c r="Q442"/>
      <c r="R442"/>
      <c r="S442"/>
    </row>
    <row r="443" spans="1:19" ht="14.5" x14ac:dyDescent="0.35">
      <c r="A443"/>
      <c r="B443"/>
      <c r="C443"/>
      <c r="D443"/>
      <c r="E443"/>
      <c r="F443"/>
      <c r="G443"/>
      <c r="H443"/>
      <c r="I443"/>
      <c r="J443"/>
      <c r="K443"/>
      <c r="L443"/>
      <c r="M443"/>
      <c r="N443"/>
      <c r="O443"/>
      <c r="P443"/>
      <c r="Q443"/>
      <c r="R443"/>
      <c r="S443"/>
    </row>
    <row r="444" spans="1:19" ht="14.5" x14ac:dyDescent="0.35">
      <c r="A444"/>
      <c r="B444"/>
      <c r="C444"/>
      <c r="D444"/>
      <c r="E444"/>
      <c r="F444"/>
      <c r="G444"/>
      <c r="H444"/>
      <c r="I444"/>
      <c r="J444"/>
      <c r="K444"/>
      <c r="L444"/>
      <c r="M444"/>
      <c r="N444"/>
      <c r="O444"/>
      <c r="P444"/>
      <c r="Q444"/>
      <c r="R444"/>
      <c r="S444"/>
    </row>
    <row r="445" spans="1:19" ht="14.5" x14ac:dyDescent="0.35">
      <c r="A445"/>
      <c r="B445"/>
      <c r="C445"/>
      <c r="D445"/>
      <c r="E445"/>
      <c r="F445"/>
      <c r="G445"/>
      <c r="H445"/>
      <c r="I445"/>
      <c r="J445"/>
      <c r="K445"/>
      <c r="L445"/>
      <c r="M445"/>
      <c r="N445"/>
      <c r="O445"/>
      <c r="P445"/>
      <c r="Q445"/>
      <c r="R445"/>
      <c r="S445"/>
    </row>
    <row r="446" spans="1:19" ht="14.5" x14ac:dyDescent="0.35">
      <c r="A446"/>
      <c r="B446"/>
      <c r="C446"/>
      <c r="D446"/>
      <c r="E446"/>
      <c r="F446"/>
      <c r="G446"/>
      <c r="H446"/>
      <c r="I446"/>
      <c r="J446"/>
      <c r="K446"/>
      <c r="L446"/>
      <c r="M446"/>
      <c r="N446"/>
      <c r="O446"/>
      <c r="P446"/>
      <c r="Q446"/>
      <c r="R446"/>
      <c r="S446"/>
    </row>
    <row r="447" spans="1:19" ht="14.5" x14ac:dyDescent="0.35">
      <c r="A447"/>
      <c r="B447"/>
      <c r="C447"/>
      <c r="D447"/>
      <c r="E447"/>
      <c r="F447"/>
      <c r="G447"/>
      <c r="H447"/>
      <c r="I447"/>
      <c r="J447"/>
      <c r="K447"/>
      <c r="L447"/>
      <c r="M447"/>
      <c r="N447"/>
      <c r="O447"/>
      <c r="P447"/>
      <c r="Q447"/>
      <c r="R447"/>
      <c r="S447"/>
    </row>
    <row r="448" spans="1:19" ht="14.5" x14ac:dyDescent="0.35">
      <c r="A448"/>
      <c r="B448"/>
      <c r="C448"/>
      <c r="D448"/>
      <c r="E448"/>
      <c r="F448"/>
      <c r="G448"/>
      <c r="H448"/>
      <c r="I448"/>
      <c r="J448"/>
      <c r="K448"/>
      <c r="L448"/>
      <c r="M448"/>
      <c r="N448"/>
      <c r="O448"/>
      <c r="P448"/>
      <c r="Q448"/>
      <c r="R448"/>
      <c r="S448"/>
    </row>
    <row r="449" spans="1:19" ht="14.5" x14ac:dyDescent="0.35">
      <c r="A449"/>
      <c r="B449"/>
      <c r="C449"/>
      <c r="D449"/>
      <c r="E449"/>
      <c r="F449"/>
      <c r="G449"/>
      <c r="H449"/>
      <c r="I449"/>
      <c r="J449"/>
      <c r="K449"/>
      <c r="L449"/>
      <c r="M449"/>
      <c r="N449"/>
      <c r="O449"/>
      <c r="P449"/>
      <c r="Q449"/>
      <c r="R449"/>
      <c r="S449"/>
    </row>
    <row r="450" spans="1:19" ht="14.5" x14ac:dyDescent="0.35">
      <c r="A450"/>
      <c r="B450"/>
      <c r="C450"/>
      <c r="D450"/>
      <c r="E450"/>
      <c r="F450"/>
      <c r="G450"/>
      <c r="H450"/>
      <c r="I450"/>
      <c r="J450"/>
      <c r="K450"/>
      <c r="L450"/>
      <c r="M450"/>
      <c r="N450"/>
      <c r="O450"/>
      <c r="P450"/>
      <c r="Q450"/>
      <c r="R450"/>
      <c r="S450"/>
    </row>
    <row r="451" spans="1:19" ht="14.5" x14ac:dyDescent="0.35">
      <c r="A451"/>
      <c r="B451"/>
      <c r="C451"/>
      <c r="D451"/>
      <c r="E451"/>
      <c r="F451"/>
      <c r="G451"/>
      <c r="H451"/>
      <c r="I451"/>
      <c r="J451"/>
      <c r="K451"/>
      <c r="L451"/>
      <c r="M451"/>
      <c r="N451"/>
      <c r="O451"/>
      <c r="P451"/>
      <c r="Q451"/>
      <c r="R451"/>
      <c r="S451"/>
    </row>
    <row r="452" spans="1:19" ht="14.5" x14ac:dyDescent="0.35">
      <c r="A452"/>
      <c r="B452"/>
      <c r="C452"/>
      <c r="D452"/>
      <c r="E452"/>
      <c r="F452"/>
      <c r="G452"/>
      <c r="H452"/>
      <c r="I452"/>
      <c r="J452"/>
      <c r="K452"/>
      <c r="L452"/>
      <c r="M452"/>
      <c r="N452"/>
      <c r="O452"/>
      <c r="P452"/>
      <c r="Q452"/>
      <c r="R452"/>
      <c r="S452"/>
    </row>
    <row r="453" spans="1:19" ht="14.5" x14ac:dyDescent="0.35">
      <c r="A453"/>
      <c r="B453"/>
      <c r="C453"/>
      <c r="D453"/>
      <c r="E453"/>
      <c r="F453"/>
      <c r="G453"/>
      <c r="H453"/>
      <c r="I453"/>
      <c r="J453"/>
      <c r="K453"/>
      <c r="L453"/>
      <c r="M453"/>
      <c r="N453"/>
      <c r="O453"/>
      <c r="P453"/>
      <c r="Q453"/>
      <c r="R453"/>
      <c r="S453"/>
    </row>
    <row r="454" spans="1:19" ht="14.5" x14ac:dyDescent="0.35">
      <c r="A454"/>
      <c r="B454"/>
      <c r="C454"/>
      <c r="D454"/>
      <c r="E454"/>
      <c r="F454"/>
      <c r="G454"/>
      <c r="H454"/>
      <c r="I454"/>
      <c r="J454"/>
      <c r="K454"/>
      <c r="L454"/>
      <c r="M454"/>
      <c r="N454"/>
      <c r="O454"/>
      <c r="P454"/>
      <c r="Q454"/>
      <c r="R454"/>
      <c r="S454"/>
    </row>
    <row r="455" spans="1:19" ht="14.5" x14ac:dyDescent="0.35">
      <c r="A455"/>
      <c r="B455"/>
      <c r="C455"/>
      <c r="D455"/>
      <c r="E455"/>
      <c r="F455"/>
      <c r="G455"/>
      <c r="H455"/>
      <c r="I455"/>
      <c r="J455"/>
      <c r="K455"/>
      <c r="L455"/>
      <c r="M455"/>
      <c r="N455"/>
      <c r="O455"/>
      <c r="P455"/>
      <c r="Q455"/>
      <c r="R455"/>
      <c r="S455"/>
    </row>
    <row r="456" spans="1:19" ht="14.5" x14ac:dyDescent="0.35">
      <c r="A456"/>
      <c r="B456"/>
      <c r="C456"/>
      <c r="D456"/>
      <c r="E456"/>
      <c r="F456"/>
      <c r="G456"/>
      <c r="H456"/>
      <c r="I456"/>
      <c r="J456"/>
      <c r="K456"/>
      <c r="L456"/>
      <c r="M456"/>
      <c r="N456"/>
      <c r="O456"/>
      <c r="P456"/>
      <c r="Q456"/>
      <c r="R456"/>
      <c r="S456"/>
    </row>
    <row r="457" spans="1:19" ht="14.5" x14ac:dyDescent="0.35">
      <c r="A457"/>
      <c r="B457"/>
      <c r="C457"/>
      <c r="D457"/>
      <c r="E457"/>
      <c r="F457"/>
      <c r="G457"/>
      <c r="H457"/>
      <c r="I457"/>
      <c r="J457"/>
      <c r="K457"/>
      <c r="L457"/>
      <c r="M457"/>
      <c r="N457"/>
      <c r="O457"/>
      <c r="P457"/>
      <c r="Q457"/>
      <c r="R457"/>
      <c r="S457"/>
    </row>
    <row r="458" spans="1:19" ht="14.5" x14ac:dyDescent="0.35">
      <c r="A458"/>
      <c r="B458"/>
      <c r="C458"/>
      <c r="D458"/>
      <c r="E458"/>
      <c r="F458"/>
      <c r="G458"/>
      <c r="H458"/>
      <c r="I458"/>
      <c r="J458"/>
      <c r="K458"/>
      <c r="L458"/>
      <c r="M458"/>
      <c r="N458"/>
      <c r="O458"/>
      <c r="P458"/>
      <c r="Q458"/>
      <c r="R458"/>
      <c r="S458"/>
    </row>
    <row r="459" spans="1:19" ht="14.5" x14ac:dyDescent="0.35">
      <c r="A459"/>
      <c r="B459"/>
      <c r="C459"/>
      <c r="D459"/>
      <c r="E459"/>
      <c r="F459"/>
      <c r="G459"/>
      <c r="H459"/>
      <c r="I459"/>
      <c r="J459"/>
      <c r="K459"/>
      <c r="L459"/>
      <c r="M459"/>
      <c r="N459"/>
      <c r="O459"/>
      <c r="P459"/>
      <c r="Q459"/>
      <c r="R459"/>
      <c r="S459"/>
    </row>
    <row r="460" spans="1:19" ht="14.5" x14ac:dyDescent="0.35">
      <c r="A460"/>
      <c r="B460"/>
      <c r="C460"/>
      <c r="D460"/>
      <c r="E460"/>
      <c r="F460"/>
      <c r="G460"/>
      <c r="H460"/>
      <c r="I460"/>
      <c r="J460"/>
      <c r="K460"/>
      <c r="L460"/>
      <c r="M460"/>
      <c r="N460"/>
      <c r="O460"/>
      <c r="P460"/>
      <c r="Q460"/>
      <c r="R460"/>
      <c r="S460"/>
    </row>
    <row r="461" spans="1:19" ht="14.5" x14ac:dyDescent="0.35">
      <c r="A461"/>
      <c r="B461"/>
      <c r="C461"/>
      <c r="D461"/>
      <c r="E461"/>
      <c r="F461"/>
      <c r="G461"/>
      <c r="H461"/>
      <c r="I461"/>
      <c r="J461"/>
      <c r="K461"/>
      <c r="L461"/>
      <c r="M461"/>
      <c r="N461"/>
      <c r="O461"/>
      <c r="P461"/>
      <c r="Q461"/>
      <c r="R461"/>
      <c r="S461"/>
    </row>
    <row r="462" spans="1:19" ht="14.5" x14ac:dyDescent="0.35">
      <c r="A462"/>
      <c r="B462"/>
      <c r="C462"/>
      <c r="D462"/>
      <c r="E462"/>
      <c r="F462"/>
      <c r="G462"/>
      <c r="H462"/>
      <c r="I462"/>
      <c r="J462"/>
      <c r="K462"/>
      <c r="L462"/>
      <c r="M462"/>
      <c r="N462"/>
      <c r="O462"/>
      <c r="P462"/>
      <c r="Q462"/>
      <c r="R462"/>
      <c r="S462"/>
    </row>
    <row r="463" spans="1:19" ht="14.5" x14ac:dyDescent="0.35">
      <c r="A463"/>
      <c r="B463"/>
      <c r="C463"/>
      <c r="D463"/>
      <c r="E463"/>
      <c r="F463"/>
      <c r="G463"/>
      <c r="H463"/>
      <c r="I463"/>
      <c r="J463"/>
      <c r="K463"/>
      <c r="L463"/>
      <c r="M463"/>
      <c r="N463"/>
      <c r="O463"/>
      <c r="P463"/>
      <c r="Q463"/>
      <c r="R463"/>
      <c r="S463"/>
    </row>
    <row r="464" spans="1:19" ht="14.5" x14ac:dyDescent="0.35">
      <c r="A464"/>
      <c r="B464"/>
      <c r="C464"/>
      <c r="D464"/>
      <c r="E464"/>
      <c r="F464"/>
      <c r="G464"/>
      <c r="H464"/>
      <c r="I464"/>
      <c r="J464"/>
      <c r="K464"/>
      <c r="L464"/>
      <c r="M464"/>
      <c r="N464"/>
      <c r="O464"/>
      <c r="P464"/>
      <c r="Q464"/>
      <c r="R464"/>
      <c r="S464"/>
    </row>
    <row r="465" spans="1:19" ht="14.5" x14ac:dyDescent="0.35">
      <c r="A465"/>
      <c r="B465"/>
      <c r="C465"/>
      <c r="D465"/>
      <c r="E465"/>
      <c r="F465"/>
      <c r="G465"/>
      <c r="H465"/>
      <c r="I465"/>
      <c r="J465"/>
      <c r="K465"/>
      <c r="L465"/>
      <c r="M465"/>
      <c r="N465"/>
      <c r="O465"/>
      <c r="P465"/>
      <c r="Q465"/>
      <c r="R465"/>
      <c r="S465"/>
    </row>
    <row r="466" spans="1:19" ht="14.5" x14ac:dyDescent="0.35">
      <c r="A466"/>
      <c r="B466"/>
      <c r="C466"/>
      <c r="D466"/>
      <c r="E466"/>
      <c r="F466"/>
      <c r="G466"/>
      <c r="H466"/>
      <c r="I466"/>
      <c r="J466"/>
      <c r="K466"/>
      <c r="L466"/>
      <c r="M466"/>
      <c r="N466"/>
      <c r="O466"/>
      <c r="P466"/>
      <c r="Q466"/>
      <c r="R466"/>
      <c r="S466"/>
    </row>
    <row r="467" spans="1:19" ht="14.5" x14ac:dyDescent="0.35">
      <c r="A467"/>
      <c r="B467"/>
      <c r="C467"/>
      <c r="D467"/>
      <c r="E467"/>
      <c r="F467"/>
      <c r="G467"/>
      <c r="H467"/>
      <c r="I467"/>
      <c r="J467"/>
      <c r="K467"/>
      <c r="L467"/>
      <c r="M467"/>
      <c r="N467"/>
      <c r="O467"/>
      <c r="P467"/>
      <c r="Q467"/>
      <c r="R467"/>
      <c r="S467"/>
    </row>
    <row r="468" spans="1:19" ht="14.5" x14ac:dyDescent="0.35">
      <c r="A468"/>
      <c r="B468"/>
      <c r="C468"/>
      <c r="D468"/>
      <c r="E468"/>
      <c r="F468"/>
      <c r="G468"/>
      <c r="H468"/>
      <c r="I468"/>
      <c r="J468"/>
      <c r="K468"/>
      <c r="L468"/>
      <c r="M468"/>
      <c r="N468"/>
      <c r="O468"/>
      <c r="P468"/>
      <c r="Q468"/>
      <c r="R468"/>
      <c r="S468"/>
    </row>
    <row r="469" spans="1:19" ht="14.5" x14ac:dyDescent="0.35">
      <c r="A469"/>
      <c r="B469"/>
      <c r="C469"/>
      <c r="D469"/>
      <c r="E469"/>
      <c r="F469"/>
      <c r="G469"/>
      <c r="H469"/>
      <c r="I469"/>
      <c r="J469"/>
      <c r="K469"/>
      <c r="L469"/>
      <c r="M469"/>
      <c r="N469"/>
      <c r="O469"/>
      <c r="P469"/>
      <c r="Q469"/>
      <c r="R469"/>
      <c r="S469"/>
    </row>
    <row r="470" spans="1:19" ht="14.5" x14ac:dyDescent="0.35">
      <c r="A470"/>
      <c r="B470"/>
      <c r="C470"/>
      <c r="D470"/>
      <c r="E470"/>
      <c r="F470"/>
      <c r="G470"/>
      <c r="H470"/>
      <c r="I470"/>
      <c r="J470"/>
      <c r="K470"/>
      <c r="L470"/>
      <c r="M470"/>
      <c r="N470"/>
      <c r="O470"/>
      <c r="P470"/>
      <c r="Q470"/>
      <c r="R470"/>
      <c r="S470"/>
    </row>
    <row r="471" spans="1:19" ht="14.5" x14ac:dyDescent="0.35">
      <c r="A471"/>
      <c r="B471"/>
      <c r="C471"/>
      <c r="D471"/>
      <c r="E471"/>
      <c r="F471"/>
      <c r="G471"/>
      <c r="H471"/>
      <c r="I471"/>
      <c r="J471"/>
      <c r="K471"/>
      <c r="L471"/>
      <c r="M471"/>
      <c r="N471"/>
      <c r="O471"/>
      <c r="P471"/>
      <c r="Q471"/>
      <c r="R471"/>
      <c r="S471"/>
    </row>
    <row r="472" spans="1:19" ht="14.5" x14ac:dyDescent="0.35">
      <c r="A472"/>
      <c r="B472"/>
      <c r="C472"/>
      <c r="D472"/>
      <c r="E472"/>
      <c r="F472"/>
      <c r="G472"/>
      <c r="H472"/>
      <c r="I472"/>
      <c r="J472"/>
      <c r="K472"/>
      <c r="L472"/>
      <c r="M472"/>
      <c r="N472"/>
      <c r="O472"/>
      <c r="P472"/>
      <c r="Q472"/>
      <c r="R472"/>
      <c r="S472"/>
    </row>
    <row r="473" spans="1:19" ht="14.5" x14ac:dyDescent="0.35">
      <c r="A473"/>
      <c r="B473"/>
      <c r="C473"/>
      <c r="D473"/>
      <c r="E473"/>
      <c r="F473"/>
      <c r="G473"/>
      <c r="H473"/>
      <c r="I473"/>
      <c r="J473"/>
      <c r="K473"/>
      <c r="L473"/>
      <c r="M473"/>
      <c r="N473"/>
      <c r="O473"/>
      <c r="P473"/>
      <c r="Q473"/>
      <c r="R473"/>
      <c r="S473"/>
    </row>
    <row r="474" spans="1:19" ht="14.5" x14ac:dyDescent="0.35">
      <c r="A474"/>
      <c r="B474"/>
      <c r="C474"/>
      <c r="D474"/>
      <c r="E474"/>
      <c r="F474"/>
      <c r="G474"/>
      <c r="H474"/>
      <c r="I474"/>
      <c r="J474"/>
      <c r="K474"/>
      <c r="L474"/>
      <c r="M474"/>
      <c r="N474"/>
      <c r="O474"/>
      <c r="P474"/>
      <c r="Q474"/>
      <c r="R474"/>
      <c r="S474"/>
    </row>
    <row r="475" spans="1:19" ht="14.5" x14ac:dyDescent="0.35">
      <c r="A475"/>
      <c r="B475"/>
      <c r="C475"/>
      <c r="D475"/>
      <c r="E475"/>
      <c r="F475"/>
      <c r="G475"/>
      <c r="H475"/>
      <c r="I475"/>
      <c r="J475"/>
      <c r="K475"/>
      <c r="L475"/>
      <c r="M475"/>
      <c r="N475"/>
      <c r="O475"/>
      <c r="P475"/>
      <c r="Q475"/>
      <c r="R475"/>
      <c r="S475"/>
    </row>
    <row r="476" spans="1:19" ht="14.5" x14ac:dyDescent="0.35">
      <c r="A476"/>
      <c r="B476"/>
      <c r="C476"/>
      <c r="D476"/>
      <c r="E476"/>
      <c r="F476"/>
      <c r="G476"/>
      <c r="H476"/>
      <c r="I476"/>
      <c r="J476"/>
      <c r="K476"/>
      <c r="L476"/>
      <c r="M476"/>
      <c r="N476"/>
      <c r="O476"/>
      <c r="P476"/>
      <c r="Q476"/>
      <c r="R476"/>
      <c r="S476"/>
    </row>
    <row r="477" spans="1:19" ht="14.5" x14ac:dyDescent="0.35">
      <c r="A477"/>
      <c r="B477"/>
      <c r="C477"/>
      <c r="D477"/>
      <c r="E477"/>
      <c r="F477"/>
      <c r="G477"/>
      <c r="H477"/>
      <c r="I477"/>
      <c r="J477"/>
      <c r="K477"/>
      <c r="L477"/>
      <c r="M477"/>
      <c r="N477"/>
      <c r="O477"/>
      <c r="P477"/>
      <c r="Q477"/>
      <c r="R477"/>
      <c r="S477"/>
    </row>
    <row r="478" spans="1:19" ht="14.5" x14ac:dyDescent="0.35">
      <c r="A478"/>
      <c r="B478"/>
      <c r="C478"/>
      <c r="D478"/>
      <c r="E478"/>
      <c r="F478"/>
      <c r="G478"/>
      <c r="H478"/>
      <c r="I478"/>
      <c r="J478"/>
      <c r="K478"/>
      <c r="L478"/>
      <c r="M478"/>
      <c r="N478"/>
      <c r="O478"/>
      <c r="P478"/>
      <c r="Q478"/>
      <c r="R478"/>
      <c r="S478"/>
    </row>
    <row r="479" spans="1:19" ht="14.5" x14ac:dyDescent="0.35">
      <c r="A479"/>
      <c r="B479"/>
      <c r="C479"/>
      <c r="D479"/>
      <c r="E479"/>
      <c r="F479"/>
      <c r="G479"/>
      <c r="H479"/>
      <c r="I479"/>
      <c r="J479"/>
      <c r="K479"/>
      <c r="L479"/>
      <c r="M479"/>
      <c r="N479"/>
      <c r="O479"/>
      <c r="P479"/>
      <c r="Q479"/>
      <c r="R479"/>
      <c r="S479"/>
    </row>
    <row r="480" spans="1:19" ht="14.5" x14ac:dyDescent="0.35">
      <c r="A480"/>
      <c r="B480"/>
      <c r="C480"/>
      <c r="D480"/>
      <c r="E480"/>
      <c r="F480"/>
      <c r="G480"/>
      <c r="H480"/>
      <c r="I480"/>
      <c r="J480"/>
      <c r="K480"/>
      <c r="L480"/>
      <c r="M480"/>
      <c r="N480"/>
      <c r="O480"/>
      <c r="P480"/>
      <c r="Q480"/>
      <c r="R480"/>
      <c r="S480"/>
    </row>
    <row r="481" spans="1:19" ht="14.5" x14ac:dyDescent="0.35">
      <c r="A481"/>
      <c r="B481"/>
      <c r="C481"/>
      <c r="D481"/>
      <c r="E481"/>
      <c r="F481"/>
      <c r="G481"/>
      <c r="H481"/>
      <c r="I481"/>
      <c r="J481"/>
      <c r="K481"/>
      <c r="L481"/>
      <c r="M481"/>
      <c r="N481"/>
      <c r="O481"/>
      <c r="P481"/>
      <c r="Q481"/>
      <c r="R481"/>
      <c r="S481"/>
    </row>
    <row r="482" spans="1:19" ht="14.5" x14ac:dyDescent="0.35">
      <c r="A482"/>
      <c r="B482"/>
      <c r="C482"/>
      <c r="D482"/>
      <c r="E482"/>
      <c r="F482"/>
      <c r="G482"/>
      <c r="H482"/>
      <c r="I482"/>
      <c r="J482"/>
      <c r="K482"/>
      <c r="L482"/>
      <c r="M482"/>
      <c r="N482"/>
      <c r="O482"/>
      <c r="P482"/>
      <c r="Q482"/>
      <c r="R482"/>
      <c r="S482"/>
    </row>
    <row r="483" spans="1:19" ht="14.5" x14ac:dyDescent="0.35">
      <c r="A483"/>
      <c r="B483"/>
      <c r="C483"/>
      <c r="D483"/>
      <c r="E483"/>
      <c r="F483"/>
      <c r="G483"/>
      <c r="H483"/>
      <c r="I483"/>
      <c r="J483"/>
      <c r="K483"/>
      <c r="L483"/>
      <c r="M483"/>
      <c r="N483"/>
      <c r="O483"/>
      <c r="P483"/>
      <c r="Q483"/>
      <c r="R483"/>
      <c r="S483"/>
    </row>
    <row r="484" spans="1:19" ht="14.5" x14ac:dyDescent="0.35">
      <c r="A484"/>
      <c r="B484"/>
      <c r="C484"/>
      <c r="D484"/>
      <c r="E484"/>
      <c r="F484"/>
      <c r="G484"/>
      <c r="H484"/>
      <c r="I484"/>
      <c r="J484"/>
      <c r="K484"/>
      <c r="L484"/>
      <c r="M484"/>
      <c r="N484"/>
      <c r="O484"/>
      <c r="P484"/>
      <c r="Q484"/>
      <c r="R484"/>
      <c r="S484"/>
    </row>
    <row r="485" spans="1:19" ht="14.5" x14ac:dyDescent="0.35">
      <c r="A485"/>
      <c r="B485"/>
      <c r="C485"/>
      <c r="D485"/>
      <c r="E485"/>
      <c r="F485"/>
      <c r="G485"/>
      <c r="H485"/>
      <c r="I485"/>
      <c r="J485"/>
      <c r="K485"/>
      <c r="L485"/>
      <c r="M485"/>
      <c r="N485"/>
      <c r="O485"/>
      <c r="P485"/>
      <c r="Q485"/>
      <c r="R485"/>
      <c r="S485"/>
    </row>
    <row r="486" spans="1:19" ht="14.5" x14ac:dyDescent="0.35">
      <c r="A486"/>
      <c r="B486"/>
      <c r="C486"/>
      <c r="D486"/>
      <c r="E486"/>
      <c r="F486"/>
      <c r="G486"/>
      <c r="H486"/>
      <c r="I486"/>
      <c r="J486"/>
      <c r="K486"/>
      <c r="L486"/>
      <c r="M486"/>
      <c r="N486"/>
      <c r="O486"/>
      <c r="P486"/>
      <c r="Q486"/>
      <c r="R486"/>
      <c r="S486"/>
    </row>
    <row r="487" spans="1:19" ht="14.5" x14ac:dyDescent="0.35">
      <c r="A487"/>
      <c r="B487"/>
      <c r="C487"/>
      <c r="D487"/>
      <c r="E487"/>
      <c r="F487"/>
      <c r="G487"/>
      <c r="H487"/>
      <c r="I487"/>
      <c r="J487"/>
      <c r="K487"/>
      <c r="L487"/>
      <c r="M487"/>
      <c r="N487"/>
      <c r="O487"/>
      <c r="P487"/>
      <c r="Q487"/>
      <c r="R487"/>
      <c r="S487"/>
    </row>
    <row r="488" spans="1:19" ht="14.5" x14ac:dyDescent="0.35">
      <c r="A488"/>
      <c r="B488"/>
      <c r="C488"/>
      <c r="D488"/>
      <c r="E488"/>
      <c r="F488"/>
      <c r="G488"/>
      <c r="H488"/>
      <c r="I488"/>
      <c r="J488"/>
      <c r="K488"/>
      <c r="L488"/>
      <c r="M488"/>
      <c r="N488"/>
      <c r="O488"/>
      <c r="P488"/>
      <c r="Q488"/>
      <c r="R488"/>
      <c r="S488"/>
    </row>
    <row r="489" spans="1:19" ht="14.5" x14ac:dyDescent="0.35">
      <c r="A489"/>
      <c r="B489"/>
      <c r="C489"/>
      <c r="D489"/>
      <c r="E489"/>
      <c r="F489"/>
      <c r="G489"/>
      <c r="H489"/>
      <c r="I489"/>
      <c r="J489"/>
      <c r="K489"/>
      <c r="L489"/>
      <c r="M489"/>
      <c r="N489"/>
      <c r="O489"/>
      <c r="P489"/>
      <c r="Q489"/>
      <c r="R489"/>
      <c r="S489"/>
    </row>
    <row r="490" spans="1:19" ht="14.5" x14ac:dyDescent="0.35">
      <c r="A490"/>
      <c r="B490"/>
      <c r="C490"/>
      <c r="D490"/>
      <c r="E490"/>
      <c r="F490"/>
      <c r="G490"/>
      <c r="H490"/>
      <c r="I490"/>
      <c r="J490"/>
      <c r="K490"/>
      <c r="L490"/>
      <c r="M490"/>
      <c r="N490"/>
      <c r="O490"/>
      <c r="P490"/>
      <c r="Q490"/>
      <c r="R490"/>
      <c r="S490"/>
    </row>
    <row r="491" spans="1:19" ht="14.5" x14ac:dyDescent="0.35">
      <c r="A491"/>
      <c r="B491"/>
      <c r="C491"/>
      <c r="D491"/>
      <c r="E491"/>
      <c r="F491"/>
      <c r="G491"/>
      <c r="H491"/>
      <c r="I491"/>
      <c r="J491"/>
      <c r="K491"/>
      <c r="L491"/>
      <c r="M491"/>
      <c r="N491"/>
      <c r="O491"/>
      <c r="P491"/>
      <c r="Q491"/>
      <c r="R491"/>
      <c r="S491"/>
    </row>
    <row r="492" spans="1:19" ht="14.5" x14ac:dyDescent="0.35">
      <c r="A492"/>
      <c r="B492"/>
      <c r="C492"/>
      <c r="D492"/>
      <c r="E492"/>
      <c r="F492"/>
      <c r="G492"/>
      <c r="H492"/>
      <c r="I492"/>
      <c r="J492"/>
      <c r="K492"/>
      <c r="L492"/>
      <c r="M492"/>
      <c r="N492"/>
      <c r="O492"/>
      <c r="P492"/>
      <c r="Q492"/>
      <c r="R492"/>
      <c r="S492"/>
    </row>
    <row r="493" spans="1:19" ht="14.5" x14ac:dyDescent="0.35">
      <c r="A493"/>
      <c r="B493"/>
      <c r="C493"/>
      <c r="D493"/>
      <c r="E493"/>
      <c r="F493"/>
      <c r="G493"/>
      <c r="H493"/>
      <c r="I493"/>
      <c r="J493"/>
      <c r="K493"/>
      <c r="L493"/>
      <c r="M493"/>
      <c r="N493"/>
      <c r="O493"/>
      <c r="P493"/>
      <c r="Q493"/>
      <c r="R493"/>
      <c r="S493"/>
    </row>
    <row r="494" spans="1:19" ht="14.5" x14ac:dyDescent="0.35">
      <c r="A494"/>
      <c r="B494"/>
      <c r="C494"/>
      <c r="D494"/>
      <c r="E494"/>
      <c r="F494"/>
      <c r="G494"/>
      <c r="H494"/>
      <c r="I494"/>
      <c r="J494"/>
      <c r="K494"/>
      <c r="L494"/>
      <c r="M494"/>
      <c r="N494"/>
      <c r="O494"/>
      <c r="P494"/>
      <c r="Q494"/>
      <c r="R494"/>
      <c r="S494"/>
    </row>
    <row r="495" spans="1:19" ht="14.5" x14ac:dyDescent="0.35">
      <c r="A495"/>
      <c r="B495"/>
      <c r="C495"/>
      <c r="D495"/>
      <c r="E495"/>
      <c r="F495"/>
      <c r="G495"/>
      <c r="H495"/>
      <c r="I495"/>
      <c r="J495"/>
      <c r="K495"/>
      <c r="L495"/>
      <c r="M495"/>
      <c r="N495"/>
      <c r="O495"/>
      <c r="P495"/>
      <c r="Q495"/>
      <c r="R495"/>
      <c r="S495"/>
    </row>
    <row r="496" spans="1:19" ht="14.5" x14ac:dyDescent="0.35">
      <c r="A496"/>
      <c r="B496"/>
      <c r="C496"/>
      <c r="D496"/>
      <c r="E496"/>
      <c r="F496"/>
      <c r="G496"/>
      <c r="H496"/>
      <c r="I496"/>
      <c r="J496"/>
      <c r="K496"/>
      <c r="L496"/>
      <c r="M496"/>
      <c r="N496"/>
      <c r="O496"/>
      <c r="P496"/>
      <c r="Q496"/>
      <c r="R496"/>
      <c r="S496"/>
    </row>
    <row r="497" spans="1:19" ht="14.5" x14ac:dyDescent="0.35">
      <c r="A497"/>
      <c r="B497"/>
      <c r="C497"/>
      <c r="D497"/>
      <c r="E497"/>
      <c r="F497"/>
      <c r="G497"/>
      <c r="H497"/>
      <c r="I497"/>
      <c r="J497"/>
      <c r="K497"/>
      <c r="L497"/>
      <c r="M497"/>
      <c r="N497"/>
      <c r="O497"/>
      <c r="P497"/>
      <c r="Q497"/>
      <c r="R497"/>
      <c r="S497"/>
    </row>
    <row r="498" spans="1:19" ht="14.5" x14ac:dyDescent="0.35">
      <c r="A498"/>
      <c r="B498"/>
      <c r="C498"/>
      <c r="D498"/>
      <c r="E498"/>
      <c r="F498"/>
      <c r="G498"/>
      <c r="H498"/>
      <c r="I498"/>
      <c r="J498"/>
      <c r="K498"/>
      <c r="L498"/>
      <c r="M498"/>
      <c r="N498"/>
      <c r="O498"/>
      <c r="P498"/>
      <c r="Q498"/>
      <c r="R498"/>
      <c r="S498"/>
    </row>
    <row r="499" spans="1:19" ht="14.5" x14ac:dyDescent="0.35">
      <c r="A499"/>
      <c r="B499"/>
      <c r="C499"/>
      <c r="D499"/>
      <c r="E499"/>
      <c r="F499"/>
      <c r="G499"/>
      <c r="H499"/>
      <c r="I499"/>
      <c r="J499"/>
      <c r="K499"/>
      <c r="L499"/>
      <c r="M499"/>
      <c r="N499"/>
      <c r="O499"/>
      <c r="P499"/>
      <c r="Q499"/>
      <c r="R499"/>
      <c r="S499"/>
    </row>
    <row r="500" spans="1:19" ht="14.5" x14ac:dyDescent="0.35">
      <c r="A500"/>
      <c r="B500"/>
      <c r="C500"/>
      <c r="D500"/>
      <c r="E500"/>
      <c r="F500"/>
      <c r="G500"/>
      <c r="H500"/>
      <c r="I500"/>
      <c r="J500"/>
      <c r="K500"/>
      <c r="L500"/>
      <c r="M500"/>
      <c r="N500"/>
      <c r="O500"/>
      <c r="P500"/>
      <c r="Q500"/>
      <c r="R500"/>
      <c r="S500"/>
    </row>
    <row r="501" spans="1:19" ht="14.5" x14ac:dyDescent="0.35">
      <c r="A501"/>
      <c r="B501"/>
      <c r="C501"/>
      <c r="D501"/>
      <c r="E501"/>
      <c r="F501"/>
      <c r="G501"/>
      <c r="H501"/>
      <c r="I501"/>
      <c r="J501"/>
      <c r="K501"/>
      <c r="L501"/>
      <c r="M501"/>
      <c r="N501"/>
      <c r="O501"/>
      <c r="P501"/>
      <c r="Q501"/>
      <c r="R501"/>
      <c r="S501"/>
    </row>
    <row r="502" spans="1:19" ht="14.5" x14ac:dyDescent="0.35">
      <c r="A502"/>
      <c r="B502"/>
      <c r="C502"/>
      <c r="D502"/>
      <c r="E502"/>
      <c r="F502"/>
      <c r="G502"/>
      <c r="H502"/>
      <c r="I502"/>
      <c r="J502"/>
      <c r="K502"/>
      <c r="L502"/>
      <c r="M502"/>
      <c r="N502"/>
      <c r="O502"/>
      <c r="P502"/>
      <c r="Q502"/>
      <c r="R502"/>
      <c r="S502"/>
    </row>
    <row r="503" spans="1:19" ht="14.5" x14ac:dyDescent="0.35">
      <c r="A503"/>
      <c r="B503"/>
      <c r="C503"/>
      <c r="D503"/>
      <c r="E503"/>
      <c r="F503"/>
      <c r="G503"/>
      <c r="H503"/>
      <c r="I503"/>
      <c r="J503"/>
      <c r="K503"/>
      <c r="L503"/>
      <c r="M503"/>
      <c r="N503"/>
      <c r="O503"/>
      <c r="P503"/>
      <c r="Q503"/>
      <c r="R503"/>
      <c r="S503"/>
    </row>
    <row r="504" spans="1:19" ht="14.5" x14ac:dyDescent="0.35">
      <c r="A504"/>
      <c r="B504"/>
      <c r="C504"/>
      <c r="D504"/>
      <c r="E504"/>
      <c r="F504"/>
      <c r="G504"/>
      <c r="H504"/>
      <c r="I504"/>
      <c r="J504"/>
      <c r="K504"/>
      <c r="L504"/>
      <c r="M504"/>
      <c r="N504"/>
      <c r="O504"/>
      <c r="P504"/>
      <c r="Q504"/>
      <c r="R504"/>
      <c r="S504"/>
    </row>
    <row r="505" spans="1:19" ht="14.5" x14ac:dyDescent="0.35">
      <c r="A505"/>
      <c r="B505"/>
      <c r="C505"/>
      <c r="D505"/>
      <c r="E505"/>
      <c r="F505"/>
      <c r="G505"/>
      <c r="H505"/>
      <c r="I505"/>
      <c r="J505"/>
      <c r="K505"/>
      <c r="L505"/>
      <c r="M505"/>
      <c r="N505"/>
      <c r="O505"/>
      <c r="P505"/>
      <c r="Q505"/>
      <c r="R505"/>
      <c r="S505"/>
    </row>
    <row r="506" spans="1:19" ht="14.5" x14ac:dyDescent="0.35">
      <c r="A506"/>
      <c r="B506"/>
      <c r="C506"/>
      <c r="D506"/>
      <c r="E506"/>
      <c r="F506"/>
      <c r="G506"/>
      <c r="H506"/>
      <c r="I506"/>
      <c r="J506"/>
      <c r="K506"/>
      <c r="L506"/>
      <c r="M506"/>
      <c r="N506"/>
      <c r="O506"/>
      <c r="P506"/>
      <c r="Q506"/>
      <c r="R506"/>
      <c r="S506"/>
    </row>
    <row r="507" spans="1:19" ht="14.5" x14ac:dyDescent="0.35">
      <c r="A507"/>
      <c r="B507"/>
      <c r="C507"/>
      <c r="D507"/>
      <c r="E507"/>
      <c r="F507"/>
      <c r="G507"/>
      <c r="H507"/>
      <c r="I507"/>
      <c r="J507"/>
      <c r="K507"/>
      <c r="L507"/>
      <c r="M507"/>
      <c r="N507"/>
      <c r="O507"/>
      <c r="P507"/>
      <c r="Q507"/>
      <c r="R507"/>
      <c r="S507"/>
    </row>
    <row r="508" spans="1:19" ht="14.5" x14ac:dyDescent="0.35">
      <c r="A508"/>
      <c r="B508"/>
      <c r="C508"/>
      <c r="D508"/>
      <c r="E508"/>
      <c r="F508"/>
      <c r="G508"/>
      <c r="H508"/>
      <c r="I508"/>
      <c r="J508"/>
      <c r="K508"/>
      <c r="L508"/>
      <c r="M508"/>
      <c r="N508"/>
      <c r="O508"/>
      <c r="P508"/>
      <c r="Q508"/>
      <c r="R508"/>
      <c r="S508"/>
    </row>
    <row r="509" spans="1:19" ht="14.5" x14ac:dyDescent="0.35">
      <c r="A509"/>
      <c r="B509"/>
      <c r="C509"/>
      <c r="D509"/>
      <c r="E509"/>
      <c r="F509"/>
      <c r="G509"/>
      <c r="H509"/>
      <c r="I509"/>
      <c r="J509"/>
      <c r="K509"/>
      <c r="L509"/>
      <c r="M509"/>
      <c r="N509"/>
      <c r="O509"/>
      <c r="P509"/>
      <c r="Q509"/>
      <c r="R509"/>
      <c r="S509"/>
    </row>
    <row r="510" spans="1:19" ht="14.5" x14ac:dyDescent="0.35">
      <c r="A510"/>
      <c r="B510"/>
      <c r="C510"/>
      <c r="D510"/>
      <c r="E510"/>
      <c r="F510"/>
      <c r="G510"/>
      <c r="H510"/>
      <c r="I510"/>
      <c r="J510"/>
      <c r="K510"/>
      <c r="L510"/>
      <c r="M510"/>
      <c r="N510"/>
      <c r="O510"/>
      <c r="P510"/>
      <c r="Q510"/>
      <c r="R510"/>
      <c r="S510"/>
    </row>
    <row r="511" spans="1:19" ht="14.5" x14ac:dyDescent="0.35">
      <c r="A511"/>
      <c r="B511"/>
      <c r="C511"/>
      <c r="D511"/>
      <c r="E511"/>
      <c r="F511"/>
      <c r="G511"/>
      <c r="H511"/>
      <c r="I511"/>
      <c r="J511"/>
      <c r="K511"/>
      <c r="L511"/>
      <c r="M511"/>
      <c r="N511"/>
      <c r="O511"/>
      <c r="P511"/>
      <c r="Q511"/>
      <c r="R511"/>
      <c r="S511"/>
    </row>
    <row r="512" spans="1:19" ht="14.5" x14ac:dyDescent="0.35">
      <c r="A512"/>
      <c r="B512"/>
      <c r="C512"/>
      <c r="D512"/>
      <c r="E512"/>
      <c r="F512"/>
      <c r="G512"/>
      <c r="H512"/>
      <c r="I512"/>
      <c r="J512"/>
      <c r="K512"/>
      <c r="L512"/>
      <c r="M512"/>
      <c r="N512"/>
      <c r="O512"/>
      <c r="P512"/>
      <c r="Q512"/>
      <c r="R512"/>
      <c r="S512"/>
    </row>
    <row r="513" spans="1:19" ht="14.5" x14ac:dyDescent="0.35">
      <c r="A513"/>
      <c r="B513"/>
      <c r="C513"/>
      <c r="D513"/>
      <c r="E513"/>
      <c r="F513"/>
      <c r="G513"/>
      <c r="H513"/>
      <c r="I513"/>
      <c r="J513"/>
      <c r="K513"/>
      <c r="L513"/>
      <c r="M513"/>
      <c r="N513"/>
      <c r="O513"/>
      <c r="P513"/>
      <c r="Q513"/>
      <c r="R513"/>
      <c r="S513"/>
    </row>
    <row r="514" spans="1:19" ht="14.5" x14ac:dyDescent="0.35">
      <c r="A514"/>
      <c r="B514"/>
      <c r="C514"/>
      <c r="D514"/>
      <c r="E514"/>
      <c r="F514"/>
      <c r="G514"/>
      <c r="H514"/>
      <c r="I514"/>
      <c r="J514"/>
      <c r="K514"/>
      <c r="L514"/>
      <c r="M514"/>
      <c r="N514"/>
      <c r="O514"/>
      <c r="P514"/>
      <c r="Q514"/>
      <c r="R514"/>
      <c r="S514"/>
    </row>
    <row r="515" spans="1:19" ht="14.5" x14ac:dyDescent="0.35">
      <c r="A515"/>
      <c r="B515"/>
      <c r="C515"/>
      <c r="D515"/>
      <c r="E515"/>
      <c r="F515"/>
      <c r="G515"/>
      <c r="H515"/>
      <c r="I515"/>
      <c r="J515"/>
      <c r="K515"/>
      <c r="L515"/>
      <c r="M515"/>
      <c r="N515"/>
      <c r="O515"/>
      <c r="P515"/>
      <c r="Q515"/>
      <c r="R515"/>
      <c r="S515"/>
    </row>
    <row r="516" spans="1:19" ht="14.5" x14ac:dyDescent="0.35">
      <c r="A516"/>
      <c r="B516"/>
      <c r="C516"/>
      <c r="D516"/>
      <c r="E516"/>
      <c r="F516"/>
      <c r="G516"/>
      <c r="H516"/>
      <c r="I516"/>
      <c r="J516"/>
      <c r="K516"/>
      <c r="L516"/>
      <c r="M516"/>
      <c r="N516"/>
      <c r="O516"/>
      <c r="P516"/>
      <c r="Q516"/>
      <c r="R516"/>
      <c r="S516"/>
    </row>
    <row r="517" spans="1:19" ht="14.5" x14ac:dyDescent="0.35">
      <c r="A517"/>
      <c r="B517"/>
      <c r="C517"/>
      <c r="D517"/>
      <c r="E517"/>
      <c r="F517"/>
      <c r="G517"/>
      <c r="H517"/>
      <c r="I517"/>
      <c r="J517"/>
      <c r="K517"/>
      <c r="L517"/>
      <c r="M517"/>
      <c r="N517"/>
      <c r="O517"/>
      <c r="P517"/>
      <c r="Q517"/>
      <c r="R517"/>
      <c r="S517"/>
    </row>
    <row r="518" spans="1:19" ht="14.5" x14ac:dyDescent="0.35">
      <c r="A518"/>
      <c r="B518"/>
      <c r="C518"/>
      <c r="D518"/>
      <c r="E518"/>
      <c r="F518"/>
      <c r="G518"/>
      <c r="H518"/>
      <c r="I518"/>
      <c r="J518"/>
      <c r="K518"/>
      <c r="L518"/>
      <c r="M518"/>
      <c r="N518"/>
      <c r="O518"/>
      <c r="P518"/>
      <c r="Q518"/>
      <c r="R518"/>
      <c r="S518"/>
    </row>
    <row r="519" spans="1:19" ht="14.5" x14ac:dyDescent="0.35">
      <c r="A519"/>
      <c r="B519"/>
      <c r="C519"/>
      <c r="D519"/>
      <c r="E519"/>
      <c r="F519"/>
      <c r="G519"/>
      <c r="H519"/>
      <c r="I519"/>
      <c r="J519"/>
      <c r="K519"/>
      <c r="L519"/>
      <c r="M519"/>
      <c r="N519"/>
      <c r="O519"/>
      <c r="P519"/>
      <c r="Q519"/>
      <c r="R519"/>
      <c r="S519"/>
    </row>
    <row r="520" spans="1:19" ht="14.5" x14ac:dyDescent="0.35">
      <c r="A520"/>
      <c r="B520"/>
      <c r="C520"/>
      <c r="D520"/>
      <c r="E520"/>
      <c r="F520"/>
      <c r="G520"/>
      <c r="H520"/>
      <c r="I520"/>
      <c r="J520"/>
      <c r="K520"/>
      <c r="L520"/>
      <c r="M520"/>
      <c r="N520"/>
      <c r="O520"/>
      <c r="P520"/>
      <c r="Q520"/>
      <c r="R520"/>
      <c r="S520"/>
    </row>
    <row r="521" spans="1:19" ht="14.5" x14ac:dyDescent="0.35">
      <c r="A521"/>
      <c r="B521"/>
      <c r="C521"/>
      <c r="D521"/>
      <c r="E521"/>
      <c r="F521"/>
      <c r="G521"/>
      <c r="H521"/>
      <c r="I521"/>
      <c r="J521"/>
      <c r="K521"/>
      <c r="L521"/>
      <c r="M521"/>
      <c r="N521"/>
      <c r="O521"/>
      <c r="P521"/>
      <c r="Q521"/>
      <c r="R521"/>
      <c r="S521"/>
    </row>
    <row r="522" spans="1:19" ht="14.5" x14ac:dyDescent="0.35">
      <c r="A522"/>
      <c r="B522"/>
      <c r="C522"/>
      <c r="D522"/>
      <c r="E522"/>
      <c r="F522"/>
      <c r="G522"/>
      <c r="H522"/>
      <c r="I522"/>
      <c r="J522"/>
      <c r="K522"/>
      <c r="L522"/>
      <c r="M522"/>
      <c r="N522"/>
      <c r="O522"/>
      <c r="P522"/>
      <c r="Q522"/>
      <c r="R522"/>
      <c r="S522"/>
    </row>
    <row r="523" spans="1:19" ht="14.5" x14ac:dyDescent="0.35">
      <c r="A523"/>
      <c r="B523"/>
      <c r="C523"/>
      <c r="D523"/>
      <c r="E523"/>
      <c r="F523"/>
      <c r="G523"/>
      <c r="H523"/>
      <c r="I523"/>
      <c r="J523"/>
      <c r="K523"/>
      <c r="L523"/>
      <c r="M523"/>
      <c r="N523"/>
      <c r="O523"/>
      <c r="P523"/>
      <c r="Q523"/>
      <c r="R523"/>
      <c r="S523"/>
    </row>
    <row r="524" spans="1:19" ht="14.5" x14ac:dyDescent="0.35">
      <c r="A524"/>
      <c r="B524"/>
      <c r="C524"/>
      <c r="D524"/>
      <c r="E524"/>
      <c r="F524"/>
      <c r="G524"/>
      <c r="H524"/>
      <c r="I524"/>
      <c r="J524"/>
      <c r="K524"/>
      <c r="L524"/>
      <c r="M524"/>
      <c r="N524"/>
      <c r="O524"/>
      <c r="P524"/>
      <c r="Q524"/>
      <c r="R524"/>
      <c r="S524"/>
    </row>
    <row r="525" spans="1:19" ht="14.5" x14ac:dyDescent="0.35">
      <c r="A525"/>
      <c r="B525"/>
      <c r="C525"/>
      <c r="D525"/>
      <c r="E525"/>
      <c r="F525"/>
      <c r="G525"/>
      <c r="H525"/>
      <c r="I525"/>
      <c r="J525"/>
      <c r="K525"/>
      <c r="L525"/>
      <c r="M525"/>
      <c r="N525"/>
      <c r="O525"/>
      <c r="P525"/>
      <c r="Q525"/>
      <c r="R525"/>
      <c r="S525"/>
    </row>
    <row r="526" spans="1:19" ht="14.5" x14ac:dyDescent="0.35">
      <c r="A526"/>
      <c r="B526"/>
      <c r="C526"/>
      <c r="D526"/>
      <c r="E526"/>
      <c r="F526"/>
      <c r="G526"/>
      <c r="H526"/>
      <c r="I526"/>
      <c r="J526"/>
      <c r="K526"/>
      <c r="L526"/>
      <c r="M526"/>
      <c r="N526"/>
      <c r="O526"/>
      <c r="P526"/>
      <c r="Q526"/>
      <c r="R526"/>
      <c r="S526"/>
    </row>
    <row r="527" spans="1:19" ht="14.5" x14ac:dyDescent="0.35">
      <c r="A527"/>
      <c r="B527"/>
      <c r="C527"/>
      <c r="D527"/>
      <c r="E527"/>
      <c r="F527"/>
      <c r="G527"/>
      <c r="H527"/>
      <c r="I527"/>
      <c r="J527"/>
      <c r="K527"/>
      <c r="L527"/>
      <c r="M527"/>
      <c r="N527"/>
      <c r="O527"/>
      <c r="P527"/>
      <c r="Q527"/>
      <c r="R527"/>
      <c r="S527"/>
    </row>
    <row r="528" spans="1:19" ht="14.5" x14ac:dyDescent="0.35">
      <c r="A528"/>
      <c r="B528"/>
      <c r="C528"/>
      <c r="D528"/>
      <c r="E528"/>
      <c r="F528"/>
      <c r="G528"/>
      <c r="H528"/>
      <c r="I528"/>
      <c r="J528"/>
      <c r="K528"/>
      <c r="L528"/>
      <c r="M528"/>
      <c r="N528"/>
      <c r="O528"/>
      <c r="P528"/>
      <c r="Q528"/>
      <c r="R528"/>
      <c r="S528"/>
    </row>
    <row r="529" spans="1:19" ht="14.5" x14ac:dyDescent="0.35">
      <c r="A529"/>
      <c r="B529"/>
      <c r="C529"/>
      <c r="D529"/>
      <c r="E529"/>
      <c r="F529"/>
      <c r="G529"/>
      <c r="H529"/>
      <c r="I529"/>
      <c r="J529"/>
      <c r="K529"/>
      <c r="L529"/>
      <c r="M529"/>
      <c r="N529"/>
      <c r="O529"/>
      <c r="P529"/>
      <c r="Q529"/>
      <c r="R529"/>
      <c r="S529"/>
    </row>
    <row r="530" spans="1:19" ht="14.5" x14ac:dyDescent="0.35">
      <c r="A530"/>
      <c r="B530"/>
      <c r="C530"/>
      <c r="D530"/>
      <c r="E530"/>
      <c r="F530"/>
      <c r="G530"/>
      <c r="H530"/>
      <c r="I530"/>
      <c r="J530"/>
      <c r="K530"/>
      <c r="L530"/>
      <c r="M530"/>
      <c r="N530"/>
      <c r="O530"/>
      <c r="P530"/>
      <c r="Q530"/>
      <c r="R530"/>
      <c r="S530"/>
    </row>
    <row r="531" spans="1:19" ht="14.5" x14ac:dyDescent="0.35">
      <c r="A531"/>
      <c r="B531"/>
      <c r="C531"/>
      <c r="D531"/>
      <c r="E531"/>
      <c r="F531"/>
      <c r="G531"/>
      <c r="H531"/>
      <c r="I531"/>
      <c r="J531"/>
      <c r="K531"/>
      <c r="L531"/>
      <c r="M531"/>
      <c r="N531"/>
      <c r="O531"/>
      <c r="P531"/>
      <c r="Q531"/>
      <c r="R531"/>
      <c r="S531"/>
    </row>
    <row r="532" spans="1:19" ht="14.5" x14ac:dyDescent="0.35">
      <c r="A532"/>
      <c r="B532"/>
      <c r="C532"/>
      <c r="D532"/>
      <c r="E532"/>
      <c r="F532"/>
      <c r="G532"/>
      <c r="H532"/>
      <c r="I532"/>
      <c r="J532"/>
      <c r="K532"/>
      <c r="L532"/>
      <c r="M532"/>
      <c r="N532"/>
      <c r="O532"/>
      <c r="P532"/>
      <c r="Q532"/>
      <c r="R532"/>
      <c r="S532"/>
    </row>
    <row r="533" spans="1:19" ht="14.5" x14ac:dyDescent="0.35">
      <c r="A533"/>
      <c r="B533"/>
      <c r="C533"/>
      <c r="D533"/>
      <c r="E533"/>
      <c r="F533"/>
      <c r="G533"/>
      <c r="H533"/>
      <c r="I533"/>
      <c r="J533"/>
      <c r="K533"/>
      <c r="L533"/>
      <c r="M533"/>
      <c r="N533"/>
      <c r="O533"/>
      <c r="P533"/>
      <c r="Q533"/>
      <c r="R533"/>
      <c r="S533"/>
    </row>
    <row r="534" spans="1:19" ht="14.5" x14ac:dyDescent="0.35">
      <c r="A534"/>
      <c r="B534"/>
      <c r="C534"/>
      <c r="D534"/>
      <c r="E534"/>
      <c r="F534"/>
      <c r="G534"/>
      <c r="H534"/>
      <c r="I534"/>
      <c r="J534"/>
      <c r="K534"/>
      <c r="L534"/>
      <c r="M534"/>
      <c r="N534"/>
      <c r="O534"/>
      <c r="P534"/>
      <c r="Q534"/>
      <c r="R534"/>
      <c r="S534"/>
    </row>
    <row r="535" spans="1:19" ht="14.5" x14ac:dyDescent="0.35">
      <c r="A535"/>
      <c r="B535"/>
      <c r="C535"/>
      <c r="D535"/>
      <c r="E535"/>
      <c r="F535"/>
      <c r="G535"/>
      <c r="H535"/>
      <c r="I535"/>
      <c r="J535"/>
      <c r="K535"/>
      <c r="L535"/>
      <c r="M535"/>
      <c r="N535"/>
      <c r="O535"/>
      <c r="P535"/>
      <c r="Q535"/>
      <c r="R535"/>
      <c r="S535"/>
    </row>
    <row r="536" spans="1:19" ht="14.5" x14ac:dyDescent="0.35">
      <c r="A536"/>
      <c r="B536"/>
      <c r="C536"/>
      <c r="D536"/>
      <c r="E536"/>
      <c r="F536"/>
      <c r="G536"/>
      <c r="H536"/>
      <c r="I536"/>
      <c r="J536"/>
      <c r="K536"/>
      <c r="L536"/>
      <c r="M536"/>
      <c r="N536"/>
      <c r="O536"/>
      <c r="P536"/>
      <c r="Q536"/>
      <c r="R536"/>
      <c r="S536"/>
    </row>
    <row r="537" spans="1:19" ht="14.5" x14ac:dyDescent="0.35">
      <c r="A537"/>
      <c r="B537"/>
      <c r="C537"/>
      <c r="D537"/>
      <c r="E537"/>
      <c r="F537"/>
      <c r="G537"/>
      <c r="H537"/>
      <c r="I537"/>
      <c r="J537"/>
      <c r="K537"/>
      <c r="L537"/>
      <c r="M537"/>
      <c r="N537"/>
      <c r="O537"/>
      <c r="P537"/>
      <c r="Q537"/>
      <c r="R537"/>
      <c r="S537"/>
    </row>
    <row r="538" spans="1:19" ht="14.5" x14ac:dyDescent="0.35">
      <c r="A538"/>
      <c r="B538"/>
      <c r="C538"/>
      <c r="D538"/>
      <c r="E538"/>
      <c r="F538"/>
      <c r="G538"/>
      <c r="H538"/>
      <c r="I538"/>
      <c r="J538"/>
      <c r="K538"/>
      <c r="L538"/>
      <c r="M538"/>
      <c r="N538"/>
      <c r="O538"/>
      <c r="P538"/>
      <c r="Q538"/>
      <c r="R538"/>
      <c r="S538"/>
    </row>
    <row r="539" spans="1:19" ht="14.5" x14ac:dyDescent="0.35">
      <c r="A539"/>
      <c r="B539"/>
      <c r="C539"/>
      <c r="D539"/>
      <c r="E539"/>
      <c r="F539"/>
      <c r="G539"/>
      <c r="H539"/>
      <c r="I539"/>
      <c r="J539"/>
      <c r="K539"/>
      <c r="L539"/>
      <c r="M539"/>
      <c r="N539"/>
      <c r="O539"/>
      <c r="P539"/>
      <c r="Q539"/>
      <c r="R539"/>
      <c r="S539"/>
    </row>
    <row r="540" spans="1:19" ht="14.5" x14ac:dyDescent="0.35">
      <c r="A540"/>
      <c r="B540"/>
      <c r="C540"/>
      <c r="D540"/>
      <c r="E540"/>
      <c r="F540"/>
      <c r="G540"/>
      <c r="H540"/>
      <c r="I540"/>
      <c r="J540"/>
      <c r="K540"/>
      <c r="L540"/>
      <c r="M540"/>
      <c r="N540"/>
      <c r="O540"/>
      <c r="P540"/>
      <c r="Q540"/>
      <c r="R540"/>
      <c r="S540"/>
    </row>
    <row r="541" spans="1:19" ht="14.5" x14ac:dyDescent="0.35">
      <c r="A541"/>
      <c r="B541"/>
      <c r="C541"/>
      <c r="D541"/>
      <c r="E541"/>
      <c r="F541"/>
      <c r="G541"/>
      <c r="H541"/>
      <c r="I541"/>
      <c r="J541"/>
      <c r="K541"/>
      <c r="L541"/>
      <c r="M541"/>
      <c r="N541"/>
      <c r="O541"/>
      <c r="P541"/>
      <c r="Q541"/>
      <c r="R541"/>
      <c r="S541"/>
    </row>
    <row r="542" spans="1:19" ht="14.5" x14ac:dyDescent="0.35">
      <c r="A542"/>
      <c r="B542"/>
      <c r="C542"/>
      <c r="D542"/>
      <c r="E542"/>
      <c r="F542"/>
      <c r="G542"/>
      <c r="H542"/>
      <c r="I542"/>
      <c r="J542"/>
      <c r="K542"/>
      <c r="L542"/>
      <c r="M542"/>
      <c r="N542"/>
      <c r="O542"/>
      <c r="P542"/>
      <c r="Q542"/>
      <c r="R542"/>
      <c r="S542"/>
    </row>
    <row r="543" spans="1:19" ht="14.5" x14ac:dyDescent="0.35">
      <c r="A543"/>
      <c r="B543"/>
      <c r="C543"/>
      <c r="D543"/>
      <c r="E543"/>
      <c r="F543"/>
      <c r="G543"/>
      <c r="H543"/>
      <c r="I543"/>
      <c r="J543"/>
      <c r="K543"/>
      <c r="L543"/>
      <c r="M543"/>
      <c r="N543"/>
      <c r="O543"/>
      <c r="P543"/>
      <c r="Q543"/>
      <c r="R543"/>
      <c r="S543"/>
    </row>
    <row r="544" spans="1:19" ht="14.5" x14ac:dyDescent="0.35">
      <c r="A544"/>
      <c r="B544"/>
      <c r="C544"/>
      <c r="D544"/>
      <c r="E544"/>
      <c r="F544"/>
      <c r="G544"/>
      <c r="H544"/>
      <c r="I544"/>
      <c r="J544"/>
      <c r="K544"/>
      <c r="L544"/>
      <c r="M544"/>
      <c r="N544"/>
      <c r="O544"/>
      <c r="P544"/>
      <c r="Q544"/>
      <c r="R544"/>
      <c r="S544"/>
    </row>
    <row r="545" spans="1:19" ht="14.5" x14ac:dyDescent="0.35">
      <c r="A545"/>
      <c r="B545"/>
      <c r="C545"/>
      <c r="D545"/>
      <c r="E545"/>
      <c r="F545"/>
      <c r="G545"/>
      <c r="H545"/>
      <c r="I545"/>
      <c r="J545"/>
      <c r="K545"/>
      <c r="L545"/>
      <c r="M545"/>
      <c r="N545"/>
      <c r="O545"/>
      <c r="P545"/>
      <c r="Q545"/>
      <c r="R545"/>
      <c r="S545"/>
    </row>
    <row r="546" spans="1:19" ht="14.5" x14ac:dyDescent="0.35">
      <c r="A546"/>
      <c r="B546"/>
      <c r="C546"/>
      <c r="D546"/>
      <c r="E546"/>
      <c r="F546"/>
      <c r="G546"/>
      <c r="H546"/>
      <c r="I546"/>
      <c r="J546"/>
      <c r="K546"/>
      <c r="L546"/>
      <c r="M546"/>
      <c r="N546"/>
      <c r="O546"/>
      <c r="P546"/>
      <c r="Q546"/>
      <c r="R546"/>
      <c r="S546"/>
    </row>
    <row r="547" spans="1:19" ht="14.5" x14ac:dyDescent="0.35">
      <c r="A547"/>
      <c r="B547"/>
      <c r="C547"/>
      <c r="D547"/>
      <c r="E547"/>
      <c r="F547"/>
      <c r="G547"/>
      <c r="H547"/>
      <c r="I547"/>
      <c r="J547"/>
      <c r="K547"/>
      <c r="L547"/>
      <c r="M547"/>
      <c r="N547"/>
      <c r="O547"/>
      <c r="P547"/>
      <c r="Q547"/>
      <c r="R547"/>
      <c r="S547"/>
    </row>
    <row r="548" spans="1:19" ht="14.5" x14ac:dyDescent="0.35">
      <c r="A548"/>
      <c r="B548"/>
      <c r="C548"/>
      <c r="D548"/>
      <c r="E548"/>
      <c r="F548"/>
      <c r="G548"/>
      <c r="H548"/>
      <c r="I548"/>
      <c r="J548"/>
      <c r="K548"/>
      <c r="L548"/>
      <c r="M548"/>
      <c r="N548"/>
      <c r="O548"/>
      <c r="P548"/>
      <c r="Q548"/>
      <c r="R548"/>
      <c r="S548"/>
    </row>
    <row r="549" spans="1:19" ht="14.5" x14ac:dyDescent="0.35">
      <c r="A549"/>
      <c r="B549"/>
      <c r="C549"/>
      <c r="D549"/>
      <c r="E549"/>
      <c r="F549"/>
      <c r="G549"/>
      <c r="H549"/>
      <c r="I549"/>
      <c r="J549"/>
      <c r="K549"/>
      <c r="L549"/>
      <c r="M549"/>
      <c r="N549"/>
      <c r="O549"/>
      <c r="P549"/>
      <c r="Q549"/>
      <c r="R549"/>
      <c r="S549"/>
    </row>
    <row r="550" spans="1:19" ht="14.5" x14ac:dyDescent="0.35">
      <c r="A550"/>
      <c r="B550"/>
      <c r="C550"/>
      <c r="D550"/>
      <c r="E550"/>
      <c r="F550"/>
      <c r="G550"/>
      <c r="H550"/>
      <c r="I550"/>
      <c r="J550"/>
      <c r="K550"/>
      <c r="L550"/>
      <c r="M550"/>
      <c r="N550"/>
      <c r="O550"/>
      <c r="P550"/>
      <c r="Q550"/>
      <c r="R550"/>
      <c r="S550"/>
    </row>
    <row r="551" spans="1:19" ht="14.5" x14ac:dyDescent="0.35">
      <c r="A551"/>
      <c r="B551"/>
      <c r="C551"/>
      <c r="D551"/>
      <c r="E551"/>
      <c r="F551"/>
      <c r="G551"/>
      <c r="H551"/>
      <c r="I551"/>
      <c r="J551"/>
      <c r="K551"/>
      <c r="L551"/>
      <c r="M551"/>
      <c r="N551"/>
      <c r="O551"/>
      <c r="P551"/>
      <c r="Q551"/>
      <c r="R551"/>
      <c r="S551"/>
    </row>
    <row r="552" spans="1:19" ht="14.5" x14ac:dyDescent="0.35">
      <c r="A552"/>
      <c r="B552"/>
      <c r="C552"/>
      <c r="D552"/>
      <c r="E552"/>
      <c r="F552"/>
      <c r="G552"/>
      <c r="H552"/>
      <c r="I552"/>
      <c r="J552"/>
      <c r="K552"/>
      <c r="L552"/>
      <c r="M552"/>
      <c r="N552"/>
      <c r="O552"/>
      <c r="P552"/>
      <c r="Q552"/>
      <c r="R552"/>
      <c r="S552"/>
    </row>
    <row r="553" spans="1:19" ht="14.5" x14ac:dyDescent="0.35">
      <c r="A553"/>
      <c r="B553"/>
      <c r="C553"/>
      <c r="D553"/>
      <c r="E553"/>
      <c r="F553"/>
      <c r="G553"/>
      <c r="H553"/>
      <c r="I553"/>
      <c r="J553"/>
      <c r="K553"/>
      <c r="L553"/>
      <c r="M553"/>
      <c r="N553"/>
      <c r="O553"/>
      <c r="P553"/>
      <c r="Q553"/>
      <c r="R553"/>
      <c r="S553"/>
    </row>
    <row r="554" spans="1:19" ht="14.5" x14ac:dyDescent="0.35">
      <c r="A554"/>
      <c r="B554"/>
      <c r="C554"/>
      <c r="D554"/>
      <c r="E554"/>
      <c r="F554"/>
      <c r="G554"/>
      <c r="H554"/>
      <c r="I554"/>
      <c r="J554"/>
      <c r="K554"/>
      <c r="L554"/>
      <c r="M554"/>
      <c r="N554"/>
      <c r="O554"/>
      <c r="P554"/>
      <c r="Q554"/>
      <c r="R554"/>
      <c r="S554"/>
    </row>
    <row r="555" spans="1:19" ht="14.5" x14ac:dyDescent="0.35">
      <c r="A555"/>
      <c r="B555"/>
      <c r="C555"/>
      <c r="D555"/>
      <c r="E555"/>
      <c r="F555"/>
      <c r="G555"/>
      <c r="H555"/>
      <c r="I555"/>
      <c r="J555"/>
      <c r="K555"/>
      <c r="L555"/>
      <c r="M555"/>
      <c r="N555"/>
      <c r="O555"/>
      <c r="P555"/>
      <c r="Q555"/>
      <c r="R555"/>
      <c r="S555"/>
    </row>
    <row r="556" spans="1:19" ht="14.5" x14ac:dyDescent="0.35">
      <c r="A556"/>
      <c r="B556"/>
      <c r="C556"/>
      <c r="D556"/>
      <c r="E556"/>
      <c r="F556"/>
      <c r="G556"/>
      <c r="H556"/>
      <c r="I556"/>
      <c r="J556"/>
      <c r="K556"/>
      <c r="L556"/>
      <c r="M556"/>
      <c r="N556"/>
      <c r="O556"/>
      <c r="P556"/>
      <c r="Q556"/>
      <c r="R556"/>
      <c r="S556"/>
    </row>
    <row r="557" spans="1:19" ht="14.5" x14ac:dyDescent="0.35">
      <c r="A557"/>
      <c r="B557"/>
      <c r="C557"/>
      <c r="D557"/>
      <c r="E557"/>
      <c r="F557"/>
      <c r="G557"/>
      <c r="H557"/>
      <c r="I557"/>
      <c r="J557"/>
      <c r="K557"/>
      <c r="L557"/>
      <c r="M557"/>
      <c r="N557"/>
      <c r="O557"/>
      <c r="P557"/>
      <c r="Q557"/>
      <c r="R557"/>
      <c r="S557"/>
    </row>
    <row r="558" spans="1:19" ht="14.5" x14ac:dyDescent="0.35">
      <c r="A558"/>
      <c r="B558"/>
      <c r="C558"/>
      <c r="D558"/>
      <c r="E558"/>
      <c r="F558"/>
      <c r="G558"/>
      <c r="H558"/>
      <c r="I558"/>
      <c r="J558"/>
      <c r="K558"/>
      <c r="L558"/>
      <c r="M558"/>
      <c r="N558"/>
      <c r="O558"/>
      <c r="P558"/>
      <c r="Q558"/>
      <c r="R558"/>
      <c r="S558"/>
    </row>
    <row r="559" spans="1:19" ht="14.5" x14ac:dyDescent="0.35">
      <c r="A559"/>
      <c r="B559"/>
      <c r="C559"/>
      <c r="D559"/>
      <c r="E559"/>
      <c r="F559"/>
      <c r="G559"/>
      <c r="H559"/>
      <c r="I559"/>
      <c r="J559"/>
      <c r="K559"/>
      <c r="L559"/>
      <c r="M559"/>
      <c r="N559"/>
      <c r="O559"/>
      <c r="P559"/>
      <c r="Q559"/>
      <c r="R559"/>
      <c r="S559"/>
    </row>
    <row r="560" spans="1:19" ht="14.5" x14ac:dyDescent="0.35">
      <c r="A560"/>
      <c r="B560"/>
      <c r="C560"/>
      <c r="D560"/>
      <c r="E560"/>
      <c r="F560"/>
      <c r="G560"/>
      <c r="H560"/>
      <c r="I560"/>
      <c r="J560"/>
      <c r="K560"/>
      <c r="L560"/>
      <c r="M560"/>
      <c r="N560"/>
      <c r="O560"/>
      <c r="P560"/>
      <c r="Q560"/>
      <c r="R560"/>
      <c r="S560"/>
    </row>
    <row r="561" spans="1:19" ht="14.5" x14ac:dyDescent="0.35">
      <c r="A561"/>
      <c r="B561"/>
      <c r="C561"/>
      <c r="D561"/>
      <c r="E561"/>
      <c r="F561"/>
      <c r="G561"/>
      <c r="H561"/>
      <c r="I561"/>
      <c r="J561"/>
      <c r="K561"/>
      <c r="L561"/>
      <c r="M561"/>
      <c r="N561"/>
      <c r="O561"/>
      <c r="P561"/>
      <c r="Q561"/>
      <c r="R561"/>
      <c r="S561"/>
    </row>
    <row r="562" spans="1:19" ht="14.5" x14ac:dyDescent="0.35">
      <c r="A562"/>
      <c r="B562"/>
      <c r="C562"/>
      <c r="D562"/>
      <c r="E562"/>
      <c r="F562"/>
      <c r="G562"/>
      <c r="H562"/>
      <c r="I562"/>
      <c r="J562"/>
      <c r="K562"/>
      <c r="L562"/>
      <c r="M562"/>
      <c r="N562"/>
      <c r="O562"/>
      <c r="P562"/>
      <c r="Q562"/>
      <c r="R562"/>
      <c r="S562"/>
    </row>
    <row r="563" spans="1:19" ht="14.5" x14ac:dyDescent="0.35">
      <c r="A563"/>
      <c r="B563"/>
      <c r="C563"/>
      <c r="D563"/>
      <c r="E563"/>
      <c r="F563"/>
      <c r="G563"/>
      <c r="H563"/>
      <c r="I563"/>
      <c r="J563"/>
      <c r="K563"/>
      <c r="L563"/>
      <c r="M563"/>
      <c r="N563"/>
      <c r="O563"/>
      <c r="P563"/>
      <c r="Q563"/>
      <c r="R563"/>
      <c r="S563"/>
    </row>
    <row r="564" spans="1:19" ht="14.5" x14ac:dyDescent="0.35">
      <c r="A564"/>
      <c r="B564"/>
      <c r="C564"/>
      <c r="D564"/>
      <c r="E564"/>
      <c r="F564"/>
      <c r="G564"/>
      <c r="H564"/>
      <c r="I564"/>
      <c r="J564"/>
      <c r="K564"/>
      <c r="L564"/>
      <c r="M564"/>
      <c r="N564"/>
      <c r="O564"/>
      <c r="P564"/>
      <c r="Q564"/>
      <c r="R564"/>
      <c r="S564"/>
    </row>
    <row r="565" spans="1:19" ht="14.5" x14ac:dyDescent="0.35">
      <c r="A565"/>
      <c r="B565"/>
      <c r="C565"/>
      <c r="D565"/>
      <c r="E565"/>
      <c r="F565"/>
      <c r="G565"/>
      <c r="H565"/>
      <c r="I565"/>
      <c r="J565"/>
      <c r="K565"/>
      <c r="L565"/>
      <c r="M565"/>
      <c r="N565"/>
      <c r="O565"/>
      <c r="P565"/>
      <c r="Q565"/>
      <c r="R565"/>
      <c r="S565"/>
    </row>
    <row r="566" spans="1:19" ht="14.5" x14ac:dyDescent="0.35">
      <c r="A566"/>
      <c r="B566"/>
      <c r="C566"/>
      <c r="D566"/>
      <c r="E566"/>
      <c r="F566"/>
      <c r="G566"/>
      <c r="H566"/>
      <c r="I566"/>
      <c r="J566"/>
      <c r="K566"/>
      <c r="L566"/>
      <c r="M566"/>
      <c r="N566"/>
      <c r="O566"/>
      <c r="P566"/>
      <c r="Q566"/>
      <c r="R566"/>
      <c r="S566"/>
    </row>
    <row r="567" spans="1:19" ht="14.5" x14ac:dyDescent="0.35">
      <c r="A567"/>
      <c r="B567"/>
      <c r="C567"/>
      <c r="D567"/>
      <c r="E567"/>
      <c r="F567"/>
      <c r="G567"/>
      <c r="H567"/>
      <c r="I567"/>
      <c r="J567"/>
      <c r="K567"/>
      <c r="L567"/>
      <c r="M567"/>
      <c r="N567"/>
      <c r="O567"/>
      <c r="P567"/>
      <c r="Q567"/>
      <c r="R567"/>
      <c r="S567"/>
    </row>
    <row r="568" spans="1:19" ht="14.5" x14ac:dyDescent="0.35">
      <c r="A568"/>
      <c r="B568"/>
      <c r="C568"/>
      <c r="D568"/>
      <c r="E568"/>
      <c r="F568"/>
      <c r="G568"/>
      <c r="H568"/>
      <c r="I568"/>
      <c r="J568"/>
      <c r="K568"/>
      <c r="L568"/>
      <c r="M568"/>
      <c r="N568"/>
      <c r="O568"/>
      <c r="P568"/>
      <c r="Q568"/>
      <c r="R568"/>
      <c r="S568"/>
    </row>
    <row r="569" spans="1:19" ht="14.5" x14ac:dyDescent="0.35">
      <c r="A569"/>
      <c r="B569"/>
      <c r="C569"/>
      <c r="D569"/>
      <c r="E569"/>
      <c r="F569"/>
      <c r="G569"/>
      <c r="H569"/>
      <c r="I569"/>
      <c r="J569"/>
      <c r="K569"/>
      <c r="L569"/>
      <c r="M569"/>
      <c r="N569"/>
      <c r="O569"/>
      <c r="P569"/>
      <c r="Q569"/>
      <c r="R569"/>
      <c r="S569"/>
    </row>
    <row r="570" spans="1:19" ht="14.5" x14ac:dyDescent="0.35">
      <c r="A570"/>
      <c r="B570"/>
      <c r="C570"/>
      <c r="D570"/>
      <c r="E570"/>
      <c r="F570"/>
      <c r="G570"/>
      <c r="H570"/>
      <c r="I570"/>
      <c r="J570"/>
      <c r="K570"/>
      <c r="L570"/>
      <c r="M570"/>
      <c r="N570"/>
      <c r="O570"/>
      <c r="P570"/>
      <c r="Q570"/>
      <c r="R570"/>
      <c r="S570"/>
    </row>
    <row r="571" spans="1:19" ht="14.5" x14ac:dyDescent="0.35">
      <c r="A571"/>
      <c r="B571"/>
      <c r="C571"/>
      <c r="D571"/>
      <c r="E571"/>
      <c r="F571"/>
      <c r="G571"/>
      <c r="H571"/>
      <c r="I571"/>
      <c r="J571"/>
      <c r="K571"/>
      <c r="L571"/>
      <c r="M571"/>
      <c r="N571"/>
      <c r="O571"/>
      <c r="P571"/>
      <c r="Q571"/>
      <c r="R571"/>
      <c r="S571"/>
    </row>
    <row r="572" spans="1:19" ht="14.5" x14ac:dyDescent="0.35">
      <c r="A572"/>
      <c r="B572"/>
      <c r="C572"/>
      <c r="D572"/>
      <c r="E572"/>
      <c r="F572"/>
      <c r="G572"/>
      <c r="H572"/>
      <c r="I572"/>
      <c r="J572"/>
      <c r="K572"/>
      <c r="L572"/>
      <c r="M572"/>
      <c r="N572"/>
      <c r="O572"/>
      <c r="P572"/>
      <c r="Q572"/>
      <c r="R572"/>
      <c r="S572"/>
    </row>
    <row r="573" spans="1:19" ht="14.5" x14ac:dyDescent="0.35">
      <c r="A573"/>
      <c r="B573"/>
      <c r="C573"/>
      <c r="D573"/>
      <c r="E573"/>
      <c r="F573"/>
      <c r="G573"/>
      <c r="H573"/>
      <c r="I573"/>
      <c r="J573"/>
      <c r="K573"/>
      <c r="L573"/>
      <c r="M573"/>
      <c r="N573"/>
      <c r="O573"/>
      <c r="P573"/>
      <c r="Q573"/>
      <c r="R573"/>
      <c r="S573"/>
    </row>
    <row r="574" spans="1:19" ht="14.5" x14ac:dyDescent="0.35">
      <c r="A574"/>
      <c r="B574"/>
      <c r="C574"/>
      <c r="D574"/>
      <c r="E574"/>
      <c r="F574"/>
      <c r="G574"/>
      <c r="H574"/>
      <c r="I574"/>
      <c r="J574"/>
      <c r="K574"/>
      <c r="L574"/>
      <c r="M574"/>
      <c r="N574"/>
      <c r="O574"/>
      <c r="P574"/>
      <c r="Q574"/>
      <c r="R574"/>
      <c r="S574"/>
    </row>
    <row r="575" spans="1:19" ht="14.5" x14ac:dyDescent="0.35">
      <c r="A575"/>
      <c r="B575"/>
      <c r="C575"/>
      <c r="D575"/>
      <c r="E575"/>
      <c r="F575"/>
      <c r="G575"/>
      <c r="H575"/>
      <c r="I575"/>
      <c r="J575"/>
      <c r="K575"/>
      <c r="L575"/>
      <c r="M575"/>
      <c r="N575"/>
      <c r="O575"/>
      <c r="P575"/>
      <c r="Q575"/>
      <c r="R575"/>
      <c r="S575"/>
    </row>
    <row r="576" spans="1:19" ht="14.5" x14ac:dyDescent="0.35">
      <c r="A576"/>
      <c r="B576"/>
      <c r="C576"/>
      <c r="D576"/>
      <c r="E576"/>
      <c r="F576"/>
      <c r="G576"/>
      <c r="H576"/>
      <c r="I576"/>
      <c r="J576"/>
      <c r="K576"/>
      <c r="L576"/>
      <c r="M576"/>
      <c r="N576"/>
      <c r="O576"/>
      <c r="P576"/>
      <c r="Q576"/>
      <c r="R576"/>
      <c r="S576"/>
    </row>
    <row r="577" spans="1:19" ht="14.5" x14ac:dyDescent="0.35">
      <c r="A577"/>
      <c r="B577"/>
      <c r="C577"/>
      <c r="D577"/>
      <c r="E577"/>
      <c r="F577"/>
      <c r="G577"/>
      <c r="H577"/>
      <c r="I577"/>
      <c r="J577"/>
      <c r="K577"/>
      <c r="L577"/>
      <c r="M577"/>
      <c r="N577"/>
      <c r="O577"/>
      <c r="P577"/>
      <c r="Q577"/>
      <c r="R577"/>
      <c r="S577"/>
    </row>
    <row r="578" spans="1:19" ht="14.5" x14ac:dyDescent="0.35">
      <c r="A578"/>
      <c r="B578"/>
      <c r="C578"/>
      <c r="D578"/>
      <c r="E578"/>
      <c r="F578"/>
      <c r="G578"/>
      <c r="H578"/>
      <c r="I578"/>
      <c r="J578"/>
      <c r="K578"/>
      <c r="L578"/>
      <c r="M578"/>
      <c r="N578"/>
      <c r="O578"/>
      <c r="P578"/>
      <c r="Q578"/>
      <c r="R578"/>
      <c r="S578"/>
    </row>
    <row r="579" spans="1:19" ht="14.5" x14ac:dyDescent="0.35">
      <c r="A579"/>
      <c r="B579"/>
      <c r="C579"/>
      <c r="D579"/>
      <c r="E579"/>
      <c r="F579"/>
      <c r="G579"/>
      <c r="H579"/>
      <c r="I579"/>
      <c r="J579"/>
      <c r="K579"/>
      <c r="L579"/>
      <c r="M579"/>
      <c r="N579"/>
      <c r="O579"/>
      <c r="P579"/>
      <c r="Q579"/>
      <c r="R579"/>
      <c r="S579"/>
    </row>
    <row r="580" spans="1:19" ht="14.5" x14ac:dyDescent="0.35">
      <c r="A580"/>
      <c r="B580"/>
      <c r="C580"/>
      <c r="D580"/>
      <c r="E580"/>
      <c r="F580"/>
      <c r="G580"/>
      <c r="H580"/>
      <c r="I580"/>
      <c r="J580"/>
      <c r="K580"/>
      <c r="L580"/>
      <c r="M580"/>
      <c r="N580"/>
      <c r="O580"/>
      <c r="P580"/>
      <c r="Q580"/>
      <c r="R580"/>
      <c r="S580"/>
    </row>
    <row r="581" spans="1:19" ht="14.5" x14ac:dyDescent="0.35">
      <c r="A581"/>
      <c r="B581"/>
      <c r="C581"/>
      <c r="D581"/>
      <c r="E581"/>
      <c r="F581"/>
      <c r="G581"/>
      <c r="H581"/>
      <c r="I581"/>
      <c r="J581"/>
      <c r="K581"/>
      <c r="L581"/>
      <c r="M581"/>
      <c r="N581"/>
      <c r="O581"/>
      <c r="P581"/>
      <c r="Q581"/>
      <c r="R581"/>
      <c r="S581"/>
    </row>
    <row r="582" spans="1:19" ht="14.5" x14ac:dyDescent="0.35">
      <c r="A582"/>
      <c r="B582"/>
      <c r="C582"/>
      <c r="D582"/>
      <c r="E582"/>
      <c r="F582"/>
      <c r="G582"/>
      <c r="H582"/>
      <c r="I582"/>
      <c r="J582"/>
      <c r="K582"/>
      <c r="L582"/>
      <c r="M582"/>
      <c r="N582"/>
      <c r="O582"/>
      <c r="P582"/>
      <c r="Q582"/>
      <c r="R582"/>
      <c r="S582"/>
    </row>
    <row r="583" spans="1:19" ht="14.5" x14ac:dyDescent="0.35">
      <c r="A583"/>
      <c r="B583"/>
      <c r="C583"/>
      <c r="D583"/>
      <c r="E583"/>
      <c r="F583"/>
      <c r="G583"/>
      <c r="H583"/>
      <c r="I583"/>
      <c r="J583"/>
      <c r="K583"/>
      <c r="L583"/>
      <c r="M583"/>
      <c r="N583"/>
      <c r="O583"/>
      <c r="P583"/>
      <c r="Q583"/>
      <c r="R583"/>
      <c r="S583"/>
    </row>
    <row r="584" spans="1:19" ht="14.5" x14ac:dyDescent="0.35">
      <c r="A584"/>
      <c r="B584"/>
      <c r="C584"/>
      <c r="D584"/>
      <c r="E584"/>
      <c r="F584"/>
      <c r="G584"/>
      <c r="H584"/>
      <c r="I584"/>
      <c r="J584"/>
      <c r="K584"/>
      <c r="L584"/>
      <c r="M584"/>
      <c r="N584"/>
      <c r="O584"/>
      <c r="P584"/>
      <c r="Q584"/>
      <c r="R584"/>
      <c r="S584"/>
    </row>
    <row r="585" spans="1:19" ht="14.5" x14ac:dyDescent="0.35">
      <c r="A585"/>
      <c r="B585"/>
      <c r="C585"/>
      <c r="D585"/>
      <c r="E585"/>
      <c r="F585"/>
      <c r="G585"/>
      <c r="H585"/>
      <c r="I585"/>
      <c r="J585"/>
      <c r="K585"/>
      <c r="L585"/>
      <c r="M585"/>
      <c r="N585"/>
      <c r="O585"/>
      <c r="P585"/>
      <c r="Q585"/>
      <c r="R585"/>
      <c r="S585"/>
    </row>
    <row r="586" spans="1:19" ht="14.5" x14ac:dyDescent="0.35">
      <c r="A586"/>
      <c r="B586"/>
      <c r="C586"/>
      <c r="D586"/>
      <c r="E586"/>
      <c r="F586"/>
      <c r="G586"/>
      <c r="H586"/>
      <c r="I586"/>
      <c r="J586"/>
      <c r="K586"/>
      <c r="L586"/>
      <c r="M586"/>
      <c r="N586"/>
      <c r="O586"/>
      <c r="P586"/>
      <c r="Q586"/>
      <c r="R586"/>
      <c r="S586"/>
    </row>
    <row r="587" spans="1:19" ht="14.5" x14ac:dyDescent="0.35">
      <c r="A587"/>
      <c r="B587"/>
      <c r="C587"/>
      <c r="D587"/>
      <c r="E587"/>
      <c r="F587"/>
      <c r="G587"/>
      <c r="H587"/>
      <c r="I587"/>
      <c r="J587"/>
      <c r="K587"/>
      <c r="L587"/>
      <c r="M587"/>
      <c r="N587"/>
      <c r="O587"/>
      <c r="P587"/>
      <c r="Q587"/>
      <c r="R587"/>
      <c r="S587"/>
    </row>
    <row r="588" spans="1:19" ht="14.5" x14ac:dyDescent="0.35">
      <c r="A588"/>
      <c r="B588"/>
      <c r="C588"/>
      <c r="D588"/>
      <c r="E588"/>
      <c r="F588"/>
      <c r="G588"/>
      <c r="H588"/>
      <c r="I588"/>
      <c r="J588"/>
      <c r="K588"/>
      <c r="L588"/>
      <c r="M588"/>
      <c r="N588"/>
      <c r="O588"/>
      <c r="P588"/>
      <c r="Q588"/>
      <c r="R588"/>
      <c r="S588"/>
    </row>
    <row r="589" spans="1:19" ht="14.5" x14ac:dyDescent="0.35">
      <c r="A589"/>
      <c r="B589"/>
      <c r="C589"/>
      <c r="D589"/>
      <c r="E589"/>
      <c r="F589"/>
      <c r="G589"/>
      <c r="H589"/>
      <c r="I589"/>
      <c r="J589"/>
      <c r="K589"/>
      <c r="L589"/>
      <c r="M589"/>
      <c r="N589"/>
      <c r="O589"/>
      <c r="P589"/>
      <c r="Q589"/>
      <c r="R589"/>
      <c r="S589"/>
    </row>
    <row r="590" spans="1:19" ht="14.5" x14ac:dyDescent="0.35">
      <c r="A590"/>
      <c r="B590"/>
      <c r="C590"/>
      <c r="D590"/>
      <c r="E590"/>
      <c r="F590"/>
      <c r="G590"/>
      <c r="H590"/>
      <c r="I590"/>
      <c r="J590"/>
      <c r="K590"/>
      <c r="L590"/>
      <c r="M590"/>
      <c r="N590"/>
      <c r="O590"/>
      <c r="P590"/>
      <c r="Q590"/>
      <c r="R590"/>
      <c r="S590"/>
    </row>
    <row r="591" spans="1:19" ht="14.5" x14ac:dyDescent="0.35">
      <c r="A591"/>
      <c r="B591"/>
      <c r="C591"/>
      <c r="D591"/>
      <c r="E591"/>
      <c r="F591"/>
      <c r="G591"/>
      <c r="H591"/>
      <c r="I591"/>
      <c r="J591"/>
      <c r="K591"/>
      <c r="L591"/>
      <c r="M591"/>
      <c r="N591"/>
      <c r="O591"/>
      <c r="P591"/>
      <c r="Q591"/>
      <c r="R591"/>
      <c r="S591"/>
    </row>
    <row r="592" spans="1:19" ht="14.5" x14ac:dyDescent="0.35">
      <c r="A592"/>
      <c r="B592"/>
      <c r="C592"/>
      <c r="D592"/>
      <c r="E592"/>
      <c r="F592"/>
      <c r="G592"/>
      <c r="H592"/>
      <c r="I592"/>
      <c r="J592"/>
      <c r="K592"/>
      <c r="L592"/>
      <c r="M592"/>
      <c r="N592"/>
      <c r="O592"/>
      <c r="P592"/>
      <c r="Q592"/>
      <c r="R592"/>
      <c r="S592"/>
    </row>
    <row r="593" spans="1:19" ht="14.5" x14ac:dyDescent="0.35">
      <c r="A593"/>
      <c r="B593"/>
      <c r="C593"/>
      <c r="D593"/>
      <c r="E593"/>
      <c r="F593"/>
      <c r="G593"/>
      <c r="H593"/>
      <c r="I593"/>
      <c r="J593"/>
      <c r="K593"/>
      <c r="L593"/>
      <c r="M593"/>
      <c r="N593"/>
      <c r="O593"/>
      <c r="P593"/>
      <c r="Q593"/>
      <c r="R593"/>
      <c r="S593"/>
    </row>
    <row r="594" spans="1:19" ht="14.5" x14ac:dyDescent="0.35">
      <c r="A594"/>
      <c r="B594"/>
      <c r="C594"/>
      <c r="D594"/>
      <c r="E594"/>
      <c r="F594"/>
      <c r="G594"/>
      <c r="H594"/>
      <c r="I594"/>
      <c r="J594"/>
      <c r="K594"/>
      <c r="L594"/>
      <c r="M594"/>
      <c r="N594"/>
      <c r="O594"/>
      <c r="P594"/>
      <c r="Q594"/>
      <c r="R594"/>
      <c r="S594"/>
    </row>
    <row r="595" spans="1:19" ht="14.5" x14ac:dyDescent="0.35">
      <c r="A595"/>
      <c r="B595"/>
      <c r="C595"/>
      <c r="D595"/>
      <c r="E595"/>
      <c r="F595"/>
      <c r="G595"/>
      <c r="H595"/>
      <c r="I595"/>
      <c r="J595"/>
      <c r="K595"/>
      <c r="L595"/>
      <c r="M595"/>
      <c r="N595"/>
      <c r="O595"/>
      <c r="P595"/>
      <c r="Q595"/>
      <c r="R595"/>
      <c r="S595"/>
    </row>
    <row r="596" spans="1:19" ht="14.5" x14ac:dyDescent="0.35">
      <c r="A596"/>
      <c r="B596"/>
      <c r="C596"/>
      <c r="D596"/>
      <c r="E596"/>
      <c r="F596"/>
      <c r="G596"/>
      <c r="H596"/>
      <c r="I596"/>
      <c r="J596"/>
      <c r="K596"/>
      <c r="L596"/>
      <c r="M596"/>
      <c r="N596"/>
      <c r="O596"/>
      <c r="P596"/>
      <c r="Q596"/>
      <c r="R596"/>
      <c r="S596"/>
    </row>
    <row r="597" spans="1:19" ht="14.5" x14ac:dyDescent="0.35">
      <c r="A597"/>
      <c r="B597"/>
      <c r="C597"/>
      <c r="D597"/>
      <c r="E597"/>
      <c r="F597"/>
      <c r="G597"/>
      <c r="H597"/>
      <c r="I597"/>
      <c r="J597"/>
      <c r="K597"/>
      <c r="L597"/>
      <c r="M597"/>
      <c r="N597"/>
      <c r="O597"/>
      <c r="P597"/>
      <c r="Q597"/>
      <c r="R597"/>
      <c r="S597"/>
    </row>
    <row r="598" spans="1:19" ht="14.5" x14ac:dyDescent="0.35">
      <c r="A598"/>
      <c r="B598"/>
      <c r="C598"/>
      <c r="D598"/>
      <c r="E598"/>
      <c r="F598"/>
      <c r="G598"/>
      <c r="H598"/>
      <c r="I598"/>
      <c r="J598"/>
      <c r="K598"/>
      <c r="L598"/>
      <c r="M598"/>
      <c r="N598"/>
      <c r="O598"/>
      <c r="P598"/>
      <c r="Q598"/>
      <c r="R598"/>
      <c r="S598"/>
    </row>
    <row r="599" spans="1:19" ht="14.5" x14ac:dyDescent="0.35">
      <c r="A599"/>
      <c r="B599"/>
      <c r="C599"/>
      <c r="D599"/>
      <c r="E599"/>
      <c r="F599"/>
      <c r="G599"/>
      <c r="H599"/>
      <c r="I599"/>
      <c r="J599"/>
      <c r="K599"/>
      <c r="L599"/>
      <c r="M599"/>
      <c r="N599"/>
      <c r="O599"/>
      <c r="P599"/>
      <c r="Q599"/>
      <c r="R599"/>
      <c r="S599"/>
    </row>
    <row r="600" spans="1:19" ht="14.5" x14ac:dyDescent="0.35">
      <c r="A600"/>
      <c r="B600"/>
      <c r="C600"/>
      <c r="D600"/>
      <c r="E600"/>
      <c r="F600"/>
      <c r="G600"/>
      <c r="H600"/>
      <c r="I600"/>
      <c r="J600"/>
      <c r="K600"/>
      <c r="L600"/>
      <c r="M600"/>
      <c r="N600"/>
      <c r="O600"/>
      <c r="P600"/>
      <c r="Q600"/>
      <c r="R600"/>
      <c r="S600"/>
    </row>
    <row r="601" spans="1:19" ht="14.5" x14ac:dyDescent="0.35">
      <c r="A601"/>
      <c r="B601"/>
      <c r="C601"/>
      <c r="D601"/>
      <c r="E601"/>
      <c r="F601"/>
      <c r="G601"/>
      <c r="H601"/>
      <c r="I601"/>
      <c r="J601"/>
      <c r="K601"/>
      <c r="L601"/>
      <c r="M601"/>
      <c r="N601"/>
      <c r="O601"/>
      <c r="P601"/>
      <c r="Q601"/>
      <c r="R601"/>
      <c r="S601"/>
    </row>
    <row r="602" spans="1:19" ht="14.5" x14ac:dyDescent="0.35">
      <c r="A602"/>
      <c r="B602"/>
      <c r="C602"/>
      <c r="D602"/>
      <c r="E602"/>
      <c r="F602"/>
      <c r="G602"/>
      <c r="H602"/>
      <c r="I602"/>
      <c r="J602"/>
      <c r="K602"/>
      <c r="L602"/>
      <c r="M602"/>
      <c r="N602"/>
      <c r="O602"/>
      <c r="P602"/>
      <c r="Q602"/>
      <c r="R602"/>
      <c r="S602"/>
    </row>
    <row r="603" spans="1:19" ht="14.5" x14ac:dyDescent="0.35">
      <c r="A603"/>
      <c r="B603"/>
      <c r="C603"/>
      <c r="D603"/>
      <c r="E603"/>
      <c r="F603"/>
      <c r="G603"/>
      <c r="H603"/>
      <c r="I603"/>
      <c r="J603"/>
      <c r="K603"/>
      <c r="L603"/>
      <c r="M603"/>
      <c r="N603"/>
      <c r="O603"/>
      <c r="P603"/>
      <c r="Q603"/>
      <c r="R603"/>
      <c r="S603"/>
    </row>
    <row r="604" spans="1:19" ht="14.5" x14ac:dyDescent="0.35">
      <c r="A604"/>
      <c r="B604"/>
      <c r="C604"/>
      <c r="D604"/>
      <c r="E604"/>
      <c r="F604"/>
      <c r="G604"/>
      <c r="H604"/>
      <c r="I604"/>
      <c r="J604"/>
      <c r="K604"/>
      <c r="L604"/>
      <c r="M604"/>
      <c r="N604"/>
      <c r="O604"/>
      <c r="P604"/>
      <c r="Q604"/>
      <c r="R604"/>
      <c r="S604"/>
    </row>
    <row r="605" spans="1:19" ht="14.5" x14ac:dyDescent="0.35">
      <c r="A605"/>
      <c r="B605"/>
      <c r="C605"/>
      <c r="D605"/>
      <c r="E605"/>
      <c r="F605"/>
      <c r="G605"/>
      <c r="H605"/>
      <c r="I605"/>
      <c r="J605"/>
      <c r="K605"/>
      <c r="L605"/>
      <c r="M605"/>
      <c r="N605"/>
      <c r="O605"/>
      <c r="P605"/>
      <c r="Q605"/>
      <c r="R605"/>
      <c r="S605"/>
    </row>
    <row r="606" spans="1:19" ht="14.5" x14ac:dyDescent="0.35">
      <c r="A606"/>
      <c r="B606"/>
      <c r="C606"/>
      <c r="D606"/>
      <c r="E606"/>
      <c r="F606"/>
      <c r="G606"/>
      <c r="H606"/>
      <c r="I606"/>
      <c r="J606"/>
      <c r="K606"/>
      <c r="L606"/>
      <c r="M606"/>
      <c r="N606"/>
      <c r="O606"/>
      <c r="P606"/>
      <c r="Q606"/>
      <c r="R606"/>
      <c r="S606"/>
    </row>
    <row r="607" spans="1:19" ht="14.5" x14ac:dyDescent="0.35">
      <c r="A607"/>
      <c r="B607"/>
      <c r="C607"/>
      <c r="D607"/>
      <c r="E607"/>
      <c r="F607"/>
      <c r="G607"/>
      <c r="H607"/>
      <c r="I607"/>
      <c r="J607"/>
      <c r="K607"/>
      <c r="L607"/>
      <c r="M607"/>
      <c r="N607"/>
      <c r="O607"/>
      <c r="P607"/>
      <c r="Q607"/>
      <c r="R607"/>
      <c r="S607"/>
    </row>
    <row r="608" spans="1:19" ht="14.5" x14ac:dyDescent="0.35">
      <c r="A608"/>
      <c r="B608"/>
      <c r="C608"/>
      <c r="D608"/>
      <c r="E608"/>
      <c r="F608"/>
      <c r="G608"/>
      <c r="H608"/>
      <c r="I608"/>
      <c r="J608"/>
      <c r="K608"/>
      <c r="L608"/>
      <c r="M608"/>
      <c r="N608"/>
      <c r="O608"/>
      <c r="P608"/>
      <c r="Q608"/>
      <c r="R608"/>
      <c r="S608"/>
    </row>
    <row r="609" spans="1:19" ht="14.5" x14ac:dyDescent="0.35">
      <c r="A609"/>
      <c r="B609"/>
      <c r="C609"/>
      <c r="D609"/>
      <c r="E609"/>
      <c r="F609"/>
      <c r="G609"/>
      <c r="H609"/>
      <c r="I609"/>
      <c r="J609"/>
      <c r="K609"/>
      <c r="L609"/>
      <c r="M609"/>
      <c r="N609"/>
      <c r="O609"/>
      <c r="P609"/>
      <c r="Q609"/>
      <c r="R609"/>
      <c r="S609"/>
    </row>
    <row r="610" spans="1:19" ht="14.5" x14ac:dyDescent="0.35">
      <c r="A610"/>
      <c r="B610"/>
      <c r="C610"/>
      <c r="D610"/>
      <c r="E610"/>
      <c r="F610"/>
      <c r="G610"/>
      <c r="H610"/>
      <c r="I610"/>
      <c r="J610"/>
      <c r="K610"/>
      <c r="L610"/>
      <c r="M610"/>
      <c r="N610"/>
      <c r="O610"/>
      <c r="P610"/>
      <c r="Q610"/>
      <c r="R610"/>
      <c r="S610"/>
    </row>
    <row r="611" spans="1:19" ht="14.5" x14ac:dyDescent="0.35">
      <c r="A611"/>
      <c r="B611"/>
      <c r="C611"/>
      <c r="D611"/>
      <c r="E611"/>
      <c r="F611"/>
      <c r="G611"/>
      <c r="H611"/>
      <c r="I611"/>
      <c r="J611"/>
      <c r="K611"/>
      <c r="L611"/>
      <c r="M611"/>
      <c r="N611"/>
      <c r="O611"/>
      <c r="P611"/>
      <c r="Q611"/>
      <c r="R611"/>
      <c r="S611"/>
    </row>
    <row r="612" spans="1:19" ht="14.5" x14ac:dyDescent="0.35">
      <c r="A612"/>
      <c r="B612"/>
      <c r="C612"/>
      <c r="D612"/>
      <c r="E612"/>
      <c r="F612"/>
      <c r="G612"/>
      <c r="H612"/>
      <c r="I612"/>
      <c r="J612"/>
      <c r="K612"/>
      <c r="L612"/>
      <c r="M612"/>
      <c r="N612"/>
      <c r="O612"/>
      <c r="P612"/>
      <c r="Q612"/>
      <c r="R612"/>
      <c r="S612"/>
    </row>
    <row r="613" spans="1:19" ht="14.5" x14ac:dyDescent="0.35">
      <c r="A613"/>
      <c r="B613"/>
      <c r="C613"/>
      <c r="D613"/>
      <c r="E613"/>
      <c r="F613"/>
      <c r="G613"/>
      <c r="H613"/>
      <c r="I613"/>
      <c r="J613"/>
      <c r="K613"/>
      <c r="L613"/>
      <c r="M613"/>
      <c r="N613"/>
      <c r="O613"/>
      <c r="P613"/>
      <c r="Q613"/>
      <c r="R613"/>
      <c r="S613"/>
    </row>
    <row r="614" spans="1:19" ht="14.5" x14ac:dyDescent="0.35">
      <c r="A614"/>
      <c r="B614"/>
      <c r="C614"/>
      <c r="D614"/>
      <c r="E614"/>
      <c r="F614"/>
      <c r="G614"/>
      <c r="H614"/>
      <c r="I614"/>
      <c r="J614"/>
      <c r="K614"/>
      <c r="L614"/>
      <c r="M614"/>
      <c r="N614"/>
      <c r="O614"/>
      <c r="P614"/>
      <c r="Q614"/>
      <c r="R614"/>
      <c r="S614"/>
    </row>
    <row r="615" spans="1:19" ht="14.5" x14ac:dyDescent="0.35">
      <c r="A615"/>
      <c r="B615"/>
      <c r="C615"/>
      <c r="D615"/>
      <c r="E615"/>
      <c r="F615"/>
      <c r="G615"/>
      <c r="H615"/>
      <c r="I615"/>
      <c r="J615"/>
      <c r="K615"/>
      <c r="L615"/>
      <c r="M615"/>
      <c r="N615"/>
      <c r="O615"/>
      <c r="P615"/>
      <c r="Q615"/>
      <c r="R615"/>
      <c r="S615"/>
    </row>
    <row r="616" spans="1:19" ht="14.5" x14ac:dyDescent="0.35">
      <c r="A616"/>
      <c r="B616"/>
      <c r="C616"/>
      <c r="D616"/>
      <c r="E616"/>
      <c r="F616"/>
      <c r="G616"/>
      <c r="H616"/>
      <c r="I616"/>
      <c r="J616"/>
      <c r="K616"/>
      <c r="L616"/>
      <c r="M616"/>
      <c r="N616"/>
      <c r="O616"/>
      <c r="P616"/>
      <c r="Q616"/>
      <c r="R616"/>
      <c r="S616"/>
    </row>
    <row r="617" spans="1:19" ht="14.5" x14ac:dyDescent="0.35">
      <c r="A617"/>
      <c r="B617"/>
      <c r="C617"/>
      <c r="D617"/>
      <c r="E617"/>
      <c r="F617"/>
      <c r="G617"/>
      <c r="H617"/>
      <c r="I617"/>
      <c r="J617"/>
      <c r="K617"/>
      <c r="L617"/>
      <c r="M617"/>
      <c r="N617"/>
      <c r="O617"/>
      <c r="P617"/>
      <c r="Q617"/>
      <c r="R617"/>
      <c r="S617"/>
    </row>
    <row r="618" spans="1:19" ht="14.5" x14ac:dyDescent="0.35">
      <c r="A618"/>
      <c r="B618"/>
      <c r="C618"/>
      <c r="D618"/>
      <c r="E618"/>
      <c r="F618"/>
      <c r="G618"/>
      <c r="H618"/>
      <c r="I618"/>
      <c r="J618"/>
      <c r="K618"/>
      <c r="L618"/>
      <c r="M618"/>
      <c r="N618"/>
      <c r="O618"/>
      <c r="P618"/>
      <c r="Q618"/>
      <c r="R618"/>
      <c r="S618"/>
    </row>
    <row r="619" spans="1:19" ht="14.5" x14ac:dyDescent="0.35">
      <c r="A619"/>
      <c r="B619"/>
      <c r="C619"/>
      <c r="D619"/>
      <c r="E619"/>
      <c r="F619"/>
      <c r="G619"/>
      <c r="H619"/>
      <c r="I619"/>
      <c r="J619"/>
      <c r="K619"/>
      <c r="L619"/>
      <c r="M619"/>
      <c r="N619"/>
      <c r="O619"/>
      <c r="P619"/>
      <c r="Q619"/>
      <c r="R619"/>
      <c r="S619"/>
    </row>
    <row r="620" spans="1:19" ht="14.5" x14ac:dyDescent="0.35">
      <c r="A620"/>
      <c r="B620"/>
      <c r="C620"/>
      <c r="D620"/>
      <c r="E620"/>
      <c r="F620"/>
      <c r="G620"/>
      <c r="H620"/>
      <c r="I620"/>
      <c r="J620"/>
      <c r="K620"/>
      <c r="L620"/>
      <c r="M620"/>
      <c r="N620"/>
      <c r="O620"/>
      <c r="P620"/>
      <c r="Q620"/>
      <c r="R620"/>
      <c r="S620"/>
    </row>
    <row r="621" spans="1:19" ht="14.5" x14ac:dyDescent="0.35">
      <c r="A621"/>
      <c r="B621"/>
      <c r="C621"/>
      <c r="D621"/>
      <c r="E621"/>
      <c r="F621"/>
      <c r="G621"/>
      <c r="H621"/>
      <c r="I621"/>
      <c r="J621"/>
      <c r="K621"/>
      <c r="L621"/>
      <c r="M621"/>
      <c r="N621"/>
      <c r="O621"/>
      <c r="P621"/>
      <c r="Q621"/>
      <c r="R621"/>
      <c r="S621"/>
    </row>
    <row r="622" spans="1:19" ht="14.5" x14ac:dyDescent="0.35">
      <c r="A622"/>
      <c r="B622"/>
      <c r="C622"/>
      <c r="D622"/>
      <c r="E622"/>
      <c r="F622"/>
      <c r="G622"/>
      <c r="H622"/>
      <c r="I622"/>
      <c r="J622"/>
      <c r="K622"/>
      <c r="L622"/>
      <c r="M622"/>
      <c r="N622"/>
      <c r="O622"/>
      <c r="P622"/>
      <c r="Q622"/>
      <c r="R622"/>
      <c r="S622"/>
    </row>
    <row r="623" spans="1:19" ht="14.5" x14ac:dyDescent="0.35">
      <c r="A623"/>
      <c r="B623"/>
      <c r="C623"/>
      <c r="D623"/>
      <c r="E623"/>
      <c r="F623"/>
      <c r="G623"/>
      <c r="H623"/>
      <c r="I623"/>
      <c r="J623"/>
      <c r="K623"/>
      <c r="L623"/>
      <c r="M623"/>
      <c r="N623"/>
      <c r="O623"/>
      <c r="P623"/>
      <c r="Q623"/>
      <c r="R623"/>
      <c r="S623"/>
    </row>
    <row r="624" spans="1:19" ht="14.5" x14ac:dyDescent="0.35">
      <c r="A624"/>
      <c r="B624"/>
      <c r="C624"/>
      <c r="D624"/>
      <c r="E624"/>
      <c r="F624"/>
      <c r="G624"/>
      <c r="H624"/>
      <c r="I624"/>
      <c r="J624"/>
      <c r="K624"/>
      <c r="L624"/>
      <c r="M624"/>
      <c r="N624"/>
      <c r="O624"/>
      <c r="P624"/>
      <c r="Q624"/>
      <c r="R624"/>
      <c r="S624"/>
    </row>
    <row r="625" spans="1:19" ht="14.5" x14ac:dyDescent="0.35">
      <c r="A625"/>
      <c r="B625"/>
      <c r="C625"/>
      <c r="D625"/>
      <c r="E625"/>
      <c r="F625"/>
      <c r="G625"/>
      <c r="H625"/>
      <c r="I625"/>
      <c r="J625"/>
      <c r="K625"/>
      <c r="L625"/>
      <c r="M625"/>
      <c r="N625"/>
      <c r="O625"/>
      <c r="P625"/>
      <c r="Q625"/>
      <c r="R625"/>
      <c r="S625"/>
    </row>
    <row r="626" spans="1:19" ht="14.5" x14ac:dyDescent="0.35">
      <c r="A626"/>
      <c r="B626"/>
      <c r="C626"/>
      <c r="D626"/>
      <c r="E626"/>
      <c r="F626"/>
      <c r="G626"/>
      <c r="H626"/>
      <c r="I626"/>
      <c r="J626"/>
      <c r="K626"/>
      <c r="L626"/>
      <c r="M626"/>
      <c r="N626"/>
      <c r="O626"/>
      <c r="P626"/>
      <c r="Q626"/>
      <c r="R626"/>
      <c r="S626"/>
    </row>
    <row r="627" spans="1:19" ht="14.5" x14ac:dyDescent="0.35">
      <c r="A627"/>
      <c r="B627"/>
      <c r="C627"/>
      <c r="D627"/>
      <c r="E627"/>
      <c r="F627"/>
      <c r="G627"/>
      <c r="H627"/>
      <c r="I627"/>
      <c r="J627"/>
      <c r="K627"/>
      <c r="L627"/>
      <c r="M627"/>
      <c r="N627"/>
      <c r="O627"/>
      <c r="P627"/>
      <c r="Q627"/>
      <c r="R627"/>
      <c r="S627"/>
    </row>
    <row r="628" spans="1:19" ht="14.5" x14ac:dyDescent="0.35">
      <c r="A628"/>
      <c r="B628"/>
      <c r="C628"/>
      <c r="D628"/>
      <c r="E628"/>
      <c r="F628"/>
      <c r="G628"/>
      <c r="H628"/>
      <c r="I628"/>
      <c r="J628"/>
      <c r="K628"/>
      <c r="L628"/>
      <c r="M628"/>
      <c r="N628"/>
      <c r="O628"/>
      <c r="P628"/>
      <c r="Q628"/>
      <c r="R628"/>
      <c r="S628"/>
    </row>
    <row r="629" spans="1:19" ht="14.5" x14ac:dyDescent="0.35">
      <c r="A629"/>
      <c r="B629"/>
      <c r="C629"/>
      <c r="D629"/>
      <c r="E629"/>
      <c r="F629"/>
      <c r="G629"/>
      <c r="H629"/>
      <c r="I629"/>
      <c r="J629"/>
      <c r="K629"/>
      <c r="L629"/>
      <c r="M629"/>
      <c r="N629"/>
      <c r="O629"/>
      <c r="P629"/>
      <c r="Q629"/>
      <c r="R629"/>
      <c r="S629"/>
    </row>
    <row r="630" spans="1:19" ht="14.5" x14ac:dyDescent="0.35">
      <c r="A630"/>
      <c r="B630"/>
      <c r="C630"/>
      <c r="D630"/>
      <c r="E630"/>
      <c r="F630"/>
      <c r="G630"/>
      <c r="H630"/>
      <c r="I630"/>
      <c r="J630"/>
      <c r="K630"/>
      <c r="L630"/>
      <c r="M630"/>
      <c r="N630"/>
      <c r="O630"/>
      <c r="P630"/>
      <c r="Q630"/>
      <c r="R630"/>
      <c r="S630"/>
    </row>
    <row r="631" spans="1:19" ht="14.5" x14ac:dyDescent="0.35">
      <c r="A631"/>
      <c r="B631"/>
      <c r="C631"/>
      <c r="D631"/>
      <c r="E631"/>
      <c r="F631"/>
      <c r="G631"/>
      <c r="H631"/>
      <c r="I631"/>
      <c r="J631"/>
      <c r="K631"/>
      <c r="L631"/>
      <c r="M631"/>
      <c r="N631"/>
      <c r="O631"/>
      <c r="P631"/>
      <c r="Q631"/>
      <c r="R631"/>
      <c r="S631"/>
    </row>
    <row r="632" spans="1:19" ht="14.5" x14ac:dyDescent="0.35">
      <c r="A632"/>
      <c r="B632"/>
      <c r="C632"/>
      <c r="D632"/>
      <c r="E632"/>
      <c r="F632"/>
      <c r="G632"/>
      <c r="H632"/>
      <c r="I632"/>
      <c r="J632"/>
      <c r="K632"/>
      <c r="L632"/>
      <c r="M632"/>
      <c r="N632"/>
      <c r="O632"/>
      <c r="P632"/>
      <c r="Q632"/>
      <c r="R632"/>
      <c r="S632"/>
    </row>
    <row r="633" spans="1:19" ht="14.5" x14ac:dyDescent="0.35">
      <c r="A633"/>
      <c r="B633"/>
      <c r="C633"/>
      <c r="D633"/>
      <c r="E633"/>
      <c r="F633"/>
      <c r="G633"/>
      <c r="H633"/>
      <c r="I633"/>
      <c r="J633"/>
      <c r="K633"/>
      <c r="L633"/>
      <c r="M633"/>
      <c r="N633"/>
      <c r="O633"/>
      <c r="P633"/>
      <c r="Q633"/>
      <c r="R633"/>
      <c r="S633"/>
    </row>
    <row r="634" spans="1:19" ht="14.5" x14ac:dyDescent="0.35">
      <c r="A634"/>
      <c r="B634"/>
      <c r="C634"/>
      <c r="D634"/>
      <c r="E634"/>
      <c r="F634"/>
      <c r="G634"/>
      <c r="H634"/>
      <c r="I634"/>
      <c r="J634"/>
      <c r="K634"/>
      <c r="L634"/>
      <c r="M634"/>
      <c r="N634"/>
      <c r="O634"/>
      <c r="P634"/>
      <c r="Q634"/>
      <c r="R634"/>
      <c r="S634"/>
    </row>
    <row r="635" spans="1:19" ht="14.5" x14ac:dyDescent="0.35">
      <c r="A635"/>
      <c r="B635"/>
      <c r="C635"/>
      <c r="D635"/>
      <c r="E635"/>
      <c r="F635"/>
      <c r="G635"/>
      <c r="H635"/>
      <c r="I635"/>
      <c r="J635"/>
      <c r="K635"/>
      <c r="L635"/>
      <c r="M635"/>
      <c r="N635"/>
      <c r="O635"/>
      <c r="P635"/>
      <c r="Q635"/>
      <c r="R635"/>
      <c r="S635"/>
    </row>
    <row r="636" spans="1:19" ht="14.5" x14ac:dyDescent="0.35">
      <c r="A636"/>
      <c r="B636"/>
      <c r="C636"/>
      <c r="D636"/>
      <c r="E636"/>
      <c r="F636"/>
      <c r="G636"/>
      <c r="H636"/>
      <c r="I636"/>
      <c r="J636"/>
      <c r="K636"/>
      <c r="L636"/>
      <c r="M636"/>
      <c r="N636"/>
      <c r="O636"/>
      <c r="P636"/>
      <c r="Q636"/>
      <c r="R636"/>
      <c r="S636"/>
    </row>
    <row r="637" spans="1:19" ht="14.5" x14ac:dyDescent="0.35">
      <c r="A637"/>
      <c r="B637"/>
      <c r="C637"/>
      <c r="D637"/>
      <c r="E637"/>
      <c r="F637"/>
      <c r="G637"/>
      <c r="H637"/>
      <c r="I637"/>
      <c r="J637"/>
      <c r="K637"/>
      <c r="L637"/>
      <c r="M637"/>
      <c r="N637"/>
      <c r="O637"/>
      <c r="P637"/>
      <c r="Q637"/>
      <c r="R637"/>
      <c r="S637"/>
    </row>
    <row r="638" spans="1:19" ht="14.5" x14ac:dyDescent="0.35">
      <c r="A638"/>
      <c r="B638"/>
      <c r="C638"/>
      <c r="D638"/>
      <c r="E638"/>
      <c r="F638"/>
      <c r="G638"/>
      <c r="H638"/>
      <c r="I638"/>
      <c r="J638"/>
      <c r="K638"/>
      <c r="L638"/>
      <c r="M638"/>
      <c r="N638"/>
      <c r="O638"/>
      <c r="P638"/>
      <c r="Q638"/>
      <c r="R638"/>
      <c r="S638"/>
    </row>
    <row r="639" spans="1:19" ht="14.5" x14ac:dyDescent="0.35">
      <c r="A639"/>
      <c r="B639"/>
      <c r="C639"/>
      <c r="D639"/>
      <c r="E639"/>
      <c r="F639"/>
      <c r="G639"/>
      <c r="H639"/>
      <c r="I639"/>
      <c r="J639"/>
      <c r="K639"/>
      <c r="L639"/>
      <c r="M639"/>
      <c r="N639"/>
      <c r="O639"/>
      <c r="P639"/>
      <c r="Q639"/>
      <c r="R639"/>
      <c r="S639"/>
    </row>
    <row r="640" spans="1:19" ht="14.5" x14ac:dyDescent="0.35">
      <c r="A640"/>
      <c r="B640"/>
      <c r="C640"/>
      <c r="D640"/>
      <c r="E640"/>
      <c r="F640"/>
      <c r="G640"/>
      <c r="H640"/>
      <c r="I640"/>
      <c r="J640"/>
      <c r="K640"/>
      <c r="L640"/>
      <c r="M640"/>
      <c r="N640"/>
      <c r="O640"/>
      <c r="P640"/>
      <c r="Q640"/>
      <c r="R640"/>
      <c r="S640"/>
    </row>
    <row r="641" spans="1:19" ht="14.5" x14ac:dyDescent="0.35">
      <c r="A641"/>
      <c r="B641"/>
      <c r="C641"/>
      <c r="D641"/>
      <c r="E641"/>
      <c r="F641"/>
      <c r="G641"/>
      <c r="H641"/>
      <c r="I641"/>
      <c r="J641"/>
      <c r="K641"/>
      <c r="L641"/>
      <c r="M641"/>
      <c r="N641"/>
      <c r="O641"/>
      <c r="P641"/>
      <c r="Q641"/>
      <c r="R641"/>
      <c r="S641"/>
    </row>
    <row r="642" spans="1:19" ht="14.5" x14ac:dyDescent="0.35">
      <c r="A642"/>
      <c r="B642"/>
      <c r="C642"/>
      <c r="D642"/>
      <c r="E642"/>
      <c r="F642"/>
      <c r="G642"/>
      <c r="H642"/>
      <c r="I642"/>
      <c r="J642"/>
      <c r="K642"/>
      <c r="L642"/>
      <c r="M642"/>
      <c r="N642"/>
      <c r="O642"/>
      <c r="P642"/>
      <c r="Q642"/>
      <c r="R642"/>
      <c r="S642"/>
    </row>
    <row r="643" spans="1:19" ht="14.5" x14ac:dyDescent="0.35">
      <c r="A643"/>
      <c r="B643"/>
      <c r="C643"/>
      <c r="D643"/>
      <c r="E643"/>
      <c r="F643"/>
      <c r="G643"/>
      <c r="H643"/>
      <c r="I643"/>
      <c r="J643"/>
      <c r="K643"/>
      <c r="L643"/>
      <c r="M643"/>
      <c r="N643"/>
      <c r="O643"/>
      <c r="P643"/>
      <c r="Q643"/>
      <c r="R643"/>
      <c r="S643"/>
    </row>
    <row r="644" spans="1:19" ht="14.5" x14ac:dyDescent="0.35">
      <c r="A644"/>
      <c r="B644"/>
      <c r="C644"/>
      <c r="D644"/>
      <c r="E644"/>
      <c r="F644"/>
      <c r="G644"/>
      <c r="H644"/>
      <c r="I644"/>
      <c r="J644"/>
      <c r="K644"/>
      <c r="L644"/>
      <c r="M644"/>
      <c r="N644"/>
      <c r="O644"/>
      <c r="P644"/>
      <c r="Q644"/>
      <c r="R644"/>
      <c r="S644"/>
    </row>
    <row r="645" spans="1:19" ht="14.5" x14ac:dyDescent="0.35">
      <c r="A645"/>
      <c r="B645"/>
      <c r="C645"/>
      <c r="D645"/>
      <c r="E645"/>
      <c r="F645"/>
      <c r="G645"/>
      <c r="H645"/>
      <c r="I645"/>
      <c r="J645"/>
      <c r="K645"/>
      <c r="L645"/>
      <c r="M645"/>
      <c r="N645"/>
      <c r="O645"/>
      <c r="P645"/>
      <c r="Q645"/>
      <c r="R645"/>
      <c r="S645"/>
    </row>
    <row r="646" spans="1:19" ht="14.5" x14ac:dyDescent="0.35">
      <c r="A646"/>
      <c r="B646"/>
      <c r="C646"/>
      <c r="D646"/>
      <c r="E646"/>
      <c r="F646"/>
      <c r="G646"/>
      <c r="H646"/>
      <c r="I646"/>
      <c r="J646"/>
      <c r="K646"/>
      <c r="L646"/>
      <c r="M646"/>
      <c r="N646"/>
      <c r="O646"/>
      <c r="P646"/>
      <c r="Q646"/>
      <c r="R646"/>
      <c r="S646"/>
    </row>
    <row r="647" spans="1:19" ht="14.5" x14ac:dyDescent="0.35">
      <c r="A647"/>
      <c r="B647"/>
      <c r="C647"/>
      <c r="D647"/>
      <c r="E647"/>
      <c r="F647"/>
      <c r="G647"/>
      <c r="H647"/>
      <c r="I647"/>
      <c r="J647"/>
      <c r="K647"/>
      <c r="L647"/>
      <c r="M647"/>
      <c r="N647"/>
      <c r="O647"/>
      <c r="P647"/>
      <c r="Q647"/>
      <c r="R647"/>
      <c r="S647"/>
    </row>
    <row r="648" spans="1:19" ht="14.5" x14ac:dyDescent="0.35">
      <c r="A648"/>
      <c r="B648"/>
      <c r="C648"/>
      <c r="D648"/>
      <c r="E648"/>
      <c r="F648"/>
      <c r="G648"/>
      <c r="H648"/>
      <c r="I648"/>
      <c r="J648"/>
      <c r="K648"/>
      <c r="L648"/>
      <c r="M648"/>
      <c r="N648"/>
      <c r="O648"/>
      <c r="P648"/>
      <c r="Q648"/>
      <c r="R648"/>
      <c r="S648"/>
    </row>
    <row r="649" spans="1:19" ht="14.5" x14ac:dyDescent="0.35">
      <c r="A649"/>
      <c r="B649"/>
      <c r="C649"/>
      <c r="D649"/>
      <c r="E649"/>
      <c r="F649"/>
      <c r="G649"/>
      <c r="H649"/>
      <c r="I649"/>
      <c r="J649"/>
      <c r="K649"/>
      <c r="L649"/>
      <c r="M649"/>
      <c r="N649"/>
      <c r="O649"/>
      <c r="P649"/>
      <c r="Q649"/>
      <c r="R649"/>
      <c r="S649"/>
    </row>
    <row r="650" spans="1:19" ht="14.5" x14ac:dyDescent="0.35">
      <c r="A650"/>
      <c r="B650"/>
      <c r="C650"/>
      <c r="D650"/>
      <c r="E650"/>
      <c r="F650"/>
      <c r="G650"/>
      <c r="H650"/>
      <c r="I650"/>
      <c r="J650"/>
      <c r="K650"/>
      <c r="L650"/>
      <c r="M650"/>
      <c r="N650"/>
      <c r="O650"/>
      <c r="P650"/>
      <c r="Q650"/>
      <c r="R650"/>
      <c r="S650"/>
    </row>
    <row r="651" spans="1:19" ht="14.5" x14ac:dyDescent="0.35">
      <c r="A651"/>
      <c r="B651"/>
      <c r="C651"/>
      <c r="D651"/>
      <c r="E651"/>
      <c r="F651"/>
      <c r="G651"/>
      <c r="H651"/>
      <c r="I651"/>
      <c r="J651"/>
      <c r="K651"/>
      <c r="L651"/>
      <c r="M651"/>
      <c r="N651"/>
      <c r="O651"/>
      <c r="P651"/>
      <c r="Q651"/>
      <c r="R651"/>
      <c r="S651"/>
    </row>
    <row r="652" spans="1:19" ht="14.5" x14ac:dyDescent="0.35">
      <c r="A652"/>
      <c r="B652"/>
      <c r="C652"/>
      <c r="D652"/>
      <c r="E652"/>
      <c r="F652"/>
      <c r="G652"/>
      <c r="H652"/>
      <c r="I652"/>
      <c r="J652"/>
      <c r="K652"/>
      <c r="L652"/>
      <c r="M652"/>
      <c r="N652"/>
      <c r="O652"/>
      <c r="P652"/>
      <c r="Q652"/>
      <c r="R652"/>
      <c r="S652"/>
    </row>
    <row r="653" spans="1:19" ht="14.5" x14ac:dyDescent="0.35">
      <c r="A653"/>
      <c r="B653"/>
      <c r="C653"/>
      <c r="D653"/>
      <c r="E653"/>
      <c r="F653"/>
      <c r="G653"/>
      <c r="H653"/>
      <c r="I653"/>
      <c r="J653"/>
      <c r="K653"/>
      <c r="L653"/>
      <c r="M653"/>
      <c r="N653"/>
      <c r="O653"/>
      <c r="P653"/>
      <c r="Q653"/>
      <c r="R653"/>
      <c r="S653"/>
    </row>
    <row r="654" spans="1:19" ht="14.5" x14ac:dyDescent="0.35">
      <c r="A654"/>
      <c r="B654"/>
      <c r="C654"/>
      <c r="D654"/>
      <c r="E654"/>
      <c r="F654"/>
      <c r="G654"/>
      <c r="H654"/>
      <c r="I654"/>
      <c r="J654"/>
      <c r="K654"/>
      <c r="L654"/>
      <c r="M654"/>
      <c r="N654"/>
      <c r="O654"/>
      <c r="P654"/>
      <c r="Q654"/>
      <c r="R654"/>
      <c r="S654"/>
    </row>
    <row r="655" spans="1:19" ht="14.5" x14ac:dyDescent="0.35">
      <c r="A655"/>
      <c r="B655"/>
      <c r="C655"/>
      <c r="D655"/>
      <c r="E655"/>
      <c r="F655"/>
      <c r="G655"/>
      <c r="H655"/>
      <c r="I655"/>
      <c r="J655"/>
      <c r="K655"/>
      <c r="L655"/>
      <c r="M655"/>
      <c r="N655"/>
      <c r="O655"/>
      <c r="P655"/>
      <c r="Q655"/>
      <c r="R655"/>
      <c r="S655"/>
    </row>
    <row r="656" spans="1:19" ht="14.5" x14ac:dyDescent="0.35">
      <c r="A656"/>
      <c r="B656"/>
      <c r="C656"/>
      <c r="D656"/>
      <c r="E656"/>
      <c r="F656"/>
      <c r="G656"/>
      <c r="H656"/>
      <c r="I656"/>
      <c r="J656"/>
      <c r="K656"/>
      <c r="L656"/>
      <c r="M656"/>
      <c r="N656"/>
      <c r="O656"/>
      <c r="P656"/>
      <c r="Q656"/>
      <c r="R656"/>
      <c r="S656"/>
    </row>
    <row r="657" spans="1:19" ht="14.5" x14ac:dyDescent="0.35">
      <c r="A657"/>
      <c r="B657"/>
      <c r="C657"/>
      <c r="D657"/>
      <c r="E657"/>
      <c r="F657"/>
      <c r="G657"/>
      <c r="H657"/>
      <c r="I657"/>
      <c r="J657"/>
      <c r="K657"/>
      <c r="L657"/>
      <c r="M657"/>
      <c r="N657"/>
      <c r="O657"/>
      <c r="P657"/>
      <c r="Q657"/>
      <c r="R657"/>
      <c r="S657"/>
    </row>
    <row r="658" spans="1:19" ht="14.5" x14ac:dyDescent="0.35">
      <c r="A658"/>
      <c r="B658"/>
      <c r="C658"/>
      <c r="D658"/>
      <c r="E658"/>
      <c r="F658"/>
      <c r="G658"/>
      <c r="H658"/>
      <c r="I658"/>
      <c r="J658"/>
      <c r="K658"/>
      <c r="L658"/>
      <c r="M658"/>
      <c r="N658"/>
      <c r="O658"/>
      <c r="P658"/>
      <c r="Q658"/>
      <c r="R658"/>
      <c r="S658"/>
    </row>
    <row r="659" spans="1:19" ht="14.5" x14ac:dyDescent="0.35">
      <c r="A659"/>
      <c r="B659"/>
      <c r="C659"/>
      <c r="D659"/>
      <c r="E659"/>
      <c r="F659"/>
      <c r="G659"/>
      <c r="H659"/>
      <c r="I659"/>
      <c r="J659"/>
      <c r="K659"/>
      <c r="L659"/>
      <c r="M659"/>
      <c r="N659"/>
      <c r="O659"/>
      <c r="P659"/>
      <c r="Q659"/>
      <c r="R659"/>
      <c r="S659"/>
    </row>
    <row r="660" spans="1:19" ht="14.5" x14ac:dyDescent="0.35">
      <c r="A660"/>
      <c r="B660"/>
      <c r="C660"/>
      <c r="D660"/>
      <c r="E660"/>
      <c r="F660"/>
      <c r="G660"/>
      <c r="H660"/>
      <c r="I660"/>
      <c r="J660"/>
      <c r="K660"/>
      <c r="L660"/>
      <c r="M660"/>
      <c r="N660"/>
      <c r="O660"/>
      <c r="P660"/>
      <c r="Q660"/>
      <c r="R660"/>
      <c r="S660"/>
    </row>
    <row r="661" spans="1:19" ht="14.5" x14ac:dyDescent="0.35">
      <c r="A661"/>
      <c r="B661"/>
      <c r="C661"/>
      <c r="D661"/>
      <c r="E661"/>
      <c r="F661"/>
      <c r="G661"/>
      <c r="H661"/>
      <c r="I661"/>
      <c r="J661"/>
      <c r="K661"/>
      <c r="L661"/>
      <c r="M661"/>
      <c r="N661"/>
      <c r="O661"/>
      <c r="P661"/>
      <c r="Q661"/>
      <c r="R661"/>
      <c r="S661"/>
    </row>
    <row r="662" spans="1:19" ht="14.5" x14ac:dyDescent="0.35">
      <c r="A662"/>
      <c r="B662"/>
      <c r="C662"/>
      <c r="D662"/>
      <c r="E662"/>
      <c r="F662"/>
      <c r="G662"/>
      <c r="H662"/>
      <c r="I662"/>
      <c r="J662"/>
      <c r="K662"/>
      <c r="L662"/>
      <c r="M662"/>
      <c r="N662"/>
      <c r="O662"/>
      <c r="P662"/>
      <c r="Q662"/>
      <c r="R662"/>
      <c r="S662"/>
    </row>
    <row r="663" spans="1:19" ht="14.5" x14ac:dyDescent="0.35">
      <c r="A663"/>
      <c r="B663"/>
      <c r="C663"/>
      <c r="D663"/>
      <c r="E663"/>
      <c r="F663"/>
      <c r="G663"/>
      <c r="H663"/>
      <c r="I663"/>
      <c r="J663"/>
      <c r="K663"/>
      <c r="L663"/>
      <c r="M663"/>
      <c r="N663"/>
      <c r="O663"/>
      <c r="P663"/>
      <c r="Q663"/>
      <c r="R663"/>
      <c r="S663"/>
    </row>
    <row r="664" spans="1:19" ht="14.5" x14ac:dyDescent="0.35">
      <c r="A664"/>
      <c r="B664"/>
      <c r="C664"/>
      <c r="D664"/>
      <c r="E664"/>
      <c r="F664"/>
      <c r="G664"/>
      <c r="H664"/>
      <c r="I664"/>
      <c r="J664"/>
      <c r="K664"/>
      <c r="L664"/>
      <c r="M664"/>
      <c r="N664"/>
      <c r="O664"/>
      <c r="P664"/>
      <c r="Q664"/>
      <c r="R664"/>
      <c r="S664"/>
    </row>
    <row r="665" spans="1:19" ht="14.5" x14ac:dyDescent="0.35">
      <c r="A665"/>
      <c r="B665"/>
      <c r="C665"/>
      <c r="D665"/>
      <c r="E665"/>
      <c r="F665"/>
      <c r="G665"/>
      <c r="H665"/>
      <c r="I665"/>
      <c r="J665"/>
      <c r="K665"/>
      <c r="L665"/>
      <c r="M665"/>
      <c r="N665"/>
      <c r="O665"/>
      <c r="P665"/>
      <c r="Q665"/>
      <c r="R665"/>
      <c r="S665"/>
    </row>
    <row r="666" spans="1:19" ht="14.5" x14ac:dyDescent="0.35">
      <c r="A666"/>
      <c r="B666"/>
      <c r="C666"/>
      <c r="D666"/>
      <c r="E666"/>
      <c r="F666"/>
      <c r="G666"/>
      <c r="H666"/>
      <c r="I666"/>
      <c r="J666"/>
      <c r="K666"/>
      <c r="L666"/>
      <c r="M666"/>
      <c r="N666"/>
      <c r="O666"/>
      <c r="P666"/>
      <c r="Q666"/>
      <c r="R666"/>
      <c r="S666"/>
    </row>
    <row r="667" spans="1:19" ht="14.5" x14ac:dyDescent="0.35">
      <c r="A667"/>
      <c r="B667"/>
      <c r="C667"/>
      <c r="D667"/>
      <c r="E667"/>
      <c r="F667"/>
      <c r="G667"/>
      <c r="H667"/>
      <c r="I667"/>
      <c r="J667"/>
      <c r="K667"/>
      <c r="L667"/>
      <c r="M667"/>
      <c r="N667"/>
      <c r="O667"/>
      <c r="P667"/>
      <c r="Q667"/>
      <c r="R667"/>
      <c r="S667"/>
    </row>
    <row r="668" spans="1:19" ht="14.5" x14ac:dyDescent="0.35">
      <c r="A668"/>
      <c r="B668"/>
      <c r="C668"/>
      <c r="D668"/>
      <c r="E668"/>
      <c r="F668"/>
      <c r="G668"/>
      <c r="H668"/>
      <c r="I668"/>
      <c r="J668"/>
      <c r="K668"/>
      <c r="L668"/>
      <c r="M668"/>
      <c r="N668"/>
      <c r="O668"/>
      <c r="P668"/>
      <c r="Q668"/>
      <c r="R668"/>
      <c r="S668"/>
    </row>
    <row r="669" spans="1:19" ht="14.5" x14ac:dyDescent="0.35">
      <c r="A669"/>
      <c r="B669"/>
      <c r="C669"/>
      <c r="D669"/>
      <c r="E669"/>
      <c r="F669"/>
      <c r="G669"/>
      <c r="H669"/>
      <c r="I669"/>
      <c r="J669"/>
      <c r="K669"/>
      <c r="L669"/>
      <c r="M669"/>
      <c r="N669"/>
      <c r="O669"/>
      <c r="P669"/>
      <c r="Q669"/>
      <c r="R669"/>
      <c r="S669"/>
    </row>
    <row r="670" spans="1:19" ht="14.5" x14ac:dyDescent="0.35">
      <c r="A670"/>
      <c r="B670"/>
      <c r="C670"/>
      <c r="D670"/>
      <c r="E670"/>
      <c r="F670"/>
      <c r="G670"/>
      <c r="H670"/>
      <c r="I670"/>
      <c r="J670"/>
      <c r="K670"/>
      <c r="L670"/>
      <c r="M670"/>
      <c r="N670"/>
      <c r="O670"/>
      <c r="P670"/>
      <c r="Q670"/>
      <c r="R670"/>
      <c r="S670"/>
    </row>
    <row r="671" spans="1:19" ht="14.5" x14ac:dyDescent="0.35">
      <c r="A671"/>
      <c r="B671"/>
      <c r="C671"/>
      <c r="D671"/>
      <c r="E671"/>
      <c r="F671"/>
      <c r="G671"/>
      <c r="H671"/>
      <c r="I671"/>
      <c r="J671"/>
      <c r="K671"/>
      <c r="L671"/>
      <c r="M671"/>
      <c r="N671"/>
      <c r="O671"/>
      <c r="P671"/>
      <c r="Q671"/>
      <c r="R671"/>
      <c r="S671"/>
    </row>
    <row r="672" spans="1:19" ht="14.5" x14ac:dyDescent="0.35">
      <c r="A672"/>
      <c r="B672"/>
      <c r="C672"/>
      <c r="D672"/>
      <c r="E672"/>
      <c r="F672"/>
      <c r="G672"/>
      <c r="H672"/>
      <c r="I672"/>
      <c r="J672"/>
      <c r="K672"/>
      <c r="L672"/>
      <c r="M672"/>
      <c r="N672"/>
      <c r="O672"/>
      <c r="P672"/>
      <c r="Q672"/>
      <c r="R672"/>
      <c r="S672"/>
    </row>
    <row r="673" spans="1:19" ht="14.5" x14ac:dyDescent="0.35">
      <c r="A673"/>
      <c r="B673"/>
      <c r="C673"/>
      <c r="D673"/>
      <c r="E673"/>
      <c r="F673"/>
      <c r="G673"/>
      <c r="H673"/>
      <c r="I673"/>
      <c r="J673"/>
      <c r="K673"/>
      <c r="L673"/>
      <c r="M673"/>
      <c r="N673"/>
      <c r="O673"/>
      <c r="P673"/>
      <c r="Q673"/>
      <c r="R673"/>
      <c r="S673"/>
    </row>
    <row r="674" spans="1:19" ht="14.5" x14ac:dyDescent="0.35">
      <c r="A674"/>
      <c r="B674"/>
      <c r="C674"/>
      <c r="D674"/>
      <c r="E674"/>
      <c r="F674"/>
      <c r="G674"/>
      <c r="H674"/>
      <c r="I674"/>
      <c r="J674"/>
      <c r="K674"/>
      <c r="L674"/>
      <c r="M674"/>
      <c r="N674"/>
      <c r="O674"/>
      <c r="P674"/>
      <c r="Q674"/>
      <c r="R674"/>
      <c r="S674"/>
    </row>
    <row r="675" spans="1:19" ht="14.5" x14ac:dyDescent="0.35">
      <c r="A675"/>
      <c r="B675"/>
      <c r="C675"/>
      <c r="D675"/>
      <c r="E675"/>
      <c r="F675"/>
      <c r="G675"/>
      <c r="H675"/>
      <c r="I675"/>
      <c r="J675"/>
      <c r="K675"/>
      <c r="L675"/>
      <c r="M675"/>
      <c r="N675"/>
      <c r="O675"/>
      <c r="P675"/>
      <c r="Q675"/>
      <c r="R675"/>
      <c r="S675"/>
    </row>
    <row r="676" spans="1:19" ht="14.5" x14ac:dyDescent="0.35">
      <c r="A676"/>
      <c r="B676"/>
      <c r="C676"/>
      <c r="D676"/>
      <c r="E676"/>
      <c r="F676"/>
      <c r="G676"/>
      <c r="H676"/>
      <c r="I676"/>
      <c r="J676"/>
      <c r="K676"/>
      <c r="L676"/>
      <c r="M676"/>
      <c r="N676"/>
      <c r="O676"/>
      <c r="P676"/>
      <c r="Q676"/>
      <c r="R676"/>
      <c r="S676"/>
    </row>
    <row r="677" spans="1:19" ht="14.5" x14ac:dyDescent="0.35">
      <c r="A677"/>
      <c r="B677"/>
      <c r="C677"/>
      <c r="D677"/>
      <c r="E677"/>
      <c r="F677"/>
      <c r="G677"/>
      <c r="H677"/>
      <c r="I677"/>
      <c r="J677"/>
      <c r="K677"/>
      <c r="L677"/>
      <c r="M677"/>
      <c r="N677"/>
      <c r="O677"/>
      <c r="P677"/>
      <c r="Q677"/>
      <c r="R677"/>
      <c r="S677"/>
    </row>
    <row r="678" spans="1:19" ht="14.5" x14ac:dyDescent="0.35">
      <c r="A678"/>
      <c r="B678"/>
      <c r="C678"/>
      <c r="D678"/>
      <c r="E678"/>
      <c r="F678"/>
      <c r="G678"/>
      <c r="H678"/>
      <c r="I678"/>
      <c r="J678"/>
      <c r="K678"/>
      <c r="L678"/>
      <c r="M678"/>
      <c r="N678"/>
      <c r="O678"/>
      <c r="P678"/>
      <c r="Q678"/>
      <c r="R678"/>
      <c r="S678"/>
    </row>
    <row r="679" spans="1:19" ht="14.5" x14ac:dyDescent="0.35">
      <c r="A679"/>
      <c r="B679"/>
      <c r="C679"/>
      <c r="D679"/>
      <c r="E679"/>
      <c r="F679"/>
      <c r="G679"/>
      <c r="H679"/>
      <c r="I679"/>
      <c r="J679"/>
      <c r="K679"/>
      <c r="L679"/>
      <c r="M679"/>
      <c r="N679"/>
      <c r="O679"/>
      <c r="P679"/>
      <c r="Q679"/>
      <c r="R679"/>
      <c r="S679"/>
    </row>
    <row r="680" spans="1:19" ht="14.5" x14ac:dyDescent="0.35">
      <c r="A680"/>
      <c r="B680"/>
      <c r="C680"/>
      <c r="D680"/>
      <c r="E680"/>
      <c r="F680"/>
      <c r="G680"/>
      <c r="H680"/>
      <c r="I680"/>
      <c r="J680"/>
      <c r="K680"/>
      <c r="L680"/>
      <c r="M680"/>
      <c r="N680"/>
      <c r="O680"/>
      <c r="P680"/>
      <c r="Q680"/>
      <c r="R680"/>
      <c r="S680"/>
    </row>
    <row r="681" spans="1:19" ht="14.5" x14ac:dyDescent="0.35">
      <c r="A681"/>
      <c r="B681"/>
      <c r="C681"/>
      <c r="D681"/>
      <c r="E681"/>
      <c r="F681"/>
      <c r="G681"/>
      <c r="H681"/>
      <c r="I681"/>
      <c r="J681"/>
      <c r="K681"/>
      <c r="L681"/>
      <c r="M681"/>
      <c r="N681"/>
      <c r="O681"/>
      <c r="P681"/>
      <c r="Q681"/>
      <c r="R681"/>
      <c r="S681"/>
    </row>
    <row r="682" spans="1:19" ht="14.5" x14ac:dyDescent="0.35">
      <c r="A682"/>
      <c r="B682"/>
      <c r="C682"/>
      <c r="D682"/>
      <c r="E682"/>
      <c r="F682"/>
      <c r="G682"/>
      <c r="H682"/>
      <c r="I682"/>
      <c r="J682"/>
      <c r="K682"/>
      <c r="L682"/>
      <c r="M682"/>
      <c r="N682"/>
      <c r="O682"/>
      <c r="P682"/>
      <c r="Q682"/>
      <c r="R682"/>
      <c r="S682"/>
    </row>
    <row r="683" spans="1:19" ht="14.5" x14ac:dyDescent="0.35">
      <c r="A683"/>
      <c r="B683"/>
      <c r="C683"/>
      <c r="D683"/>
      <c r="E683"/>
      <c r="F683"/>
      <c r="G683"/>
      <c r="H683"/>
      <c r="I683"/>
      <c r="J683"/>
      <c r="K683"/>
      <c r="L683"/>
      <c r="M683"/>
      <c r="N683"/>
      <c r="O683"/>
      <c r="P683"/>
      <c r="Q683"/>
      <c r="R683"/>
      <c r="S683"/>
    </row>
    <row r="684" spans="1:19" ht="14.5" x14ac:dyDescent="0.35">
      <c r="A684"/>
      <c r="B684"/>
      <c r="C684"/>
      <c r="D684"/>
      <c r="E684"/>
      <c r="F684"/>
      <c r="G684"/>
      <c r="H684"/>
      <c r="I684"/>
      <c r="J684"/>
      <c r="K684"/>
      <c r="L684"/>
      <c r="M684"/>
      <c r="N684"/>
      <c r="O684"/>
      <c r="P684"/>
      <c r="Q684"/>
      <c r="R684"/>
      <c r="S684"/>
    </row>
    <row r="685" spans="1:19" ht="14.5" x14ac:dyDescent="0.35">
      <c r="A685"/>
      <c r="B685"/>
      <c r="C685"/>
      <c r="D685"/>
      <c r="E685"/>
      <c r="F685"/>
      <c r="G685"/>
      <c r="H685"/>
      <c r="I685"/>
      <c r="J685"/>
      <c r="K685"/>
      <c r="L685"/>
      <c r="M685"/>
      <c r="N685"/>
      <c r="O685"/>
      <c r="P685"/>
      <c r="Q685"/>
      <c r="R685"/>
      <c r="S685"/>
    </row>
    <row r="686" spans="1:19" ht="14.5" x14ac:dyDescent="0.35">
      <c r="A686"/>
      <c r="B686"/>
      <c r="C686"/>
      <c r="D686"/>
      <c r="E686"/>
      <c r="F686"/>
      <c r="G686"/>
      <c r="H686"/>
      <c r="I686"/>
      <c r="J686"/>
      <c r="K686"/>
      <c r="L686"/>
      <c r="M686"/>
      <c r="N686"/>
      <c r="O686"/>
      <c r="P686"/>
      <c r="Q686"/>
      <c r="R686"/>
      <c r="S686"/>
    </row>
    <row r="687" spans="1:19" ht="14.5" x14ac:dyDescent="0.35">
      <c r="A687"/>
      <c r="B687"/>
      <c r="C687"/>
      <c r="D687"/>
      <c r="E687"/>
      <c r="F687"/>
      <c r="G687"/>
      <c r="H687"/>
      <c r="I687"/>
      <c r="J687"/>
      <c r="K687"/>
      <c r="L687"/>
      <c r="M687"/>
      <c r="N687"/>
      <c r="O687"/>
      <c r="P687"/>
      <c r="Q687"/>
      <c r="R687"/>
      <c r="S687"/>
    </row>
    <row r="688" spans="1:19" ht="14.5" x14ac:dyDescent="0.35">
      <c r="A688"/>
      <c r="B688"/>
      <c r="C688"/>
      <c r="D688"/>
      <c r="E688"/>
      <c r="F688"/>
      <c r="G688"/>
      <c r="H688"/>
      <c r="I688"/>
      <c r="J688"/>
      <c r="K688"/>
      <c r="L688"/>
      <c r="M688"/>
      <c r="N688"/>
      <c r="O688"/>
      <c r="P688"/>
      <c r="Q688"/>
      <c r="R688"/>
      <c r="S688"/>
    </row>
    <row r="689" spans="1:19" ht="14.5" x14ac:dyDescent="0.35">
      <c r="A689"/>
      <c r="B689"/>
      <c r="C689"/>
      <c r="D689"/>
      <c r="E689"/>
      <c r="F689"/>
      <c r="G689"/>
      <c r="H689"/>
      <c r="I689"/>
      <c r="J689"/>
      <c r="K689"/>
      <c r="L689"/>
      <c r="M689"/>
      <c r="N689"/>
      <c r="O689"/>
      <c r="P689"/>
      <c r="Q689"/>
      <c r="R689"/>
      <c r="S689"/>
    </row>
    <row r="690" spans="1:19" ht="14.5" x14ac:dyDescent="0.35">
      <c r="A690"/>
      <c r="B690"/>
      <c r="C690"/>
      <c r="D690"/>
      <c r="E690"/>
      <c r="F690"/>
      <c r="G690"/>
      <c r="H690"/>
      <c r="I690"/>
      <c r="J690"/>
      <c r="K690"/>
      <c r="L690"/>
      <c r="M690"/>
      <c r="N690"/>
      <c r="O690"/>
      <c r="P690"/>
      <c r="Q690"/>
      <c r="R690"/>
      <c r="S690"/>
    </row>
    <row r="691" spans="1:19" ht="14.5" x14ac:dyDescent="0.35">
      <c r="A691"/>
      <c r="B691"/>
      <c r="C691"/>
      <c r="D691"/>
      <c r="E691"/>
      <c r="F691"/>
      <c r="G691"/>
      <c r="H691"/>
      <c r="I691"/>
      <c r="J691"/>
      <c r="K691"/>
      <c r="L691"/>
      <c r="M691"/>
      <c r="N691"/>
      <c r="O691"/>
      <c r="P691"/>
      <c r="Q691"/>
      <c r="R691"/>
      <c r="S691"/>
    </row>
    <row r="692" spans="1:19" ht="14.5" x14ac:dyDescent="0.35">
      <c r="A692"/>
      <c r="B692"/>
      <c r="C692"/>
      <c r="D692"/>
      <c r="E692"/>
      <c r="F692"/>
      <c r="G692"/>
      <c r="H692"/>
      <c r="I692"/>
      <c r="J692"/>
      <c r="K692"/>
      <c r="L692"/>
      <c r="M692"/>
      <c r="N692"/>
      <c r="O692"/>
      <c r="P692"/>
      <c r="Q692"/>
      <c r="R692"/>
      <c r="S692"/>
    </row>
    <row r="693" spans="1:19" ht="14.5" x14ac:dyDescent="0.35">
      <c r="A693"/>
      <c r="B693"/>
      <c r="C693"/>
      <c r="D693"/>
      <c r="E693"/>
      <c r="F693"/>
      <c r="G693"/>
      <c r="H693"/>
      <c r="I693"/>
      <c r="J693"/>
      <c r="K693"/>
      <c r="L693"/>
      <c r="M693"/>
      <c r="N693"/>
      <c r="O693"/>
      <c r="P693"/>
      <c r="Q693"/>
      <c r="R693"/>
      <c r="S693"/>
    </row>
    <row r="694" spans="1:19" ht="14.5" x14ac:dyDescent="0.35">
      <c r="A694"/>
      <c r="B694"/>
      <c r="C694"/>
      <c r="D694"/>
      <c r="E694"/>
      <c r="F694"/>
      <c r="G694"/>
      <c r="H694"/>
      <c r="I694"/>
      <c r="J694"/>
      <c r="K694"/>
      <c r="L694"/>
      <c r="M694"/>
      <c r="N694"/>
      <c r="O694"/>
      <c r="P694"/>
      <c r="Q694"/>
      <c r="R694"/>
      <c r="S694"/>
    </row>
    <row r="695" spans="1:19" ht="14.5" x14ac:dyDescent="0.35">
      <c r="A695"/>
      <c r="B695"/>
      <c r="C695"/>
      <c r="D695"/>
      <c r="E695"/>
      <c r="F695"/>
      <c r="G695"/>
      <c r="H695"/>
      <c r="I695"/>
      <c r="J695"/>
      <c r="K695"/>
      <c r="L695"/>
      <c r="M695"/>
      <c r="N695"/>
      <c r="O695"/>
      <c r="P695"/>
      <c r="Q695"/>
      <c r="R695"/>
      <c r="S695"/>
    </row>
    <row r="696" spans="1:19" ht="14.5" x14ac:dyDescent="0.35">
      <c r="A696"/>
      <c r="B696"/>
      <c r="C696"/>
      <c r="D696"/>
      <c r="E696"/>
      <c r="F696"/>
      <c r="G696"/>
      <c r="H696"/>
      <c r="I696"/>
      <c r="J696"/>
      <c r="K696"/>
      <c r="L696"/>
      <c r="M696"/>
      <c r="N696"/>
      <c r="O696"/>
      <c r="P696"/>
      <c r="Q696"/>
      <c r="R696"/>
      <c r="S696"/>
    </row>
    <row r="697" spans="1:19" ht="14.5" x14ac:dyDescent="0.35">
      <c r="A697"/>
      <c r="B697"/>
      <c r="C697"/>
      <c r="D697"/>
      <c r="E697"/>
      <c r="F697"/>
      <c r="G697"/>
      <c r="H697"/>
      <c r="I697"/>
      <c r="J697"/>
      <c r="K697"/>
      <c r="L697"/>
      <c r="M697"/>
      <c r="N697"/>
      <c r="O697"/>
      <c r="P697"/>
      <c r="Q697"/>
      <c r="R697"/>
      <c r="S697"/>
    </row>
    <row r="698" spans="1:19" ht="14.5" x14ac:dyDescent="0.35">
      <c r="A698"/>
      <c r="B698"/>
      <c r="C698"/>
      <c r="D698"/>
      <c r="E698"/>
      <c r="F698"/>
      <c r="G698"/>
      <c r="H698"/>
      <c r="I698"/>
      <c r="J698"/>
      <c r="K698"/>
      <c r="L698"/>
      <c r="M698"/>
      <c r="N698"/>
      <c r="O698"/>
      <c r="P698"/>
      <c r="Q698"/>
      <c r="R698"/>
      <c r="S698"/>
    </row>
    <row r="699" spans="1:19" ht="14.5" x14ac:dyDescent="0.35">
      <c r="A699"/>
      <c r="B699"/>
      <c r="C699"/>
      <c r="D699"/>
      <c r="E699"/>
      <c r="F699"/>
      <c r="G699"/>
      <c r="H699"/>
      <c r="I699"/>
      <c r="J699"/>
      <c r="K699"/>
      <c r="L699"/>
      <c r="M699"/>
      <c r="N699"/>
      <c r="O699"/>
      <c r="P699"/>
      <c r="Q699"/>
      <c r="R699"/>
      <c r="S699"/>
    </row>
    <row r="700" spans="1:19" ht="14.5" x14ac:dyDescent="0.35">
      <c r="A700"/>
      <c r="B700"/>
      <c r="C700"/>
      <c r="D700"/>
      <c r="E700"/>
      <c r="F700"/>
      <c r="G700"/>
      <c r="H700"/>
      <c r="I700"/>
      <c r="J700"/>
      <c r="K700"/>
      <c r="L700"/>
      <c r="M700"/>
      <c r="N700"/>
      <c r="O700"/>
      <c r="P700"/>
      <c r="Q700"/>
      <c r="R700"/>
      <c r="S700"/>
    </row>
    <row r="701" spans="1:19" ht="14.5" x14ac:dyDescent="0.35">
      <c r="A701"/>
      <c r="B701"/>
      <c r="C701"/>
      <c r="D701"/>
      <c r="E701"/>
      <c r="F701"/>
      <c r="G701"/>
      <c r="H701"/>
      <c r="I701"/>
      <c r="J701"/>
      <c r="K701"/>
      <c r="L701"/>
      <c r="M701"/>
      <c r="N701"/>
      <c r="O701"/>
      <c r="P701"/>
      <c r="Q701"/>
      <c r="R701"/>
      <c r="S701"/>
    </row>
    <row r="702" spans="1:19" ht="14.5" x14ac:dyDescent="0.35">
      <c r="A702"/>
      <c r="B702"/>
      <c r="C702"/>
      <c r="D702"/>
      <c r="E702"/>
      <c r="F702"/>
      <c r="G702"/>
      <c r="H702"/>
      <c r="I702"/>
      <c r="J702"/>
      <c r="K702"/>
      <c r="L702"/>
      <c r="M702"/>
      <c r="N702"/>
      <c r="O702"/>
      <c r="P702"/>
      <c r="Q702"/>
      <c r="R702"/>
      <c r="S702"/>
    </row>
    <row r="703" spans="1:19" ht="14.5" x14ac:dyDescent="0.35">
      <c r="A703"/>
      <c r="B703"/>
      <c r="C703"/>
      <c r="D703"/>
      <c r="E703"/>
      <c r="F703"/>
      <c r="G703"/>
      <c r="H703"/>
      <c r="I703"/>
      <c r="J703"/>
      <c r="K703"/>
      <c r="L703"/>
      <c r="M703"/>
      <c r="N703"/>
      <c r="O703"/>
      <c r="P703"/>
      <c r="Q703"/>
      <c r="R703"/>
      <c r="S703"/>
    </row>
    <row r="704" spans="1:19" ht="14.5" x14ac:dyDescent="0.35">
      <c r="A704"/>
      <c r="B704"/>
      <c r="C704"/>
      <c r="D704"/>
      <c r="E704"/>
      <c r="F704"/>
      <c r="G704"/>
      <c r="H704"/>
      <c r="I704"/>
      <c r="J704"/>
      <c r="K704"/>
      <c r="L704"/>
      <c r="M704"/>
      <c r="N704"/>
      <c r="O704"/>
      <c r="P704"/>
      <c r="Q704"/>
      <c r="R704"/>
      <c r="S704"/>
    </row>
    <row r="705" spans="1:19" ht="14.5" x14ac:dyDescent="0.35">
      <c r="A705"/>
      <c r="B705"/>
      <c r="C705"/>
      <c r="D705"/>
      <c r="E705"/>
      <c r="F705"/>
      <c r="G705"/>
      <c r="H705"/>
      <c r="I705"/>
      <c r="J705"/>
      <c r="K705"/>
      <c r="L705"/>
      <c r="M705"/>
      <c r="N705"/>
      <c r="O705"/>
      <c r="P705"/>
      <c r="Q705"/>
      <c r="R705"/>
      <c r="S705"/>
    </row>
    <row r="706" spans="1:19" ht="14.5" x14ac:dyDescent="0.35">
      <c r="A706"/>
      <c r="B706"/>
      <c r="C706"/>
      <c r="D706"/>
      <c r="E706"/>
      <c r="F706"/>
      <c r="G706"/>
      <c r="H706"/>
      <c r="I706"/>
      <c r="J706"/>
      <c r="K706"/>
      <c r="L706"/>
      <c r="M706"/>
      <c r="N706"/>
      <c r="O706"/>
      <c r="P706"/>
      <c r="Q706"/>
      <c r="R706"/>
      <c r="S706"/>
    </row>
    <row r="707" spans="1:19" ht="14.5" x14ac:dyDescent="0.35">
      <c r="A707"/>
      <c r="B707"/>
      <c r="C707"/>
      <c r="D707"/>
      <c r="E707"/>
      <c r="F707"/>
      <c r="G707"/>
      <c r="H707"/>
      <c r="I707"/>
      <c r="J707"/>
      <c r="K707"/>
      <c r="L707"/>
      <c r="M707"/>
      <c r="N707"/>
      <c r="O707"/>
      <c r="P707"/>
      <c r="Q707"/>
      <c r="R707"/>
      <c r="S707"/>
    </row>
    <row r="708" spans="1:19" ht="14.5" x14ac:dyDescent="0.35">
      <c r="A708"/>
      <c r="B708"/>
      <c r="C708"/>
      <c r="D708"/>
      <c r="E708"/>
      <c r="F708"/>
      <c r="G708"/>
      <c r="H708"/>
      <c r="I708"/>
      <c r="J708"/>
      <c r="K708"/>
      <c r="L708"/>
      <c r="M708"/>
      <c r="N708"/>
      <c r="O708"/>
      <c r="P708"/>
      <c r="Q708"/>
      <c r="R708"/>
      <c r="S708"/>
    </row>
    <row r="709" spans="1:19" ht="14.5" x14ac:dyDescent="0.35">
      <c r="A709"/>
      <c r="B709"/>
      <c r="C709"/>
      <c r="D709"/>
      <c r="E709"/>
      <c r="F709"/>
      <c r="G709"/>
      <c r="H709"/>
      <c r="I709"/>
      <c r="J709"/>
      <c r="K709"/>
      <c r="L709"/>
      <c r="M709"/>
      <c r="N709"/>
      <c r="O709"/>
      <c r="P709"/>
      <c r="Q709"/>
      <c r="R709"/>
      <c r="S709"/>
    </row>
    <row r="710" spans="1:19" ht="14.5" x14ac:dyDescent="0.35">
      <c r="A710"/>
      <c r="B710"/>
      <c r="C710"/>
      <c r="D710"/>
      <c r="E710"/>
      <c r="F710"/>
      <c r="G710"/>
      <c r="H710"/>
      <c r="I710"/>
      <c r="J710"/>
      <c r="K710"/>
      <c r="L710"/>
      <c r="M710"/>
      <c r="N710"/>
      <c r="O710"/>
      <c r="P710"/>
      <c r="Q710"/>
      <c r="R710"/>
      <c r="S710"/>
    </row>
    <row r="711" spans="1:19" ht="14.5" x14ac:dyDescent="0.35">
      <c r="A711"/>
      <c r="B711"/>
      <c r="C711"/>
      <c r="D711"/>
      <c r="E711"/>
      <c r="F711"/>
      <c r="G711"/>
      <c r="H711"/>
      <c r="I711"/>
      <c r="J711"/>
      <c r="K711"/>
      <c r="L711"/>
      <c r="M711"/>
      <c r="N711"/>
      <c r="O711"/>
      <c r="P711"/>
      <c r="Q711"/>
      <c r="R711"/>
      <c r="S711"/>
    </row>
    <row r="712" spans="1:19" ht="14.5" x14ac:dyDescent="0.35">
      <c r="A712"/>
      <c r="B712"/>
      <c r="C712"/>
      <c r="D712"/>
      <c r="E712"/>
      <c r="F712"/>
      <c r="G712"/>
      <c r="H712"/>
      <c r="I712"/>
      <c r="J712"/>
      <c r="K712"/>
      <c r="L712"/>
      <c r="M712"/>
      <c r="N712"/>
      <c r="O712"/>
      <c r="P712"/>
      <c r="Q712"/>
      <c r="R712"/>
      <c r="S712"/>
    </row>
    <row r="713" spans="1:19" ht="14.5" x14ac:dyDescent="0.35">
      <c r="A713"/>
      <c r="B713"/>
      <c r="C713"/>
      <c r="D713"/>
      <c r="E713"/>
      <c r="F713"/>
      <c r="G713"/>
      <c r="H713"/>
      <c r="I713"/>
      <c r="J713"/>
      <c r="K713"/>
      <c r="L713"/>
      <c r="M713"/>
      <c r="N713"/>
      <c r="O713"/>
      <c r="P713"/>
      <c r="Q713"/>
      <c r="R713"/>
      <c r="S713"/>
    </row>
    <row r="714" spans="1:19" ht="14.5" x14ac:dyDescent="0.35">
      <c r="A714"/>
      <c r="B714"/>
      <c r="C714"/>
      <c r="D714"/>
      <c r="E714"/>
      <c r="F714"/>
      <c r="G714"/>
      <c r="H714"/>
      <c r="I714"/>
      <c r="J714"/>
      <c r="K714"/>
      <c r="L714"/>
      <c r="M714"/>
      <c r="N714"/>
      <c r="O714"/>
      <c r="P714"/>
      <c r="Q714"/>
      <c r="R714"/>
      <c r="S714"/>
    </row>
    <row r="715" spans="1:19" ht="14.5" x14ac:dyDescent="0.35">
      <c r="A715"/>
      <c r="B715"/>
      <c r="C715"/>
      <c r="D715"/>
      <c r="E715"/>
      <c r="F715"/>
      <c r="G715"/>
      <c r="H715"/>
      <c r="I715"/>
      <c r="J715"/>
      <c r="K715"/>
      <c r="L715"/>
      <c r="M715"/>
      <c r="N715"/>
      <c r="O715"/>
      <c r="P715"/>
      <c r="Q715"/>
      <c r="R715"/>
      <c r="S715"/>
    </row>
    <row r="716" spans="1:19" ht="14.5" x14ac:dyDescent="0.35">
      <c r="A716"/>
      <c r="B716"/>
      <c r="C716"/>
      <c r="D716"/>
      <c r="E716"/>
      <c r="F716"/>
      <c r="G716"/>
      <c r="H716"/>
      <c r="I716"/>
      <c r="J716"/>
      <c r="K716"/>
      <c r="L716"/>
      <c r="M716"/>
      <c r="N716"/>
      <c r="O716"/>
      <c r="P716"/>
      <c r="Q716"/>
      <c r="R716"/>
      <c r="S716"/>
    </row>
    <row r="717" spans="1:19" ht="14.5" x14ac:dyDescent="0.35">
      <c r="A717"/>
      <c r="B717"/>
      <c r="C717"/>
      <c r="D717"/>
      <c r="E717"/>
      <c r="F717"/>
      <c r="G717"/>
      <c r="H717"/>
      <c r="I717"/>
      <c r="J717"/>
      <c r="K717"/>
      <c r="L717"/>
      <c r="M717"/>
      <c r="N717"/>
      <c r="O717"/>
      <c r="P717"/>
      <c r="Q717"/>
      <c r="R717"/>
      <c r="S717"/>
    </row>
    <row r="718" spans="1:19" ht="14.5" x14ac:dyDescent="0.35">
      <c r="A718"/>
      <c r="B718"/>
      <c r="C718"/>
      <c r="D718"/>
      <c r="E718"/>
      <c r="F718"/>
      <c r="G718"/>
      <c r="H718"/>
      <c r="I718"/>
      <c r="J718"/>
      <c r="K718"/>
      <c r="L718"/>
      <c r="M718"/>
      <c r="N718"/>
      <c r="O718"/>
      <c r="P718"/>
      <c r="Q718"/>
      <c r="R718"/>
      <c r="S718"/>
    </row>
    <row r="719" spans="1:19" ht="14.5" x14ac:dyDescent="0.35">
      <c r="A719"/>
      <c r="B719"/>
      <c r="C719"/>
      <c r="D719"/>
      <c r="E719"/>
      <c r="F719"/>
      <c r="G719"/>
      <c r="H719"/>
      <c r="I719"/>
      <c r="J719"/>
      <c r="K719"/>
      <c r="L719"/>
      <c r="M719"/>
      <c r="N719"/>
      <c r="O719"/>
      <c r="P719"/>
      <c r="Q719"/>
      <c r="R719"/>
      <c r="S719"/>
    </row>
    <row r="720" spans="1:19" ht="14.5" x14ac:dyDescent="0.35">
      <c r="A720"/>
      <c r="B720"/>
      <c r="C720"/>
      <c r="D720"/>
      <c r="E720"/>
      <c r="F720"/>
      <c r="G720"/>
      <c r="H720"/>
      <c r="I720"/>
      <c r="J720"/>
      <c r="K720"/>
      <c r="L720"/>
      <c r="M720"/>
      <c r="N720"/>
      <c r="O720"/>
      <c r="P720"/>
      <c r="Q720"/>
      <c r="R720"/>
      <c r="S720"/>
    </row>
    <row r="721" spans="1:19" ht="14.5" x14ac:dyDescent="0.35">
      <c r="A721"/>
      <c r="B721"/>
      <c r="C721"/>
      <c r="D721"/>
      <c r="E721"/>
      <c r="F721"/>
      <c r="G721"/>
      <c r="H721"/>
      <c r="I721"/>
      <c r="J721"/>
      <c r="K721"/>
      <c r="L721"/>
      <c r="M721"/>
      <c r="N721"/>
      <c r="O721"/>
      <c r="P721"/>
      <c r="Q721"/>
      <c r="R721"/>
      <c r="S721"/>
    </row>
    <row r="722" spans="1:19" ht="14.5" x14ac:dyDescent="0.35">
      <c r="A722"/>
      <c r="B722"/>
      <c r="C722"/>
      <c r="D722"/>
      <c r="E722"/>
      <c r="F722"/>
      <c r="G722"/>
      <c r="H722"/>
      <c r="I722"/>
      <c r="J722"/>
      <c r="K722"/>
      <c r="L722"/>
      <c r="M722"/>
      <c r="N722"/>
      <c r="O722"/>
      <c r="P722"/>
      <c r="Q722"/>
      <c r="R722"/>
      <c r="S722"/>
    </row>
    <row r="723" spans="1:19" ht="14.5" x14ac:dyDescent="0.35">
      <c r="A723"/>
      <c r="B723"/>
      <c r="C723"/>
      <c r="D723"/>
      <c r="E723"/>
      <c r="F723"/>
      <c r="G723"/>
      <c r="H723"/>
      <c r="I723"/>
      <c r="J723"/>
      <c r="K723"/>
      <c r="L723"/>
      <c r="M723"/>
      <c r="N723"/>
      <c r="O723"/>
      <c r="P723"/>
      <c r="Q723"/>
      <c r="R723"/>
      <c r="S723"/>
    </row>
    <row r="724" spans="1:19" ht="14.5" x14ac:dyDescent="0.35">
      <c r="A724"/>
      <c r="B724"/>
      <c r="C724"/>
      <c r="D724"/>
      <c r="E724"/>
      <c r="F724"/>
      <c r="G724"/>
      <c r="H724"/>
      <c r="I724"/>
      <c r="J724"/>
      <c r="K724"/>
      <c r="L724"/>
      <c r="M724"/>
      <c r="N724"/>
      <c r="O724"/>
      <c r="P724"/>
      <c r="Q724"/>
      <c r="R724"/>
      <c r="S724"/>
    </row>
    <row r="725" spans="1:19" ht="14.5" x14ac:dyDescent="0.35">
      <c r="A725"/>
      <c r="B725"/>
      <c r="C725"/>
      <c r="D725"/>
      <c r="E725"/>
      <c r="F725"/>
      <c r="G725"/>
      <c r="H725"/>
      <c r="I725"/>
      <c r="J725"/>
      <c r="K725"/>
      <c r="L725"/>
      <c r="M725"/>
      <c r="N725"/>
      <c r="O725"/>
      <c r="P725"/>
      <c r="Q725"/>
      <c r="R725"/>
      <c r="S725"/>
    </row>
    <row r="726" spans="1:19" ht="14.5" x14ac:dyDescent="0.35">
      <c r="A726"/>
      <c r="B726"/>
      <c r="C726"/>
      <c r="D726"/>
      <c r="E726"/>
      <c r="F726"/>
      <c r="G726"/>
      <c r="H726"/>
      <c r="I726"/>
      <c r="J726"/>
      <c r="K726"/>
      <c r="L726"/>
      <c r="M726"/>
      <c r="N726"/>
      <c r="O726"/>
      <c r="P726"/>
      <c r="Q726"/>
      <c r="R726"/>
      <c r="S726"/>
    </row>
    <row r="727" spans="1:19" ht="14.5" x14ac:dyDescent="0.35">
      <c r="A727"/>
      <c r="B727"/>
      <c r="C727"/>
      <c r="D727"/>
      <c r="E727"/>
      <c r="F727"/>
      <c r="G727"/>
      <c r="H727"/>
      <c r="I727"/>
      <c r="J727"/>
      <c r="K727"/>
      <c r="L727"/>
      <c r="M727"/>
      <c r="N727"/>
      <c r="O727"/>
      <c r="P727"/>
      <c r="Q727"/>
      <c r="R727"/>
      <c r="S727"/>
    </row>
    <row r="728" spans="1:19" ht="14.5" x14ac:dyDescent="0.35">
      <c r="A728"/>
      <c r="B728"/>
      <c r="C728"/>
      <c r="D728"/>
      <c r="E728"/>
      <c r="F728"/>
      <c r="G728"/>
      <c r="H728"/>
      <c r="I728"/>
      <c r="J728"/>
      <c r="K728"/>
      <c r="L728"/>
      <c r="M728"/>
      <c r="N728"/>
      <c r="O728"/>
      <c r="P728"/>
      <c r="Q728"/>
      <c r="R728"/>
      <c r="S728"/>
    </row>
    <row r="729" spans="1:19" ht="14.5" x14ac:dyDescent="0.35">
      <c r="A729"/>
      <c r="B729"/>
      <c r="C729"/>
      <c r="D729"/>
      <c r="E729"/>
      <c r="F729"/>
      <c r="G729"/>
      <c r="H729"/>
      <c r="I729"/>
      <c r="J729"/>
      <c r="K729"/>
      <c r="L729"/>
      <c r="M729"/>
      <c r="N729"/>
      <c r="O729"/>
      <c r="P729"/>
      <c r="Q729"/>
      <c r="R729"/>
      <c r="S729"/>
    </row>
    <row r="730" spans="1:19" ht="14.5" x14ac:dyDescent="0.35">
      <c r="A730"/>
      <c r="B730"/>
      <c r="C730"/>
      <c r="D730"/>
      <c r="E730"/>
      <c r="F730"/>
      <c r="G730"/>
      <c r="H730"/>
      <c r="I730"/>
      <c r="J730"/>
      <c r="K730"/>
      <c r="L730"/>
      <c r="M730"/>
      <c r="N730"/>
      <c r="O730"/>
      <c r="P730"/>
      <c r="Q730"/>
      <c r="R730"/>
      <c r="S730"/>
    </row>
    <row r="731" spans="1:19" ht="14.5" x14ac:dyDescent="0.35">
      <c r="A731"/>
      <c r="B731"/>
      <c r="C731"/>
      <c r="D731"/>
      <c r="E731"/>
      <c r="F731"/>
      <c r="G731"/>
      <c r="H731"/>
      <c r="I731"/>
      <c r="J731"/>
      <c r="K731"/>
      <c r="L731"/>
      <c r="M731"/>
      <c r="N731"/>
      <c r="O731"/>
      <c r="P731"/>
      <c r="Q731"/>
      <c r="R731"/>
      <c r="S731"/>
    </row>
    <row r="732" spans="1:19" ht="14.5" x14ac:dyDescent="0.35">
      <c r="A732"/>
      <c r="B732"/>
      <c r="C732"/>
      <c r="D732"/>
      <c r="E732"/>
      <c r="F732"/>
      <c r="G732"/>
      <c r="H732"/>
      <c r="I732"/>
      <c r="J732"/>
      <c r="K732"/>
      <c r="L732"/>
      <c r="M732"/>
      <c r="N732"/>
      <c r="O732"/>
      <c r="P732"/>
      <c r="Q732"/>
      <c r="R732"/>
      <c r="S732"/>
    </row>
    <row r="733" spans="1:19" ht="14.5" x14ac:dyDescent="0.35">
      <c r="A733"/>
      <c r="B733"/>
      <c r="C733"/>
      <c r="D733"/>
      <c r="E733"/>
      <c r="F733"/>
      <c r="G733"/>
      <c r="H733"/>
      <c r="I733"/>
      <c r="J733"/>
      <c r="K733"/>
      <c r="L733"/>
      <c r="M733"/>
      <c r="N733"/>
      <c r="O733"/>
      <c r="P733"/>
      <c r="Q733"/>
      <c r="R733"/>
      <c r="S733"/>
    </row>
    <row r="734" spans="1:19" ht="14.5" x14ac:dyDescent="0.35">
      <c r="A734"/>
      <c r="B734"/>
      <c r="C734"/>
      <c r="D734"/>
      <c r="E734"/>
      <c r="F734"/>
      <c r="G734"/>
      <c r="H734"/>
      <c r="I734"/>
      <c r="J734"/>
      <c r="K734"/>
      <c r="L734"/>
      <c r="M734"/>
      <c r="N734"/>
      <c r="O734"/>
      <c r="P734"/>
      <c r="Q734"/>
      <c r="R734"/>
      <c r="S734"/>
    </row>
    <row r="735" spans="1:19" ht="14.5" x14ac:dyDescent="0.35">
      <c r="A735"/>
      <c r="B735"/>
      <c r="C735"/>
      <c r="D735"/>
      <c r="E735"/>
      <c r="F735"/>
      <c r="G735"/>
      <c r="H735"/>
      <c r="I735"/>
      <c r="J735"/>
      <c r="K735"/>
      <c r="L735"/>
      <c r="M735"/>
      <c r="N735"/>
      <c r="O735"/>
      <c r="P735"/>
      <c r="Q735"/>
      <c r="R735"/>
      <c r="S735"/>
    </row>
    <row r="736" spans="1:19" ht="14.5" x14ac:dyDescent="0.35">
      <c r="A736"/>
      <c r="B736"/>
      <c r="C736"/>
      <c r="D736"/>
      <c r="E736"/>
      <c r="F736"/>
      <c r="G736"/>
      <c r="H736"/>
      <c r="I736"/>
      <c r="J736"/>
      <c r="K736"/>
      <c r="L736"/>
      <c r="M736"/>
      <c r="N736"/>
      <c r="O736"/>
      <c r="P736"/>
      <c r="Q736"/>
      <c r="R736"/>
      <c r="S736"/>
    </row>
    <row r="737" spans="1:19" ht="14.5" x14ac:dyDescent="0.35">
      <c r="A737"/>
      <c r="B737"/>
      <c r="C737"/>
      <c r="D737"/>
      <c r="E737"/>
      <c r="F737"/>
      <c r="G737"/>
      <c r="H737"/>
      <c r="I737"/>
      <c r="J737"/>
      <c r="K737"/>
      <c r="L737"/>
      <c r="M737"/>
      <c r="N737"/>
      <c r="O737"/>
      <c r="P737"/>
      <c r="Q737"/>
      <c r="R737"/>
      <c r="S737"/>
    </row>
    <row r="738" spans="1:19" ht="14.5" x14ac:dyDescent="0.35">
      <c r="A738"/>
      <c r="B738"/>
      <c r="C738"/>
      <c r="D738"/>
      <c r="E738"/>
      <c r="F738"/>
      <c r="G738"/>
      <c r="H738"/>
      <c r="I738"/>
      <c r="J738"/>
      <c r="K738"/>
      <c r="L738"/>
      <c r="M738"/>
      <c r="N738"/>
      <c r="O738"/>
      <c r="P738"/>
      <c r="Q738"/>
      <c r="R738"/>
      <c r="S738"/>
    </row>
    <row r="739" spans="1:19" ht="14.5" x14ac:dyDescent="0.35">
      <c r="A739"/>
      <c r="B739"/>
      <c r="C739"/>
      <c r="D739"/>
      <c r="E739"/>
      <c r="F739"/>
      <c r="G739"/>
      <c r="H739"/>
      <c r="I739"/>
      <c r="J739"/>
      <c r="K739"/>
      <c r="L739"/>
      <c r="M739"/>
      <c r="N739"/>
      <c r="O739"/>
      <c r="P739"/>
      <c r="Q739"/>
      <c r="R739"/>
      <c r="S739"/>
    </row>
    <row r="740" spans="1:19" ht="14.5" x14ac:dyDescent="0.35">
      <c r="A740"/>
      <c r="B740"/>
      <c r="C740"/>
      <c r="D740"/>
      <c r="E740"/>
      <c r="F740"/>
      <c r="G740"/>
      <c r="H740"/>
      <c r="I740"/>
      <c r="J740"/>
      <c r="K740"/>
      <c r="L740"/>
      <c r="M740"/>
      <c r="N740"/>
      <c r="O740"/>
      <c r="P740"/>
      <c r="Q740"/>
      <c r="R740"/>
      <c r="S740"/>
    </row>
    <row r="741" spans="1:19" ht="14.5" x14ac:dyDescent="0.35">
      <c r="A741"/>
      <c r="B741"/>
      <c r="C741"/>
      <c r="D741"/>
      <c r="E741"/>
      <c r="F741"/>
      <c r="G741"/>
      <c r="H741"/>
      <c r="I741"/>
      <c r="J741"/>
      <c r="K741"/>
      <c r="L741"/>
      <c r="M741"/>
      <c r="N741"/>
      <c r="O741"/>
      <c r="P741"/>
      <c r="Q741"/>
      <c r="R741"/>
      <c r="S741"/>
    </row>
    <row r="742" spans="1:19" ht="14.5" x14ac:dyDescent="0.35">
      <c r="A742"/>
      <c r="B742"/>
      <c r="C742"/>
      <c r="D742"/>
      <c r="E742"/>
      <c r="F742"/>
      <c r="G742"/>
      <c r="H742"/>
      <c r="I742"/>
      <c r="J742"/>
      <c r="K742"/>
      <c r="L742"/>
      <c r="M742"/>
      <c r="N742"/>
      <c r="O742"/>
      <c r="P742"/>
      <c r="Q742"/>
      <c r="R742"/>
      <c r="S742"/>
    </row>
    <row r="743" spans="1:19" ht="14.5" x14ac:dyDescent="0.35">
      <c r="A743"/>
      <c r="B743"/>
      <c r="C743"/>
      <c r="D743"/>
      <c r="E743"/>
      <c r="F743"/>
      <c r="G743"/>
      <c r="H743"/>
      <c r="I743"/>
      <c r="J743"/>
      <c r="K743"/>
      <c r="L743"/>
      <c r="M743"/>
      <c r="N743"/>
      <c r="O743"/>
      <c r="P743"/>
      <c r="Q743"/>
      <c r="R743"/>
      <c r="S743"/>
    </row>
    <row r="744" spans="1:19" ht="14.5" x14ac:dyDescent="0.35">
      <c r="A744"/>
      <c r="B744"/>
      <c r="C744"/>
      <c r="D744"/>
      <c r="E744"/>
      <c r="F744"/>
      <c r="G744"/>
      <c r="H744"/>
      <c r="I744"/>
      <c r="J744"/>
      <c r="K744"/>
      <c r="L744"/>
      <c r="M744"/>
      <c r="N744"/>
      <c r="O744"/>
      <c r="P744"/>
      <c r="Q744"/>
      <c r="R744"/>
      <c r="S744"/>
    </row>
    <row r="745" spans="1:19" ht="14.5" x14ac:dyDescent="0.35">
      <c r="A745"/>
      <c r="B745"/>
      <c r="C745"/>
      <c r="D745"/>
      <c r="E745"/>
      <c r="F745"/>
      <c r="G745"/>
      <c r="H745"/>
      <c r="I745"/>
      <c r="J745"/>
      <c r="K745"/>
      <c r="L745"/>
      <c r="M745"/>
      <c r="N745"/>
      <c r="O745"/>
      <c r="P745"/>
      <c r="Q745"/>
      <c r="R745"/>
      <c r="S745"/>
    </row>
    <row r="746" spans="1:19" ht="14.5" x14ac:dyDescent="0.35">
      <c r="A746"/>
      <c r="B746"/>
      <c r="C746"/>
      <c r="D746"/>
      <c r="E746"/>
      <c r="F746"/>
      <c r="G746"/>
      <c r="H746"/>
      <c r="I746"/>
      <c r="J746"/>
      <c r="K746"/>
      <c r="L746"/>
      <c r="M746"/>
      <c r="N746"/>
      <c r="O746"/>
      <c r="P746"/>
      <c r="Q746"/>
      <c r="R746"/>
      <c r="S746"/>
    </row>
    <row r="747" spans="1:19" ht="14.5" x14ac:dyDescent="0.35">
      <c r="A747"/>
      <c r="B747"/>
      <c r="C747"/>
      <c r="D747"/>
      <c r="E747"/>
      <c r="F747"/>
      <c r="G747"/>
      <c r="H747"/>
      <c r="I747"/>
      <c r="J747"/>
      <c r="K747"/>
      <c r="L747"/>
      <c r="M747"/>
      <c r="N747"/>
      <c r="O747"/>
      <c r="P747"/>
      <c r="Q747"/>
      <c r="R747"/>
      <c r="S747"/>
    </row>
    <row r="748" spans="1:19" ht="14.5" x14ac:dyDescent="0.35">
      <c r="A748"/>
      <c r="B748"/>
      <c r="C748"/>
      <c r="D748"/>
      <c r="E748"/>
      <c r="F748"/>
      <c r="G748"/>
      <c r="H748"/>
      <c r="I748"/>
      <c r="J748"/>
      <c r="K748"/>
      <c r="L748"/>
      <c r="M748"/>
      <c r="N748"/>
      <c r="O748"/>
      <c r="P748"/>
      <c r="Q748"/>
      <c r="R748"/>
      <c r="S748"/>
    </row>
    <row r="749" spans="1:19" ht="14.5" x14ac:dyDescent="0.35">
      <c r="A749"/>
      <c r="B749"/>
      <c r="C749"/>
      <c r="D749"/>
      <c r="E749"/>
      <c r="F749"/>
      <c r="G749"/>
      <c r="H749"/>
      <c r="I749"/>
      <c r="J749"/>
      <c r="K749"/>
      <c r="L749"/>
      <c r="M749"/>
      <c r="N749"/>
      <c r="O749"/>
      <c r="P749"/>
      <c r="Q749"/>
      <c r="R749"/>
      <c r="S749"/>
    </row>
    <row r="750" spans="1:19" ht="14.5" x14ac:dyDescent="0.35">
      <c r="A750"/>
      <c r="B750"/>
      <c r="C750"/>
      <c r="D750"/>
      <c r="E750"/>
      <c r="F750"/>
      <c r="G750"/>
      <c r="H750"/>
      <c r="I750"/>
      <c r="J750"/>
      <c r="K750"/>
      <c r="L750"/>
      <c r="M750"/>
      <c r="N750"/>
      <c r="O750"/>
      <c r="P750"/>
      <c r="Q750"/>
      <c r="R750"/>
      <c r="S750"/>
    </row>
    <row r="751" spans="1:19" ht="14.5" x14ac:dyDescent="0.35">
      <c r="A751"/>
      <c r="B751"/>
      <c r="C751"/>
      <c r="D751"/>
      <c r="E751"/>
      <c r="F751"/>
      <c r="G751"/>
      <c r="H751"/>
      <c r="I751"/>
      <c r="J751"/>
      <c r="K751"/>
      <c r="L751"/>
      <c r="M751"/>
      <c r="N751"/>
      <c r="O751"/>
      <c r="P751"/>
      <c r="Q751"/>
      <c r="R751"/>
      <c r="S751"/>
    </row>
    <row r="752" spans="1:19" ht="14.5" x14ac:dyDescent="0.35">
      <c r="A752"/>
      <c r="B752"/>
      <c r="C752"/>
      <c r="D752"/>
      <c r="E752"/>
      <c r="F752"/>
      <c r="G752"/>
      <c r="H752"/>
      <c r="I752"/>
      <c r="J752"/>
      <c r="K752"/>
      <c r="L752"/>
      <c r="M752"/>
      <c r="N752"/>
      <c r="O752"/>
      <c r="P752"/>
      <c r="Q752"/>
      <c r="R752"/>
      <c r="S752"/>
    </row>
    <row r="753" spans="1:19" ht="14.5" x14ac:dyDescent="0.35">
      <c r="A753"/>
      <c r="B753"/>
      <c r="C753"/>
      <c r="D753"/>
      <c r="E753"/>
      <c r="F753"/>
      <c r="G753"/>
      <c r="H753"/>
      <c r="I753"/>
      <c r="J753"/>
      <c r="K753"/>
      <c r="L753"/>
      <c r="M753"/>
      <c r="N753"/>
      <c r="O753"/>
      <c r="P753"/>
      <c r="Q753"/>
      <c r="R753"/>
      <c r="S753"/>
    </row>
    <row r="754" spans="1:19" ht="14.5" x14ac:dyDescent="0.35">
      <c r="A754"/>
      <c r="B754"/>
      <c r="C754"/>
      <c r="D754"/>
      <c r="E754"/>
      <c r="F754"/>
      <c r="G754"/>
      <c r="H754"/>
      <c r="I754"/>
      <c r="J754"/>
      <c r="K754"/>
      <c r="L754"/>
      <c r="M754"/>
      <c r="N754"/>
      <c r="O754"/>
      <c r="P754"/>
      <c r="Q754"/>
      <c r="R754"/>
      <c r="S754"/>
    </row>
    <row r="755" spans="1:19" ht="14.5" x14ac:dyDescent="0.35">
      <c r="A755"/>
      <c r="B755"/>
      <c r="C755"/>
      <c r="D755"/>
      <c r="E755"/>
      <c r="F755"/>
      <c r="G755"/>
      <c r="H755"/>
      <c r="I755"/>
      <c r="J755"/>
      <c r="K755"/>
      <c r="L755"/>
      <c r="M755"/>
      <c r="N755"/>
      <c r="O755"/>
      <c r="P755"/>
      <c r="Q755"/>
      <c r="R755"/>
      <c r="S755"/>
    </row>
    <row r="756" spans="1:19" ht="14.5" x14ac:dyDescent="0.35">
      <c r="A756"/>
      <c r="B756"/>
      <c r="C756"/>
      <c r="D756"/>
      <c r="E756"/>
      <c r="F756"/>
      <c r="G756"/>
      <c r="H756"/>
      <c r="I756"/>
      <c r="J756"/>
      <c r="K756"/>
      <c r="L756"/>
      <c r="M756"/>
      <c r="N756"/>
      <c r="O756"/>
      <c r="P756"/>
      <c r="Q756"/>
      <c r="R756"/>
      <c r="S756"/>
    </row>
    <row r="757" spans="1:19" ht="14.5" x14ac:dyDescent="0.35">
      <c r="A757"/>
      <c r="B757"/>
      <c r="C757"/>
      <c r="D757"/>
      <c r="E757"/>
      <c r="F757"/>
      <c r="G757"/>
      <c r="H757"/>
      <c r="I757"/>
      <c r="J757"/>
      <c r="K757"/>
      <c r="L757"/>
      <c r="M757"/>
      <c r="N757"/>
      <c r="O757"/>
      <c r="P757"/>
      <c r="Q757"/>
      <c r="R757"/>
      <c r="S757"/>
    </row>
    <row r="758" spans="1:19" ht="14.5" x14ac:dyDescent="0.35">
      <c r="A758"/>
      <c r="B758"/>
      <c r="C758"/>
      <c r="D758"/>
      <c r="E758"/>
      <c r="F758"/>
      <c r="G758"/>
      <c r="H758"/>
      <c r="I758"/>
      <c r="J758"/>
      <c r="K758"/>
      <c r="L758"/>
      <c r="M758"/>
      <c r="N758"/>
      <c r="O758"/>
      <c r="P758"/>
      <c r="Q758"/>
      <c r="R758"/>
      <c r="S758"/>
    </row>
    <row r="759" spans="1:19" ht="14.5" x14ac:dyDescent="0.35">
      <c r="A759"/>
      <c r="B759"/>
      <c r="C759"/>
      <c r="D759"/>
      <c r="E759"/>
      <c r="F759"/>
      <c r="G759"/>
      <c r="H759"/>
      <c r="I759"/>
      <c r="J759"/>
      <c r="K759"/>
      <c r="L759"/>
      <c r="M759"/>
      <c r="N759"/>
      <c r="O759"/>
      <c r="P759"/>
      <c r="Q759"/>
      <c r="R759"/>
      <c r="S759"/>
    </row>
    <row r="760" spans="1:19" ht="14.5" x14ac:dyDescent="0.35">
      <c r="A760"/>
      <c r="B760"/>
      <c r="C760"/>
      <c r="D760"/>
      <c r="E760"/>
      <c r="F760"/>
      <c r="G760"/>
      <c r="H760"/>
      <c r="I760"/>
      <c r="J760"/>
      <c r="K760"/>
      <c r="L760"/>
      <c r="M760"/>
      <c r="N760"/>
      <c r="O760"/>
      <c r="P760"/>
      <c r="Q760"/>
      <c r="R760"/>
      <c r="S760"/>
    </row>
    <row r="761" spans="1:19" ht="14.5" x14ac:dyDescent="0.35">
      <c r="A761"/>
      <c r="B761"/>
      <c r="C761"/>
      <c r="D761"/>
      <c r="E761"/>
      <c r="F761"/>
      <c r="G761"/>
      <c r="H761"/>
      <c r="I761"/>
      <c r="J761"/>
      <c r="K761"/>
      <c r="L761"/>
      <c r="M761"/>
      <c r="N761"/>
      <c r="O761"/>
      <c r="P761"/>
      <c r="Q761"/>
      <c r="R761"/>
      <c r="S761"/>
    </row>
    <row r="762" spans="1:19" ht="14.5" x14ac:dyDescent="0.35">
      <c r="A762"/>
      <c r="B762"/>
      <c r="C762"/>
      <c r="D762"/>
      <c r="E762"/>
      <c r="F762"/>
      <c r="G762"/>
      <c r="H762"/>
      <c r="I762"/>
      <c r="J762"/>
      <c r="K762"/>
      <c r="L762"/>
      <c r="M762"/>
      <c r="N762"/>
      <c r="O762"/>
      <c r="P762"/>
      <c r="Q762"/>
      <c r="R762"/>
      <c r="S762"/>
    </row>
    <row r="763" spans="1:19" ht="14.5" x14ac:dyDescent="0.35">
      <c r="A763"/>
      <c r="B763"/>
      <c r="C763"/>
      <c r="D763"/>
      <c r="E763"/>
      <c r="F763"/>
      <c r="G763"/>
      <c r="H763"/>
      <c r="I763"/>
      <c r="J763"/>
      <c r="K763"/>
      <c r="L763"/>
      <c r="M763"/>
      <c r="N763"/>
      <c r="O763"/>
      <c r="P763"/>
      <c r="Q763"/>
      <c r="R763"/>
      <c r="S763"/>
    </row>
    <row r="764" spans="1:19" ht="14.5" x14ac:dyDescent="0.35">
      <c r="A764"/>
      <c r="B764"/>
      <c r="C764"/>
      <c r="D764"/>
      <c r="E764"/>
      <c r="F764"/>
      <c r="G764"/>
      <c r="H764"/>
      <c r="I764"/>
      <c r="J764"/>
      <c r="K764"/>
      <c r="L764"/>
      <c r="M764"/>
      <c r="N764"/>
      <c r="O764"/>
      <c r="P764"/>
      <c r="Q764"/>
      <c r="R764"/>
      <c r="S764"/>
    </row>
    <row r="765" spans="1:19" ht="14.5" x14ac:dyDescent="0.35">
      <c r="A765"/>
      <c r="B765"/>
      <c r="C765"/>
      <c r="D765"/>
      <c r="E765"/>
      <c r="F765"/>
      <c r="G765"/>
      <c r="H765"/>
      <c r="I765"/>
      <c r="J765"/>
      <c r="K765"/>
      <c r="L765"/>
      <c r="M765"/>
      <c r="N765"/>
      <c r="O765"/>
      <c r="P765"/>
      <c r="Q765"/>
      <c r="R765"/>
      <c r="S765"/>
    </row>
    <row r="766" spans="1:19" ht="14.5" x14ac:dyDescent="0.35">
      <c r="A766"/>
      <c r="B766"/>
      <c r="C766"/>
      <c r="D766"/>
      <c r="E766"/>
      <c r="F766"/>
      <c r="G766"/>
      <c r="H766"/>
      <c r="I766"/>
      <c r="J766"/>
      <c r="K766"/>
      <c r="L766"/>
      <c r="M766"/>
      <c r="N766"/>
      <c r="O766"/>
      <c r="P766"/>
      <c r="Q766"/>
      <c r="R766"/>
      <c r="S766"/>
    </row>
    <row r="767" spans="1:19" ht="14.5" x14ac:dyDescent="0.35">
      <c r="A767"/>
      <c r="B767"/>
      <c r="C767"/>
      <c r="D767"/>
      <c r="E767"/>
      <c r="F767"/>
      <c r="G767"/>
      <c r="H767"/>
      <c r="I767"/>
      <c r="J767"/>
      <c r="K767"/>
      <c r="L767"/>
      <c r="M767"/>
      <c r="N767"/>
      <c r="O767"/>
      <c r="P767"/>
      <c r="Q767"/>
      <c r="R767"/>
      <c r="S767"/>
    </row>
    <row r="768" spans="1:19" ht="14.5" x14ac:dyDescent="0.35">
      <c r="A768"/>
      <c r="B768"/>
      <c r="C768"/>
      <c r="D768"/>
      <c r="E768"/>
      <c r="F768"/>
      <c r="G768"/>
      <c r="H768"/>
      <c r="I768"/>
      <c r="J768"/>
      <c r="K768"/>
      <c r="L768"/>
      <c r="M768"/>
      <c r="N768"/>
      <c r="O768"/>
      <c r="P768"/>
      <c r="Q768"/>
      <c r="R768"/>
      <c r="S768"/>
    </row>
    <row r="769" spans="1:19" ht="14.5" x14ac:dyDescent="0.35">
      <c r="A769"/>
      <c r="B769"/>
      <c r="C769"/>
      <c r="D769"/>
      <c r="E769"/>
      <c r="F769"/>
      <c r="G769"/>
      <c r="H769"/>
      <c r="I769"/>
      <c r="J769"/>
      <c r="K769"/>
      <c r="L769"/>
      <c r="M769"/>
      <c r="N769"/>
      <c r="O769"/>
      <c r="P769"/>
      <c r="Q769"/>
      <c r="R769"/>
      <c r="S769"/>
    </row>
    <row r="770" spans="1:19" ht="14.5" x14ac:dyDescent="0.35">
      <c r="A770"/>
      <c r="B770"/>
      <c r="C770"/>
      <c r="D770"/>
      <c r="E770"/>
      <c r="F770"/>
      <c r="G770"/>
      <c r="H770"/>
      <c r="I770"/>
      <c r="J770"/>
      <c r="K770"/>
      <c r="L770"/>
      <c r="M770"/>
      <c r="N770"/>
      <c r="O770"/>
      <c r="P770"/>
      <c r="Q770"/>
      <c r="R770"/>
      <c r="S770"/>
    </row>
    <row r="771" spans="1:19" ht="14.5" x14ac:dyDescent="0.35">
      <c r="A771"/>
      <c r="B771"/>
      <c r="C771"/>
      <c r="D771"/>
      <c r="E771"/>
      <c r="F771"/>
      <c r="G771"/>
      <c r="H771"/>
      <c r="I771"/>
      <c r="J771"/>
      <c r="K771"/>
      <c r="L771"/>
      <c r="M771"/>
      <c r="N771"/>
      <c r="O771"/>
      <c r="P771"/>
      <c r="Q771"/>
      <c r="R771"/>
      <c r="S771"/>
    </row>
    <row r="772" spans="1:19" ht="14.5" x14ac:dyDescent="0.35">
      <c r="A772"/>
      <c r="B772"/>
      <c r="C772"/>
      <c r="D772"/>
      <c r="E772"/>
      <c r="F772"/>
      <c r="G772"/>
      <c r="H772"/>
      <c r="I772"/>
      <c r="J772"/>
      <c r="K772"/>
      <c r="L772"/>
      <c r="M772"/>
      <c r="N772"/>
      <c r="O772"/>
      <c r="P772"/>
      <c r="Q772"/>
      <c r="R772"/>
      <c r="S772"/>
    </row>
    <row r="773" spans="1:19" ht="14.5" x14ac:dyDescent="0.35">
      <c r="A773"/>
      <c r="B773"/>
      <c r="C773"/>
      <c r="D773"/>
      <c r="E773"/>
      <c r="F773"/>
      <c r="G773"/>
      <c r="H773"/>
      <c r="I773"/>
      <c r="J773"/>
      <c r="K773"/>
      <c r="L773"/>
      <c r="M773"/>
      <c r="N773"/>
      <c r="O773"/>
      <c r="P773"/>
      <c r="Q773"/>
      <c r="R773"/>
      <c r="S773"/>
    </row>
    <row r="774" spans="1:19" ht="14.5" x14ac:dyDescent="0.35">
      <c r="A774"/>
      <c r="B774"/>
      <c r="C774"/>
      <c r="D774"/>
      <c r="E774"/>
      <c r="F774"/>
      <c r="G774"/>
      <c r="H774"/>
      <c r="I774"/>
      <c r="J774"/>
      <c r="K774"/>
      <c r="L774"/>
      <c r="M774"/>
      <c r="N774"/>
      <c r="O774"/>
      <c r="P774"/>
      <c r="Q774"/>
      <c r="R774"/>
      <c r="S774"/>
    </row>
    <row r="775" spans="1:19" ht="14.5" x14ac:dyDescent="0.35">
      <c r="A775"/>
      <c r="B775"/>
      <c r="C775"/>
      <c r="D775"/>
      <c r="E775"/>
      <c r="F775"/>
      <c r="G775"/>
      <c r="H775"/>
      <c r="I775"/>
      <c r="J775"/>
      <c r="K775"/>
      <c r="L775"/>
      <c r="M775"/>
      <c r="N775"/>
      <c r="O775"/>
      <c r="P775"/>
      <c r="Q775"/>
      <c r="R775"/>
      <c r="S775"/>
    </row>
    <row r="776" spans="1:19" ht="14.5" x14ac:dyDescent="0.35">
      <c r="A776"/>
      <c r="B776"/>
      <c r="C776"/>
      <c r="D776"/>
      <c r="E776"/>
      <c r="F776"/>
      <c r="G776"/>
      <c r="H776"/>
      <c r="I776"/>
      <c r="J776"/>
      <c r="K776"/>
      <c r="L776"/>
      <c r="M776"/>
      <c r="N776"/>
      <c r="O776"/>
      <c r="P776"/>
      <c r="Q776"/>
      <c r="R776"/>
      <c r="S776"/>
    </row>
    <row r="777" spans="1:19" ht="14.5" x14ac:dyDescent="0.35">
      <c r="A777"/>
      <c r="B777"/>
      <c r="C777"/>
      <c r="D777"/>
      <c r="E777"/>
      <c r="F777"/>
      <c r="G777"/>
      <c r="H777"/>
      <c r="I777"/>
      <c r="J777"/>
      <c r="K777"/>
      <c r="L777"/>
      <c r="M777"/>
      <c r="N777"/>
      <c r="O777"/>
      <c r="P777"/>
      <c r="Q777"/>
      <c r="R777"/>
      <c r="S777"/>
    </row>
    <row r="778" spans="1:19" ht="14.5" x14ac:dyDescent="0.35">
      <c r="A778"/>
      <c r="B778"/>
      <c r="C778"/>
      <c r="D778"/>
      <c r="E778"/>
      <c r="F778"/>
      <c r="G778"/>
      <c r="H778"/>
      <c r="I778"/>
      <c r="J778"/>
      <c r="K778"/>
      <c r="L778"/>
      <c r="M778"/>
      <c r="N778"/>
      <c r="O778"/>
      <c r="P778"/>
      <c r="Q778"/>
      <c r="R778"/>
      <c r="S778"/>
    </row>
    <row r="779" spans="1:19" ht="14.5" x14ac:dyDescent="0.35">
      <c r="A779"/>
      <c r="B779"/>
      <c r="C779"/>
      <c r="D779"/>
      <c r="E779"/>
      <c r="F779"/>
      <c r="G779"/>
      <c r="H779"/>
      <c r="I779"/>
      <c r="J779"/>
      <c r="K779"/>
      <c r="L779"/>
      <c r="M779"/>
      <c r="N779"/>
      <c r="O779"/>
      <c r="P779"/>
      <c r="Q779"/>
      <c r="R779"/>
      <c r="S779"/>
    </row>
    <row r="780" spans="1:19" ht="14.5" x14ac:dyDescent="0.35">
      <c r="A780"/>
      <c r="B780"/>
      <c r="C780"/>
      <c r="D780"/>
      <c r="E780"/>
      <c r="F780"/>
      <c r="G780"/>
      <c r="H780"/>
      <c r="I780"/>
      <c r="J780"/>
      <c r="K780"/>
      <c r="L780"/>
      <c r="M780"/>
      <c r="N780"/>
      <c r="O780"/>
      <c r="P780"/>
      <c r="Q780"/>
      <c r="R780"/>
      <c r="S780"/>
    </row>
    <row r="781" spans="1:19" ht="14.5" x14ac:dyDescent="0.35">
      <c r="A781"/>
      <c r="B781"/>
      <c r="C781"/>
      <c r="D781"/>
      <c r="E781"/>
      <c r="F781"/>
      <c r="G781"/>
      <c r="H781"/>
      <c r="I781"/>
      <c r="J781"/>
      <c r="K781"/>
      <c r="L781"/>
      <c r="M781"/>
      <c r="N781"/>
      <c r="O781"/>
      <c r="P781"/>
      <c r="Q781"/>
      <c r="R781"/>
      <c r="S781"/>
    </row>
    <row r="782" spans="1:19" ht="14.5" x14ac:dyDescent="0.35">
      <c r="A782"/>
      <c r="B782"/>
      <c r="C782"/>
      <c r="D782"/>
      <c r="E782"/>
      <c r="F782"/>
      <c r="G782"/>
      <c r="H782"/>
      <c r="I782"/>
      <c r="J782"/>
      <c r="K782"/>
      <c r="L782"/>
      <c r="M782"/>
      <c r="N782"/>
      <c r="O782"/>
      <c r="P782"/>
      <c r="Q782"/>
      <c r="R782"/>
      <c r="S782"/>
    </row>
    <row r="783" spans="1:19" ht="14.5" x14ac:dyDescent="0.35">
      <c r="A783"/>
      <c r="B783"/>
      <c r="C783"/>
      <c r="D783"/>
      <c r="E783"/>
      <c r="F783"/>
      <c r="G783"/>
      <c r="H783"/>
      <c r="I783"/>
      <c r="J783"/>
      <c r="K783"/>
      <c r="L783"/>
      <c r="M783"/>
      <c r="N783"/>
      <c r="O783"/>
      <c r="P783"/>
      <c r="Q783"/>
      <c r="R783"/>
      <c r="S783"/>
    </row>
    <row r="784" spans="1:19" ht="14.5" x14ac:dyDescent="0.35">
      <c r="A784"/>
      <c r="B784"/>
      <c r="C784"/>
      <c r="D784"/>
      <c r="E784"/>
      <c r="F784"/>
      <c r="G784"/>
      <c r="H784"/>
      <c r="I784"/>
      <c r="J784"/>
      <c r="K784"/>
      <c r="L784"/>
      <c r="M784"/>
      <c r="N784"/>
      <c r="O784"/>
      <c r="P784"/>
      <c r="Q784"/>
      <c r="R784"/>
      <c r="S784"/>
    </row>
    <row r="785" spans="1:19" ht="14.5" x14ac:dyDescent="0.35">
      <c r="A785"/>
      <c r="B785"/>
      <c r="C785"/>
      <c r="D785"/>
      <c r="E785"/>
      <c r="F785"/>
      <c r="G785"/>
      <c r="H785"/>
      <c r="I785"/>
      <c r="J785"/>
      <c r="K785"/>
      <c r="L785"/>
      <c r="M785"/>
      <c r="N785"/>
      <c r="O785"/>
      <c r="P785"/>
      <c r="Q785"/>
      <c r="R785"/>
      <c r="S785"/>
    </row>
    <row r="786" spans="1:19" ht="14.5" x14ac:dyDescent="0.35">
      <c r="A786"/>
      <c r="B786"/>
      <c r="C786"/>
      <c r="D786"/>
      <c r="E786"/>
      <c r="F786"/>
      <c r="G786"/>
      <c r="H786"/>
      <c r="I786"/>
      <c r="J786"/>
      <c r="K786"/>
      <c r="L786"/>
      <c r="M786"/>
      <c r="N786"/>
      <c r="O786"/>
      <c r="P786"/>
      <c r="Q786"/>
      <c r="R786"/>
      <c r="S786"/>
    </row>
    <row r="787" spans="1:19" ht="14.5" x14ac:dyDescent="0.35">
      <c r="A787"/>
      <c r="B787"/>
      <c r="C787"/>
      <c r="D787"/>
      <c r="E787"/>
      <c r="F787"/>
      <c r="G787"/>
      <c r="H787"/>
      <c r="I787"/>
      <c r="J787"/>
      <c r="K787"/>
      <c r="L787"/>
      <c r="M787"/>
      <c r="N787"/>
      <c r="O787"/>
      <c r="P787"/>
      <c r="Q787"/>
      <c r="R787"/>
      <c r="S787"/>
    </row>
    <row r="788" spans="1:19" ht="14.5" x14ac:dyDescent="0.35">
      <c r="A788"/>
      <c r="B788"/>
      <c r="C788"/>
      <c r="D788"/>
      <c r="E788"/>
      <c r="F788"/>
      <c r="G788"/>
      <c r="H788"/>
      <c r="I788"/>
      <c r="J788"/>
      <c r="K788"/>
      <c r="L788"/>
      <c r="M788"/>
      <c r="N788"/>
      <c r="O788"/>
      <c r="P788"/>
      <c r="Q788"/>
      <c r="R788"/>
      <c r="S788"/>
    </row>
    <row r="789" spans="1:19" ht="14.5" x14ac:dyDescent="0.35">
      <c r="A789"/>
      <c r="B789"/>
      <c r="C789"/>
      <c r="D789"/>
      <c r="E789"/>
      <c r="F789"/>
      <c r="G789"/>
      <c r="H789"/>
      <c r="I789"/>
      <c r="J789"/>
      <c r="K789"/>
      <c r="L789"/>
      <c r="M789"/>
      <c r="N789"/>
      <c r="O789"/>
      <c r="P789"/>
      <c r="Q789"/>
      <c r="R789"/>
      <c r="S789"/>
    </row>
    <row r="790" spans="1:19" ht="14.5" x14ac:dyDescent="0.35">
      <c r="A790"/>
      <c r="B790"/>
      <c r="C790"/>
      <c r="D790"/>
      <c r="E790"/>
      <c r="F790"/>
      <c r="G790"/>
      <c r="H790"/>
      <c r="I790"/>
      <c r="J790"/>
      <c r="K790"/>
      <c r="L790"/>
      <c r="M790"/>
      <c r="N790"/>
      <c r="O790"/>
      <c r="P790"/>
      <c r="Q790"/>
      <c r="R790"/>
      <c r="S790"/>
    </row>
    <row r="791" spans="1:19" ht="14.5" x14ac:dyDescent="0.35">
      <c r="A791"/>
      <c r="B791"/>
      <c r="C791"/>
      <c r="D791"/>
      <c r="E791"/>
      <c r="F791"/>
      <c r="G791"/>
      <c r="H791"/>
      <c r="I791"/>
      <c r="J791"/>
      <c r="K791"/>
      <c r="L791"/>
      <c r="M791"/>
      <c r="N791"/>
      <c r="O791"/>
      <c r="P791"/>
      <c r="Q791"/>
      <c r="R791"/>
      <c r="S791"/>
    </row>
    <row r="792" spans="1:19" ht="14.5" x14ac:dyDescent="0.35">
      <c r="A792"/>
      <c r="B792"/>
      <c r="C792"/>
      <c r="D792"/>
      <c r="E792"/>
      <c r="F792"/>
      <c r="G792"/>
      <c r="H792"/>
      <c r="I792"/>
      <c r="J792"/>
      <c r="K792"/>
      <c r="L792"/>
      <c r="M792"/>
      <c r="N792"/>
      <c r="O792"/>
      <c r="P792"/>
      <c r="Q792"/>
      <c r="R792"/>
      <c r="S792"/>
    </row>
    <row r="793" spans="1:19" ht="14.5" x14ac:dyDescent="0.35">
      <c r="A793"/>
      <c r="B793"/>
      <c r="C793"/>
      <c r="D793"/>
      <c r="E793"/>
      <c r="F793"/>
      <c r="G793"/>
      <c r="H793"/>
      <c r="I793"/>
      <c r="J793"/>
      <c r="K793"/>
      <c r="L793"/>
      <c r="M793"/>
      <c r="N793"/>
      <c r="O793"/>
      <c r="P793"/>
      <c r="Q793"/>
      <c r="R793"/>
      <c r="S793"/>
    </row>
    <row r="794" spans="1:19" ht="14.5" x14ac:dyDescent="0.35">
      <c r="A794"/>
      <c r="B794"/>
      <c r="C794"/>
      <c r="D794"/>
      <c r="E794"/>
      <c r="F794"/>
      <c r="G794"/>
      <c r="H794"/>
      <c r="I794"/>
      <c r="J794"/>
      <c r="K794"/>
      <c r="L794"/>
      <c r="M794"/>
      <c r="N794"/>
      <c r="O794"/>
      <c r="P794"/>
      <c r="Q794"/>
      <c r="R794"/>
      <c r="S794"/>
    </row>
    <row r="795" spans="1:19" ht="14.5" x14ac:dyDescent="0.35">
      <c r="A795"/>
      <c r="B795"/>
      <c r="C795"/>
      <c r="D795"/>
      <c r="E795"/>
      <c r="F795"/>
      <c r="G795"/>
      <c r="H795"/>
      <c r="I795"/>
      <c r="J795"/>
      <c r="K795"/>
      <c r="L795"/>
      <c r="M795"/>
      <c r="N795"/>
      <c r="O795"/>
      <c r="P795"/>
      <c r="Q795"/>
      <c r="R795"/>
      <c r="S795"/>
    </row>
    <row r="796" spans="1:19" ht="14.5" x14ac:dyDescent="0.35">
      <c r="A796"/>
      <c r="B796"/>
      <c r="C796"/>
      <c r="D796"/>
      <c r="E796"/>
      <c r="F796"/>
      <c r="G796"/>
      <c r="H796"/>
      <c r="I796"/>
      <c r="J796"/>
      <c r="K796"/>
      <c r="L796"/>
      <c r="M796"/>
      <c r="N796"/>
      <c r="O796"/>
      <c r="P796"/>
      <c r="Q796"/>
      <c r="R796"/>
      <c r="S796"/>
    </row>
    <row r="797" spans="1:19" ht="14.5" x14ac:dyDescent="0.35">
      <c r="A797"/>
      <c r="B797"/>
      <c r="C797"/>
      <c r="D797"/>
      <c r="E797"/>
      <c r="F797"/>
      <c r="G797"/>
      <c r="H797"/>
      <c r="I797"/>
      <c r="J797"/>
      <c r="K797"/>
      <c r="L797"/>
      <c r="M797"/>
      <c r="N797"/>
      <c r="O797"/>
      <c r="P797"/>
      <c r="Q797"/>
      <c r="R797"/>
      <c r="S797"/>
    </row>
    <row r="798" spans="1:19" ht="14.5" x14ac:dyDescent="0.35">
      <c r="A798"/>
      <c r="B798"/>
      <c r="C798"/>
      <c r="D798"/>
      <c r="E798"/>
      <c r="F798"/>
      <c r="G798"/>
      <c r="H798"/>
      <c r="I798"/>
      <c r="J798"/>
      <c r="K798"/>
      <c r="L798"/>
      <c r="M798"/>
      <c r="N798"/>
      <c r="O798"/>
      <c r="P798"/>
      <c r="Q798"/>
      <c r="R798"/>
      <c r="S798"/>
    </row>
    <row r="799" spans="1:19" ht="14.5" x14ac:dyDescent="0.35">
      <c r="A799"/>
      <c r="B799"/>
      <c r="C799"/>
      <c r="D799"/>
      <c r="E799"/>
      <c r="F799"/>
      <c r="G799"/>
      <c r="H799"/>
      <c r="I799"/>
      <c r="J799"/>
      <c r="K799"/>
      <c r="L799"/>
      <c r="M799"/>
      <c r="N799"/>
      <c r="O799"/>
      <c r="P799"/>
      <c r="Q799"/>
      <c r="R799"/>
      <c r="S799"/>
    </row>
    <row r="800" spans="1:19" ht="14.5" x14ac:dyDescent="0.35">
      <c r="A800"/>
      <c r="B800"/>
      <c r="C800"/>
      <c r="D800"/>
      <c r="E800"/>
      <c r="F800"/>
      <c r="G800"/>
      <c r="H800"/>
      <c r="I800"/>
      <c r="J800"/>
      <c r="K800"/>
      <c r="L800"/>
      <c r="M800"/>
      <c r="N800"/>
      <c r="O800"/>
      <c r="P800"/>
      <c r="Q800"/>
      <c r="R800"/>
      <c r="S800"/>
    </row>
    <row r="801" spans="1:19" ht="14.5" x14ac:dyDescent="0.35">
      <c r="A801"/>
      <c r="B801"/>
      <c r="C801"/>
      <c r="D801"/>
      <c r="E801"/>
      <c r="F801"/>
      <c r="G801"/>
      <c r="H801"/>
      <c r="I801"/>
      <c r="J801"/>
      <c r="K801"/>
      <c r="L801"/>
      <c r="M801"/>
      <c r="N801"/>
      <c r="O801"/>
      <c r="P801"/>
      <c r="Q801"/>
      <c r="R801"/>
      <c r="S801"/>
    </row>
    <row r="802" spans="1:19" ht="14.5" x14ac:dyDescent="0.35">
      <c r="A802"/>
      <c r="B802"/>
      <c r="C802"/>
      <c r="D802"/>
      <c r="E802"/>
      <c r="F802"/>
      <c r="G802"/>
      <c r="H802"/>
      <c r="I802"/>
      <c r="J802"/>
      <c r="K802"/>
      <c r="L802"/>
      <c r="M802"/>
      <c r="N802"/>
      <c r="O802"/>
      <c r="P802"/>
      <c r="Q802"/>
      <c r="R802"/>
      <c r="S802"/>
    </row>
    <row r="803" spans="1:19" ht="14.5" x14ac:dyDescent="0.35">
      <c r="A803"/>
      <c r="B803"/>
      <c r="C803"/>
      <c r="D803"/>
      <c r="E803"/>
      <c r="F803"/>
      <c r="G803"/>
      <c r="H803"/>
      <c r="I803"/>
      <c r="J803"/>
      <c r="K803"/>
      <c r="L803"/>
      <c r="M803"/>
      <c r="N803"/>
      <c r="O803"/>
      <c r="P803"/>
      <c r="Q803"/>
      <c r="R803"/>
      <c r="S803"/>
    </row>
    <row r="804" spans="1:19" ht="14.5" x14ac:dyDescent="0.35">
      <c r="A804"/>
      <c r="B804"/>
      <c r="C804"/>
      <c r="D804"/>
      <c r="E804"/>
      <c r="F804"/>
      <c r="G804"/>
      <c r="H804"/>
      <c r="I804"/>
      <c r="J804"/>
      <c r="K804"/>
      <c r="L804"/>
      <c r="M804"/>
      <c r="N804"/>
      <c r="O804"/>
      <c r="P804"/>
      <c r="Q804"/>
      <c r="R804"/>
      <c r="S804"/>
    </row>
    <row r="805" spans="1:19" ht="14.5" x14ac:dyDescent="0.35">
      <c r="A805"/>
      <c r="B805"/>
      <c r="C805"/>
      <c r="D805"/>
      <c r="E805"/>
      <c r="F805"/>
      <c r="G805"/>
      <c r="H805"/>
      <c r="I805"/>
      <c r="J805"/>
      <c r="K805"/>
      <c r="L805"/>
      <c r="M805"/>
      <c r="N805"/>
      <c r="O805"/>
      <c r="P805"/>
      <c r="Q805"/>
      <c r="R805"/>
      <c r="S805"/>
    </row>
    <row r="806" spans="1:19" ht="14.5" x14ac:dyDescent="0.35">
      <c r="A806"/>
      <c r="B806"/>
      <c r="C806"/>
      <c r="D806"/>
      <c r="E806"/>
      <c r="F806"/>
      <c r="G806"/>
      <c r="H806"/>
      <c r="I806"/>
      <c r="J806"/>
      <c r="K806"/>
      <c r="L806"/>
      <c r="M806"/>
      <c r="N806"/>
      <c r="O806"/>
      <c r="P806"/>
      <c r="Q806"/>
      <c r="R806"/>
      <c r="S806"/>
    </row>
    <row r="807" spans="1:19" ht="14.5" x14ac:dyDescent="0.35">
      <c r="A807"/>
      <c r="B807"/>
      <c r="C807"/>
      <c r="D807"/>
      <c r="E807"/>
      <c r="F807"/>
      <c r="G807"/>
      <c r="H807"/>
      <c r="I807"/>
      <c r="J807"/>
      <c r="K807"/>
      <c r="L807"/>
      <c r="M807"/>
      <c r="N807"/>
      <c r="O807"/>
      <c r="P807"/>
      <c r="Q807"/>
      <c r="R807"/>
      <c r="S807"/>
    </row>
    <row r="808" spans="1:19" ht="14.5" x14ac:dyDescent="0.35">
      <c r="A808"/>
      <c r="B808"/>
      <c r="C808"/>
      <c r="D808"/>
      <c r="E808"/>
      <c r="F808"/>
      <c r="G808"/>
      <c r="H808"/>
      <c r="I808"/>
      <c r="J808"/>
      <c r="K808"/>
      <c r="L808"/>
      <c r="M808"/>
      <c r="N808"/>
      <c r="O808"/>
      <c r="P808"/>
      <c r="Q808"/>
      <c r="R808"/>
      <c r="S808"/>
    </row>
    <row r="809" spans="1:19" ht="14.5" x14ac:dyDescent="0.35">
      <c r="A809"/>
      <c r="B809"/>
      <c r="C809"/>
      <c r="D809"/>
      <c r="E809"/>
      <c r="F809"/>
      <c r="G809"/>
      <c r="H809"/>
      <c r="I809"/>
      <c r="J809"/>
      <c r="K809"/>
      <c r="L809"/>
      <c r="M809"/>
      <c r="N809"/>
      <c r="O809"/>
      <c r="P809"/>
      <c r="Q809"/>
      <c r="R809"/>
      <c r="S809"/>
    </row>
    <row r="810" spans="1:19" ht="14.5" x14ac:dyDescent="0.35">
      <c r="A810"/>
      <c r="B810"/>
      <c r="C810"/>
      <c r="D810"/>
      <c r="E810"/>
      <c r="F810"/>
      <c r="G810"/>
      <c r="H810"/>
      <c r="I810"/>
      <c r="J810"/>
      <c r="K810"/>
      <c r="L810"/>
      <c r="M810"/>
      <c r="N810"/>
      <c r="O810"/>
      <c r="P810"/>
      <c r="Q810"/>
      <c r="R810"/>
      <c r="S810"/>
    </row>
    <row r="811" spans="1:19" ht="14.5" x14ac:dyDescent="0.35">
      <c r="A811"/>
      <c r="B811"/>
      <c r="C811"/>
      <c r="D811"/>
      <c r="E811"/>
      <c r="F811"/>
      <c r="G811"/>
      <c r="H811"/>
      <c r="I811"/>
      <c r="J811"/>
      <c r="K811"/>
      <c r="L811"/>
      <c r="M811"/>
      <c r="N811"/>
      <c r="O811"/>
      <c r="P811"/>
      <c r="Q811"/>
      <c r="R811"/>
      <c r="S811"/>
    </row>
    <row r="812" spans="1:19" ht="14.5" x14ac:dyDescent="0.35">
      <c r="A812"/>
      <c r="B812"/>
      <c r="C812"/>
      <c r="D812"/>
      <c r="E812"/>
      <c r="F812"/>
      <c r="G812"/>
      <c r="H812"/>
      <c r="I812"/>
      <c r="J812"/>
      <c r="K812"/>
      <c r="L812"/>
      <c r="M812"/>
      <c r="N812"/>
      <c r="O812"/>
      <c r="P812"/>
      <c r="Q812"/>
      <c r="R812"/>
      <c r="S812"/>
    </row>
    <row r="813" spans="1:19" ht="14.5" x14ac:dyDescent="0.35">
      <c r="A813"/>
      <c r="B813"/>
      <c r="C813"/>
      <c r="D813"/>
      <c r="E813"/>
      <c r="F813"/>
      <c r="G813"/>
      <c r="H813"/>
      <c r="I813"/>
      <c r="J813"/>
      <c r="K813"/>
      <c r="L813"/>
      <c r="M813"/>
      <c r="N813"/>
      <c r="O813"/>
      <c r="P813"/>
      <c r="Q813"/>
      <c r="R813"/>
      <c r="S813"/>
    </row>
    <row r="814" spans="1:19" ht="14.5" x14ac:dyDescent="0.35">
      <c r="A814"/>
      <c r="B814"/>
      <c r="C814"/>
      <c r="D814"/>
      <c r="E814"/>
      <c r="F814"/>
      <c r="G814"/>
      <c r="H814"/>
      <c r="I814"/>
      <c r="J814"/>
      <c r="K814"/>
      <c r="L814"/>
      <c r="M814"/>
      <c r="N814"/>
      <c r="O814"/>
      <c r="P814"/>
      <c r="Q814"/>
      <c r="R814"/>
      <c r="S814"/>
    </row>
    <row r="815" spans="1:19" ht="14.5" x14ac:dyDescent="0.35">
      <c r="A815"/>
      <c r="B815"/>
      <c r="C815"/>
      <c r="D815"/>
      <c r="E815"/>
      <c r="F815"/>
      <c r="G815"/>
      <c r="H815"/>
      <c r="I815"/>
      <c r="J815"/>
      <c r="K815"/>
      <c r="L815"/>
      <c r="M815"/>
      <c r="N815"/>
      <c r="O815"/>
      <c r="P815"/>
      <c r="Q815"/>
      <c r="R815"/>
      <c r="S815"/>
    </row>
    <row r="816" spans="1:19" ht="14.5" x14ac:dyDescent="0.35">
      <c r="A816"/>
      <c r="B816"/>
      <c r="C816"/>
      <c r="D816"/>
      <c r="E816"/>
      <c r="F816"/>
      <c r="G816"/>
      <c r="H816"/>
      <c r="I816"/>
      <c r="J816"/>
      <c r="K816"/>
      <c r="L816"/>
      <c r="M816"/>
      <c r="N816"/>
      <c r="O816"/>
      <c r="P816"/>
      <c r="Q816"/>
      <c r="R816"/>
      <c r="S816"/>
    </row>
    <row r="817" spans="1:19" ht="14.5" x14ac:dyDescent="0.35">
      <c r="A817"/>
      <c r="B817"/>
      <c r="C817"/>
      <c r="D817"/>
      <c r="E817"/>
      <c r="F817"/>
      <c r="G817"/>
      <c r="H817"/>
      <c r="I817"/>
      <c r="J817"/>
      <c r="K817"/>
      <c r="L817"/>
      <c r="M817"/>
      <c r="N817"/>
      <c r="O817"/>
      <c r="P817"/>
      <c r="Q817"/>
      <c r="R817"/>
      <c r="S817"/>
    </row>
    <row r="818" spans="1:19" ht="14.5" x14ac:dyDescent="0.35">
      <c r="A818"/>
      <c r="B818"/>
      <c r="C818"/>
      <c r="D818"/>
      <c r="E818"/>
      <c r="F818"/>
      <c r="G818"/>
      <c r="H818"/>
      <c r="I818"/>
      <c r="J818"/>
      <c r="K818"/>
      <c r="L818"/>
      <c r="M818"/>
      <c r="N818"/>
      <c r="O818"/>
      <c r="P818"/>
      <c r="Q818"/>
      <c r="R818"/>
      <c r="S818"/>
    </row>
    <row r="819" spans="1:19" ht="14.5" x14ac:dyDescent="0.35">
      <c r="A819"/>
      <c r="B819"/>
      <c r="C819"/>
      <c r="D819"/>
      <c r="E819"/>
      <c r="F819"/>
      <c r="G819"/>
      <c r="H819"/>
      <c r="I819"/>
      <c r="J819"/>
      <c r="K819"/>
      <c r="L819"/>
      <c r="M819"/>
      <c r="N819"/>
      <c r="O819"/>
      <c r="P819"/>
      <c r="Q819"/>
      <c r="R819"/>
      <c r="S819"/>
    </row>
    <row r="820" spans="1:19" ht="14.5" x14ac:dyDescent="0.35">
      <c r="A820"/>
      <c r="B820"/>
      <c r="C820"/>
      <c r="D820"/>
      <c r="E820"/>
      <c r="F820"/>
      <c r="G820"/>
      <c r="H820"/>
      <c r="I820"/>
      <c r="J820"/>
      <c r="K820"/>
      <c r="L820"/>
      <c r="M820"/>
      <c r="N820"/>
      <c r="O820"/>
      <c r="P820"/>
      <c r="Q820"/>
      <c r="R820"/>
      <c r="S820"/>
    </row>
    <row r="821" spans="1:19" ht="14.5" x14ac:dyDescent="0.35">
      <c r="A821"/>
      <c r="B821"/>
      <c r="C821"/>
      <c r="D821"/>
      <c r="E821"/>
      <c r="F821"/>
      <c r="G821"/>
      <c r="H821"/>
      <c r="I821"/>
      <c r="J821"/>
      <c r="K821"/>
      <c r="L821"/>
      <c r="M821"/>
      <c r="N821"/>
      <c r="O821"/>
      <c r="P821"/>
      <c r="Q821"/>
      <c r="R821"/>
      <c r="S821"/>
    </row>
    <row r="822" spans="1:19" ht="14.5" x14ac:dyDescent="0.35">
      <c r="A822"/>
      <c r="B822"/>
      <c r="C822"/>
      <c r="D822"/>
      <c r="E822"/>
      <c r="F822"/>
      <c r="G822"/>
      <c r="H822"/>
      <c r="I822"/>
      <c r="J822"/>
      <c r="K822"/>
      <c r="L822"/>
      <c r="M822"/>
      <c r="N822"/>
      <c r="O822"/>
      <c r="P822"/>
      <c r="Q822"/>
      <c r="R822"/>
      <c r="S822"/>
    </row>
    <row r="823" spans="1:19" ht="14.5" x14ac:dyDescent="0.35">
      <c r="A823"/>
      <c r="B823"/>
      <c r="C823"/>
      <c r="D823"/>
      <c r="E823"/>
      <c r="F823"/>
      <c r="G823"/>
      <c r="H823"/>
      <c r="I823"/>
      <c r="J823"/>
      <c r="K823"/>
      <c r="L823"/>
      <c r="M823"/>
      <c r="N823"/>
      <c r="O823"/>
      <c r="P823"/>
      <c r="Q823"/>
      <c r="R823"/>
      <c r="S823"/>
    </row>
    <row r="824" spans="1:19" ht="14.5" x14ac:dyDescent="0.35">
      <c r="A824"/>
      <c r="B824"/>
      <c r="C824"/>
      <c r="D824"/>
      <c r="E824"/>
      <c r="F824"/>
      <c r="G824"/>
      <c r="H824"/>
      <c r="I824"/>
      <c r="J824"/>
      <c r="K824"/>
      <c r="L824"/>
      <c r="M824"/>
      <c r="N824"/>
      <c r="O824"/>
      <c r="P824"/>
      <c r="Q824"/>
      <c r="R824"/>
      <c r="S824"/>
    </row>
    <row r="825" spans="1:19" ht="14.5" x14ac:dyDescent="0.35">
      <c r="A825"/>
      <c r="B825"/>
      <c r="C825"/>
      <c r="D825"/>
      <c r="E825"/>
      <c r="F825"/>
      <c r="G825"/>
      <c r="H825"/>
      <c r="I825"/>
      <c r="J825"/>
      <c r="K825"/>
      <c r="L825"/>
      <c r="M825"/>
      <c r="N825"/>
      <c r="O825"/>
      <c r="P825"/>
      <c r="Q825"/>
      <c r="R825"/>
      <c r="S825"/>
    </row>
    <row r="826" spans="1:19" ht="14.5" x14ac:dyDescent="0.35">
      <c r="A826"/>
      <c r="B826"/>
      <c r="C826"/>
      <c r="D826"/>
      <c r="E826"/>
      <c r="F826"/>
      <c r="G826"/>
      <c r="H826"/>
      <c r="I826"/>
      <c r="J826"/>
      <c r="K826"/>
      <c r="L826"/>
      <c r="M826"/>
      <c r="N826"/>
      <c r="O826"/>
      <c r="P826"/>
      <c r="Q826"/>
      <c r="R826"/>
      <c r="S826"/>
    </row>
    <row r="827" spans="1:19" ht="14.5" x14ac:dyDescent="0.35">
      <c r="A827"/>
      <c r="B827"/>
      <c r="C827"/>
      <c r="D827"/>
      <c r="E827"/>
      <c r="F827"/>
      <c r="G827"/>
      <c r="H827"/>
      <c r="I827"/>
      <c r="J827"/>
      <c r="K827"/>
      <c r="L827"/>
      <c r="M827"/>
      <c r="N827"/>
      <c r="O827"/>
      <c r="P827"/>
      <c r="Q827"/>
      <c r="R827"/>
      <c r="S827"/>
    </row>
    <row r="828" spans="1:19" ht="14.5" x14ac:dyDescent="0.35">
      <c r="A828"/>
      <c r="B828"/>
      <c r="C828"/>
      <c r="D828"/>
      <c r="E828"/>
      <c r="F828"/>
      <c r="G828"/>
      <c r="H828"/>
      <c r="I828"/>
      <c r="J828"/>
      <c r="K828"/>
      <c r="L828"/>
      <c r="M828"/>
      <c r="N828"/>
      <c r="O828"/>
      <c r="P828"/>
      <c r="Q828"/>
      <c r="R828"/>
      <c r="S828"/>
    </row>
    <row r="829" spans="1:19" ht="14.5" x14ac:dyDescent="0.35">
      <c r="A829"/>
      <c r="B829"/>
      <c r="C829"/>
      <c r="D829"/>
      <c r="E829"/>
      <c r="F829"/>
      <c r="G829"/>
      <c r="H829"/>
      <c r="I829"/>
      <c r="J829"/>
      <c r="K829"/>
      <c r="L829"/>
      <c r="M829"/>
      <c r="N829"/>
      <c r="O829"/>
      <c r="P829"/>
      <c r="Q829"/>
      <c r="R829"/>
      <c r="S829"/>
    </row>
    <row r="830" spans="1:19" ht="14.5" x14ac:dyDescent="0.35">
      <c r="A830"/>
      <c r="B830"/>
      <c r="C830"/>
      <c r="D830"/>
      <c r="E830"/>
      <c r="F830"/>
      <c r="G830"/>
      <c r="H830"/>
      <c r="I830"/>
      <c r="J830"/>
      <c r="K830"/>
      <c r="L830"/>
      <c r="M830"/>
      <c r="N830"/>
      <c r="O830"/>
      <c r="P830"/>
      <c r="Q830"/>
      <c r="R830"/>
      <c r="S830"/>
    </row>
    <row r="831" spans="1:19" ht="14.5" x14ac:dyDescent="0.35">
      <c r="A831"/>
      <c r="B831"/>
      <c r="C831"/>
      <c r="D831"/>
      <c r="E831"/>
      <c r="F831"/>
      <c r="G831"/>
      <c r="H831"/>
      <c r="I831"/>
      <c r="J831"/>
      <c r="K831"/>
      <c r="L831"/>
      <c r="M831"/>
      <c r="N831"/>
      <c r="O831"/>
      <c r="P831"/>
      <c r="Q831"/>
      <c r="R831"/>
      <c r="S831"/>
    </row>
    <row r="832" spans="1:19" ht="14.5" x14ac:dyDescent="0.35">
      <c r="A832"/>
      <c r="B832"/>
      <c r="C832"/>
      <c r="D832"/>
      <c r="E832"/>
      <c r="F832"/>
      <c r="G832"/>
      <c r="H832"/>
      <c r="I832"/>
      <c r="J832"/>
      <c r="K832"/>
      <c r="L832"/>
      <c r="M832"/>
      <c r="N832"/>
      <c r="O832"/>
      <c r="P832"/>
      <c r="Q832"/>
      <c r="R832"/>
      <c r="S832"/>
    </row>
    <row r="833" spans="1:19" ht="14.5" x14ac:dyDescent="0.35">
      <c r="A833"/>
      <c r="B833"/>
      <c r="C833"/>
      <c r="D833"/>
      <c r="E833"/>
      <c r="F833"/>
      <c r="G833"/>
      <c r="H833"/>
      <c r="I833"/>
      <c r="J833"/>
      <c r="K833"/>
      <c r="L833"/>
      <c r="M833"/>
      <c r="N833"/>
      <c r="O833"/>
      <c r="P833"/>
      <c r="Q833"/>
      <c r="R833"/>
      <c r="S833"/>
    </row>
    <row r="834" spans="1:19" ht="14.5" x14ac:dyDescent="0.35">
      <c r="A834"/>
      <c r="B834"/>
      <c r="C834"/>
      <c r="D834"/>
      <c r="E834"/>
      <c r="F834"/>
      <c r="G834"/>
      <c r="H834"/>
      <c r="I834"/>
      <c r="J834"/>
      <c r="K834"/>
      <c r="L834"/>
      <c r="M834"/>
      <c r="N834"/>
      <c r="O834"/>
      <c r="P834"/>
      <c r="Q834"/>
      <c r="R834"/>
      <c r="S834"/>
    </row>
    <row r="835" spans="1:19" ht="14.5" x14ac:dyDescent="0.35">
      <c r="A835"/>
      <c r="B835"/>
      <c r="C835"/>
      <c r="D835"/>
      <c r="E835"/>
      <c r="F835"/>
      <c r="G835"/>
      <c r="H835"/>
      <c r="I835"/>
      <c r="J835"/>
      <c r="K835"/>
      <c r="L835"/>
      <c r="M835"/>
      <c r="N835"/>
      <c r="O835"/>
      <c r="P835"/>
      <c r="Q835"/>
      <c r="R835"/>
      <c r="S835"/>
    </row>
    <row r="836" spans="1:19" ht="14.5" x14ac:dyDescent="0.35">
      <c r="A836"/>
      <c r="B836"/>
      <c r="C836"/>
      <c r="D836"/>
      <c r="E836"/>
      <c r="F836"/>
      <c r="G836"/>
      <c r="H836"/>
      <c r="I836"/>
      <c r="J836"/>
      <c r="K836"/>
      <c r="L836"/>
      <c r="M836"/>
      <c r="N836"/>
      <c r="O836"/>
      <c r="P836"/>
      <c r="Q836"/>
      <c r="R836"/>
      <c r="S836"/>
    </row>
    <row r="837" spans="1:19" ht="14.5" x14ac:dyDescent="0.35">
      <c r="A837"/>
      <c r="B837"/>
      <c r="C837"/>
      <c r="D837"/>
      <c r="E837"/>
      <c r="F837"/>
      <c r="G837"/>
      <c r="H837"/>
      <c r="I837"/>
      <c r="J837"/>
      <c r="K837"/>
      <c r="L837"/>
      <c r="M837"/>
      <c r="N837"/>
      <c r="O837"/>
      <c r="P837"/>
      <c r="Q837"/>
      <c r="R837"/>
      <c r="S837"/>
    </row>
    <row r="838" spans="1:19" ht="14.5" x14ac:dyDescent="0.35">
      <c r="A838"/>
      <c r="B838"/>
      <c r="C838"/>
      <c r="D838"/>
      <c r="E838"/>
      <c r="F838"/>
      <c r="G838"/>
      <c r="H838"/>
      <c r="I838"/>
      <c r="J838"/>
      <c r="K838"/>
      <c r="L838"/>
      <c r="M838"/>
      <c r="N838"/>
      <c r="O838"/>
      <c r="P838"/>
      <c r="Q838"/>
      <c r="R838"/>
      <c r="S838"/>
    </row>
    <row r="839" spans="1:19" ht="14.5" x14ac:dyDescent="0.35">
      <c r="A839"/>
      <c r="B839"/>
      <c r="C839"/>
      <c r="D839"/>
      <c r="E839"/>
      <c r="F839"/>
      <c r="G839"/>
      <c r="H839"/>
      <c r="I839"/>
      <c r="J839"/>
      <c r="K839"/>
      <c r="L839"/>
      <c r="M839"/>
      <c r="N839"/>
      <c r="O839"/>
      <c r="P839"/>
      <c r="Q839"/>
      <c r="R839"/>
      <c r="S839"/>
    </row>
    <row r="840" spans="1:19" ht="14.5" x14ac:dyDescent="0.35">
      <c r="A840"/>
      <c r="B840"/>
      <c r="C840"/>
      <c r="D840"/>
      <c r="E840"/>
      <c r="F840"/>
      <c r="G840"/>
      <c r="H840"/>
      <c r="I840"/>
      <c r="J840"/>
      <c r="K840"/>
      <c r="L840"/>
      <c r="M840"/>
      <c r="N840"/>
      <c r="O840"/>
      <c r="P840"/>
      <c r="Q840"/>
      <c r="R840"/>
      <c r="S840"/>
    </row>
    <row r="841" spans="1:19" ht="14.5" x14ac:dyDescent="0.35">
      <c r="A841"/>
      <c r="B841"/>
      <c r="C841"/>
      <c r="D841"/>
      <c r="E841"/>
      <c r="F841"/>
      <c r="G841"/>
      <c r="H841"/>
      <c r="I841"/>
      <c r="J841"/>
      <c r="K841"/>
      <c r="L841"/>
      <c r="M841"/>
      <c r="N841"/>
      <c r="O841"/>
      <c r="P841"/>
      <c r="Q841"/>
      <c r="R841"/>
      <c r="S841"/>
    </row>
    <row r="842" spans="1:19" ht="14.5" x14ac:dyDescent="0.35">
      <c r="A842"/>
      <c r="B842"/>
      <c r="C842"/>
      <c r="D842"/>
      <c r="E842"/>
      <c r="F842"/>
      <c r="G842"/>
      <c r="H842"/>
      <c r="I842"/>
      <c r="J842"/>
      <c r="K842"/>
      <c r="L842"/>
      <c r="M842"/>
      <c r="N842"/>
      <c r="O842"/>
      <c r="P842"/>
      <c r="Q842"/>
      <c r="R842"/>
      <c r="S842"/>
    </row>
    <row r="843" spans="1:19" ht="14.5" x14ac:dyDescent="0.35">
      <c r="A843"/>
      <c r="B843"/>
      <c r="C843"/>
      <c r="D843"/>
      <c r="E843"/>
      <c r="F843"/>
      <c r="G843"/>
      <c r="H843"/>
      <c r="I843"/>
      <c r="J843"/>
      <c r="K843"/>
      <c r="L843"/>
      <c r="M843"/>
      <c r="N843"/>
      <c r="O843"/>
      <c r="P843"/>
      <c r="Q843"/>
      <c r="R843"/>
      <c r="S843"/>
    </row>
    <row r="844" spans="1:19" ht="14.5" x14ac:dyDescent="0.35">
      <c r="A844"/>
      <c r="B844"/>
      <c r="C844"/>
      <c r="D844"/>
      <c r="E844"/>
      <c r="F844"/>
      <c r="G844"/>
      <c r="H844"/>
      <c r="I844"/>
      <c r="J844"/>
      <c r="K844"/>
      <c r="L844"/>
      <c r="M844"/>
      <c r="N844"/>
      <c r="O844"/>
      <c r="P844"/>
      <c r="Q844"/>
      <c r="R844"/>
      <c r="S844"/>
    </row>
    <row r="845" spans="1:19" ht="14.5" x14ac:dyDescent="0.35">
      <c r="A845"/>
      <c r="B845"/>
      <c r="C845"/>
      <c r="D845"/>
      <c r="E845"/>
      <c r="F845"/>
      <c r="G845"/>
      <c r="H845"/>
      <c r="I845"/>
      <c r="J845"/>
      <c r="K845"/>
      <c r="L845"/>
      <c r="M845"/>
      <c r="N845"/>
      <c r="O845"/>
      <c r="P845"/>
      <c r="Q845"/>
      <c r="R845"/>
      <c r="S845"/>
    </row>
    <row r="846" spans="1:19" ht="14.5" x14ac:dyDescent="0.35">
      <c r="A846"/>
      <c r="B846"/>
      <c r="C846"/>
      <c r="D846"/>
      <c r="E846"/>
      <c r="F846"/>
      <c r="G846"/>
      <c r="H846"/>
      <c r="I846"/>
      <c r="J846"/>
      <c r="K846"/>
      <c r="L846"/>
      <c r="M846"/>
      <c r="N846"/>
      <c r="O846"/>
      <c r="P846"/>
      <c r="Q846"/>
      <c r="R846"/>
      <c r="S846"/>
    </row>
    <row r="847" spans="1:19" ht="14.5" x14ac:dyDescent="0.35">
      <c r="A847"/>
      <c r="B847"/>
      <c r="C847"/>
      <c r="D847"/>
      <c r="E847"/>
      <c r="F847"/>
      <c r="G847"/>
      <c r="H847"/>
      <c r="I847"/>
      <c r="J847"/>
      <c r="K847"/>
      <c r="L847"/>
      <c r="M847"/>
      <c r="N847"/>
      <c r="O847"/>
      <c r="P847"/>
      <c r="Q847"/>
      <c r="R847"/>
      <c r="S847"/>
    </row>
    <row r="848" spans="1:19" ht="14.5" x14ac:dyDescent="0.35">
      <c r="A848"/>
      <c r="B848"/>
      <c r="C848"/>
      <c r="D848"/>
      <c r="E848"/>
      <c r="F848"/>
      <c r="G848"/>
      <c r="H848"/>
      <c r="I848"/>
      <c r="J848"/>
      <c r="K848"/>
      <c r="L848"/>
      <c r="M848"/>
      <c r="N848"/>
      <c r="O848"/>
      <c r="P848"/>
      <c r="Q848"/>
      <c r="R848"/>
      <c r="S848"/>
    </row>
    <row r="849" spans="1:19" ht="14.5" x14ac:dyDescent="0.35">
      <c r="A849"/>
      <c r="B849"/>
      <c r="C849"/>
      <c r="D849"/>
      <c r="E849"/>
      <c r="F849"/>
      <c r="G849"/>
      <c r="H849"/>
      <c r="I849"/>
      <c r="J849"/>
      <c r="K849"/>
      <c r="L849"/>
      <c r="M849"/>
      <c r="N849"/>
      <c r="O849"/>
      <c r="P849"/>
      <c r="Q849"/>
      <c r="R849"/>
      <c r="S849"/>
    </row>
    <row r="850" spans="1:19" ht="14.5" x14ac:dyDescent="0.35">
      <c r="A850"/>
      <c r="B850"/>
      <c r="C850"/>
      <c r="D850"/>
      <c r="E850"/>
      <c r="F850"/>
      <c r="G850"/>
      <c r="H850"/>
      <c r="I850"/>
      <c r="J850"/>
      <c r="K850"/>
      <c r="L850"/>
      <c r="M850"/>
      <c r="N850"/>
      <c r="O850"/>
      <c r="P850"/>
      <c r="Q850"/>
      <c r="R850"/>
      <c r="S850"/>
    </row>
    <row r="851" spans="1:19" ht="14.5" x14ac:dyDescent="0.35">
      <c r="A851"/>
      <c r="B851"/>
      <c r="C851"/>
      <c r="D851"/>
      <c r="E851"/>
      <c r="F851"/>
      <c r="G851"/>
      <c r="H851"/>
      <c r="I851"/>
      <c r="J851"/>
      <c r="K851"/>
      <c r="L851"/>
      <c r="M851"/>
      <c r="N851"/>
      <c r="O851"/>
      <c r="P851"/>
      <c r="Q851"/>
      <c r="R851"/>
      <c r="S851"/>
    </row>
    <row r="852" spans="1:19" ht="14.5" x14ac:dyDescent="0.35">
      <c r="A852"/>
      <c r="B852"/>
      <c r="C852"/>
      <c r="D852"/>
      <c r="E852"/>
      <c r="F852"/>
      <c r="G852"/>
      <c r="H852"/>
      <c r="I852"/>
      <c r="J852"/>
      <c r="K852"/>
      <c r="L852"/>
      <c r="M852"/>
      <c r="N852"/>
      <c r="O852"/>
      <c r="P852"/>
      <c r="Q852"/>
      <c r="R852"/>
      <c r="S852"/>
    </row>
    <row r="853" spans="1:19" ht="14.5" x14ac:dyDescent="0.35">
      <c r="A853"/>
      <c r="B853"/>
      <c r="C853"/>
      <c r="D853"/>
      <c r="E853"/>
      <c r="F853"/>
      <c r="G853"/>
      <c r="H853"/>
      <c r="I853"/>
      <c r="J853"/>
      <c r="K853"/>
      <c r="L853"/>
      <c r="M853"/>
      <c r="N853"/>
      <c r="O853"/>
      <c r="P853"/>
      <c r="Q853"/>
      <c r="R853"/>
      <c r="S853"/>
    </row>
    <row r="854" spans="1:19" ht="14.5" x14ac:dyDescent="0.35">
      <c r="A854"/>
      <c r="B854"/>
      <c r="C854"/>
      <c r="D854"/>
      <c r="E854"/>
      <c r="F854"/>
      <c r="G854"/>
      <c r="H854"/>
      <c r="I854"/>
      <c r="J854"/>
      <c r="K854"/>
      <c r="L854"/>
      <c r="M854"/>
      <c r="N854"/>
      <c r="O854"/>
      <c r="P854"/>
      <c r="Q854"/>
      <c r="R854"/>
      <c r="S854"/>
    </row>
    <row r="855" spans="1:19" ht="14.5" x14ac:dyDescent="0.35">
      <c r="A855"/>
      <c r="B855"/>
      <c r="C855"/>
      <c r="D855"/>
      <c r="E855"/>
      <c r="F855"/>
      <c r="G855"/>
      <c r="H855"/>
      <c r="I855"/>
      <c r="J855"/>
      <c r="K855"/>
      <c r="L855"/>
      <c r="M855"/>
      <c r="N855"/>
      <c r="O855"/>
      <c r="P855"/>
      <c r="Q855"/>
      <c r="R855"/>
      <c r="S855"/>
    </row>
    <row r="856" spans="1:19" ht="14.5" x14ac:dyDescent="0.35">
      <c r="A856"/>
      <c r="B856"/>
      <c r="C856"/>
      <c r="D856"/>
      <c r="E856"/>
      <c r="F856"/>
      <c r="G856"/>
      <c r="H856"/>
      <c r="I856"/>
      <c r="J856"/>
      <c r="K856"/>
      <c r="L856"/>
      <c r="M856"/>
      <c r="N856"/>
      <c r="O856"/>
      <c r="P856"/>
      <c r="Q856"/>
      <c r="R856"/>
      <c r="S856"/>
    </row>
    <row r="857" spans="1:19" ht="14.5" x14ac:dyDescent="0.35">
      <c r="A857"/>
      <c r="B857"/>
      <c r="C857"/>
      <c r="D857"/>
      <c r="E857"/>
      <c r="F857"/>
      <c r="G857"/>
      <c r="H857"/>
      <c r="I857"/>
      <c r="J857"/>
      <c r="K857"/>
      <c r="L857"/>
      <c r="M857"/>
      <c r="N857"/>
      <c r="O857"/>
      <c r="P857"/>
      <c r="Q857"/>
      <c r="R857"/>
      <c r="S857"/>
    </row>
    <row r="858" spans="1:19" ht="14.5" x14ac:dyDescent="0.35">
      <c r="A858"/>
      <c r="B858"/>
      <c r="C858"/>
      <c r="D858"/>
      <c r="E858"/>
      <c r="F858"/>
      <c r="G858"/>
      <c r="H858"/>
      <c r="I858"/>
      <c r="J858"/>
      <c r="K858"/>
      <c r="L858"/>
      <c r="M858"/>
      <c r="N858"/>
      <c r="O858"/>
      <c r="P858"/>
      <c r="Q858"/>
      <c r="R858"/>
      <c r="S858"/>
    </row>
    <row r="859" spans="1:19" ht="14.5" x14ac:dyDescent="0.35">
      <c r="A859"/>
      <c r="B859"/>
      <c r="C859"/>
      <c r="D859"/>
      <c r="E859"/>
      <c r="F859"/>
      <c r="G859"/>
      <c r="H859"/>
      <c r="I859"/>
      <c r="J859"/>
      <c r="K859"/>
      <c r="L859"/>
      <c r="M859"/>
      <c r="N859"/>
      <c r="O859"/>
      <c r="P859"/>
      <c r="Q859"/>
      <c r="R859"/>
      <c r="S859"/>
    </row>
    <row r="860" spans="1:19" ht="14.5" x14ac:dyDescent="0.35">
      <c r="A860"/>
      <c r="B860"/>
      <c r="C860"/>
      <c r="D860"/>
      <c r="E860"/>
      <c r="F860"/>
      <c r="G860"/>
      <c r="H860"/>
      <c r="I860"/>
      <c r="J860"/>
      <c r="K860"/>
      <c r="L860"/>
      <c r="M860"/>
      <c r="N860"/>
      <c r="O860"/>
      <c r="P860"/>
      <c r="Q860"/>
      <c r="R860"/>
      <c r="S860"/>
    </row>
    <row r="861" spans="1:19" ht="14.5" x14ac:dyDescent="0.35">
      <c r="A861"/>
      <c r="B861"/>
      <c r="C861"/>
      <c r="D861"/>
      <c r="E861"/>
      <c r="F861"/>
      <c r="G861"/>
      <c r="H861"/>
      <c r="I861"/>
      <c r="J861"/>
      <c r="K861"/>
      <c r="L861"/>
      <c r="M861"/>
      <c r="N861"/>
      <c r="O861"/>
      <c r="P861"/>
      <c r="Q861"/>
      <c r="R861"/>
      <c r="S861"/>
    </row>
    <row r="862" spans="1:19" ht="14.5" x14ac:dyDescent="0.35">
      <c r="A862"/>
      <c r="B862"/>
      <c r="C862"/>
      <c r="D862"/>
      <c r="E862"/>
      <c r="F862"/>
      <c r="G862"/>
      <c r="H862"/>
      <c r="I862"/>
      <c r="J862"/>
      <c r="K862"/>
      <c r="L862"/>
      <c r="M862"/>
      <c r="N862"/>
      <c r="O862"/>
      <c r="P862"/>
      <c r="Q862"/>
      <c r="R862"/>
      <c r="S862"/>
    </row>
    <row r="863" spans="1:19" ht="14.5" x14ac:dyDescent="0.35">
      <c r="A863"/>
      <c r="B863"/>
      <c r="C863"/>
      <c r="D863"/>
      <c r="E863"/>
      <c r="F863"/>
      <c r="G863"/>
      <c r="H863"/>
      <c r="I863"/>
      <c r="J863"/>
      <c r="K863"/>
      <c r="L863"/>
      <c r="M863"/>
      <c r="N863"/>
      <c r="O863"/>
      <c r="P863"/>
      <c r="Q863"/>
      <c r="R863"/>
      <c r="S863"/>
    </row>
    <row r="864" spans="1:19" ht="14.5" x14ac:dyDescent="0.35">
      <c r="A864"/>
      <c r="B864"/>
      <c r="C864"/>
      <c r="D864"/>
      <c r="E864"/>
      <c r="F864"/>
      <c r="G864"/>
      <c r="H864"/>
      <c r="I864"/>
      <c r="J864"/>
      <c r="K864"/>
      <c r="L864"/>
      <c r="M864"/>
      <c r="N864"/>
      <c r="O864"/>
      <c r="P864"/>
      <c r="Q864"/>
      <c r="R864"/>
      <c r="S864"/>
    </row>
    <row r="865" spans="1:19" ht="14.5" x14ac:dyDescent="0.35">
      <c r="A865"/>
      <c r="B865"/>
      <c r="C865"/>
      <c r="D865"/>
      <c r="E865"/>
      <c r="F865"/>
      <c r="G865"/>
      <c r="H865"/>
      <c r="I865"/>
      <c r="J865"/>
      <c r="K865"/>
      <c r="L865"/>
      <c r="M865"/>
      <c r="N865"/>
      <c r="O865"/>
      <c r="P865"/>
      <c r="Q865"/>
      <c r="R865"/>
      <c r="S865"/>
    </row>
    <row r="866" spans="1:19" ht="14.5" x14ac:dyDescent="0.35">
      <c r="A866"/>
      <c r="B866"/>
      <c r="C866"/>
      <c r="D866"/>
      <c r="E866"/>
      <c r="F866"/>
      <c r="G866"/>
      <c r="H866"/>
      <c r="I866"/>
      <c r="J866"/>
      <c r="K866"/>
      <c r="L866"/>
      <c r="M866"/>
      <c r="N866"/>
      <c r="O866"/>
      <c r="P866"/>
      <c r="Q866"/>
      <c r="R866"/>
      <c r="S866"/>
    </row>
    <row r="867" spans="1:19" ht="14.5" x14ac:dyDescent="0.35">
      <c r="A867"/>
      <c r="B867"/>
      <c r="C867"/>
      <c r="D867"/>
      <c r="E867"/>
      <c r="F867"/>
      <c r="G867"/>
      <c r="H867"/>
      <c r="I867"/>
      <c r="J867"/>
      <c r="K867"/>
      <c r="L867"/>
      <c r="M867"/>
      <c r="N867"/>
      <c r="O867"/>
      <c r="P867"/>
      <c r="Q867"/>
      <c r="R867"/>
      <c r="S867"/>
    </row>
    <row r="868" spans="1:19" ht="14.5" x14ac:dyDescent="0.35">
      <c r="A868"/>
      <c r="B868"/>
      <c r="C868"/>
      <c r="D868"/>
      <c r="E868"/>
      <c r="F868"/>
      <c r="G868"/>
      <c r="H868"/>
      <c r="I868"/>
      <c r="J868"/>
      <c r="K868"/>
      <c r="L868"/>
      <c r="M868"/>
      <c r="N868"/>
      <c r="O868"/>
      <c r="P868"/>
      <c r="Q868"/>
      <c r="R868"/>
      <c r="S868"/>
    </row>
    <row r="869" spans="1:19" ht="14.5" x14ac:dyDescent="0.35">
      <c r="A869"/>
      <c r="B869"/>
      <c r="C869"/>
      <c r="D869"/>
      <c r="E869"/>
      <c r="F869"/>
      <c r="G869"/>
      <c r="H869"/>
      <c r="I869"/>
      <c r="J869"/>
      <c r="K869"/>
      <c r="L869"/>
      <c r="M869"/>
      <c r="N869"/>
      <c r="O869"/>
      <c r="P869"/>
      <c r="Q869"/>
      <c r="R869"/>
      <c r="S869"/>
    </row>
    <row r="870" spans="1:19" ht="14.5" x14ac:dyDescent="0.35">
      <c r="A870"/>
      <c r="B870"/>
      <c r="C870"/>
      <c r="D870"/>
      <c r="E870"/>
      <c r="F870"/>
      <c r="G870"/>
      <c r="H870"/>
      <c r="I870"/>
      <c r="J870"/>
      <c r="K870"/>
      <c r="L870"/>
      <c r="M870"/>
      <c r="N870"/>
      <c r="O870"/>
      <c r="P870"/>
      <c r="Q870"/>
      <c r="R870"/>
      <c r="S870"/>
    </row>
    <row r="871" spans="1:19" ht="14.5" x14ac:dyDescent="0.35">
      <c r="A871"/>
      <c r="B871"/>
      <c r="C871"/>
      <c r="D871"/>
      <c r="E871"/>
      <c r="F871"/>
      <c r="G871"/>
      <c r="H871"/>
      <c r="I871"/>
      <c r="J871"/>
      <c r="K871"/>
      <c r="L871"/>
      <c r="M871"/>
      <c r="N871"/>
      <c r="O871"/>
      <c r="P871"/>
      <c r="Q871"/>
      <c r="R871"/>
      <c r="S871"/>
    </row>
    <row r="872" spans="1:19" ht="14.5" x14ac:dyDescent="0.35">
      <c r="A872"/>
      <c r="B872"/>
      <c r="C872"/>
      <c r="D872"/>
      <c r="E872"/>
      <c r="F872"/>
      <c r="G872"/>
      <c r="H872"/>
      <c r="I872"/>
      <c r="J872"/>
      <c r="K872"/>
      <c r="L872"/>
      <c r="M872"/>
      <c r="N872"/>
      <c r="O872"/>
      <c r="P872"/>
      <c r="Q872"/>
      <c r="R872"/>
      <c r="S872"/>
    </row>
    <row r="873" spans="1:19" ht="14.5" x14ac:dyDescent="0.35">
      <c r="A873"/>
      <c r="B873"/>
      <c r="C873"/>
      <c r="D873"/>
      <c r="E873"/>
      <c r="F873"/>
      <c r="G873"/>
      <c r="H873"/>
      <c r="I873"/>
      <c r="J873"/>
      <c r="K873"/>
      <c r="L873"/>
      <c r="M873"/>
      <c r="N873"/>
      <c r="O873"/>
      <c r="P873"/>
      <c r="Q873"/>
      <c r="R873"/>
      <c r="S873"/>
    </row>
    <row r="874" spans="1:19" ht="14.5" x14ac:dyDescent="0.35">
      <c r="A874"/>
      <c r="B874"/>
      <c r="C874"/>
      <c r="D874"/>
      <c r="E874"/>
      <c r="F874"/>
      <c r="G874"/>
      <c r="H874"/>
      <c r="I874"/>
      <c r="J874"/>
      <c r="K874"/>
      <c r="L874"/>
      <c r="M874"/>
      <c r="N874"/>
      <c r="O874"/>
      <c r="P874"/>
      <c r="Q874"/>
      <c r="R874"/>
      <c r="S874"/>
    </row>
    <row r="875" spans="1:19" ht="14.5" x14ac:dyDescent="0.35">
      <c r="A875"/>
      <c r="B875"/>
      <c r="C875"/>
      <c r="D875"/>
      <c r="E875"/>
      <c r="F875"/>
      <c r="G875"/>
      <c r="H875"/>
      <c r="I875"/>
      <c r="J875"/>
      <c r="K875"/>
      <c r="L875"/>
      <c r="M875"/>
      <c r="N875"/>
      <c r="O875"/>
      <c r="P875"/>
      <c r="Q875"/>
      <c r="R875"/>
      <c r="S875"/>
    </row>
    <row r="876" spans="1:19" ht="14.5" x14ac:dyDescent="0.35">
      <c r="A876"/>
      <c r="B876"/>
      <c r="C876"/>
      <c r="D876"/>
      <c r="E876"/>
      <c r="F876"/>
      <c r="G876"/>
      <c r="H876"/>
      <c r="I876"/>
      <c r="J876"/>
      <c r="K876"/>
      <c r="L876"/>
      <c r="M876"/>
      <c r="N876"/>
      <c r="O876"/>
      <c r="P876"/>
      <c r="Q876"/>
      <c r="R876"/>
      <c r="S876"/>
    </row>
    <row r="877" spans="1:19" ht="14.5" x14ac:dyDescent="0.35">
      <c r="A877"/>
      <c r="B877"/>
      <c r="C877"/>
      <c r="D877"/>
      <c r="E877"/>
      <c r="F877"/>
      <c r="G877"/>
      <c r="H877"/>
      <c r="I877"/>
      <c r="J877"/>
      <c r="K877"/>
      <c r="L877"/>
      <c r="M877"/>
      <c r="N877"/>
      <c r="O877"/>
      <c r="P877"/>
      <c r="Q877"/>
      <c r="R877"/>
      <c r="S877"/>
    </row>
    <row r="878" spans="1:19" ht="14.5" x14ac:dyDescent="0.35">
      <c r="A878"/>
      <c r="B878"/>
      <c r="C878"/>
      <c r="D878"/>
      <c r="E878"/>
      <c r="F878"/>
      <c r="G878"/>
      <c r="H878"/>
      <c r="I878"/>
      <c r="J878"/>
      <c r="K878"/>
      <c r="L878"/>
      <c r="M878"/>
      <c r="N878"/>
      <c r="O878"/>
      <c r="P878"/>
      <c r="Q878"/>
      <c r="R878"/>
      <c r="S878"/>
    </row>
    <row r="879" spans="1:19" ht="14.5" x14ac:dyDescent="0.35">
      <c r="A879"/>
      <c r="B879"/>
      <c r="C879"/>
      <c r="D879"/>
      <c r="E879"/>
      <c r="F879"/>
      <c r="G879"/>
      <c r="H879"/>
      <c r="I879"/>
      <c r="J879"/>
      <c r="K879"/>
      <c r="L879"/>
      <c r="M879"/>
      <c r="N879"/>
      <c r="O879"/>
      <c r="P879"/>
      <c r="Q879"/>
      <c r="R879"/>
      <c r="S879"/>
    </row>
    <row r="880" spans="1:19" ht="14.5" x14ac:dyDescent="0.35">
      <c r="A880"/>
      <c r="B880"/>
      <c r="C880"/>
      <c r="D880"/>
      <c r="E880"/>
      <c r="F880"/>
      <c r="G880"/>
      <c r="H880"/>
      <c r="I880"/>
      <c r="J880"/>
      <c r="K880"/>
      <c r="L880"/>
      <c r="M880"/>
      <c r="N880"/>
      <c r="O880"/>
      <c r="P880"/>
      <c r="Q880"/>
      <c r="R880"/>
      <c r="S880"/>
    </row>
    <row r="881" spans="1:19" ht="14.5" x14ac:dyDescent="0.35">
      <c r="A881"/>
      <c r="B881"/>
      <c r="C881"/>
      <c r="D881"/>
      <c r="E881"/>
      <c r="F881"/>
      <c r="G881"/>
      <c r="H881"/>
      <c r="I881"/>
      <c r="J881"/>
      <c r="K881"/>
      <c r="L881"/>
      <c r="M881"/>
      <c r="N881"/>
      <c r="O881"/>
      <c r="P881"/>
      <c r="Q881"/>
      <c r="R881"/>
      <c r="S881"/>
    </row>
    <row r="882" spans="1:19" ht="14.5" x14ac:dyDescent="0.35">
      <c r="A882"/>
      <c r="B882"/>
      <c r="C882"/>
      <c r="D882"/>
      <c r="E882"/>
      <c r="F882"/>
      <c r="G882"/>
      <c r="H882"/>
      <c r="I882"/>
      <c r="J882"/>
      <c r="K882"/>
      <c r="L882"/>
      <c r="M882"/>
      <c r="N882"/>
      <c r="O882"/>
      <c r="P882"/>
      <c r="Q882"/>
      <c r="R882"/>
      <c r="S882"/>
    </row>
    <row r="883" spans="1:19" ht="14.5" x14ac:dyDescent="0.35">
      <c r="A883"/>
      <c r="B883"/>
      <c r="C883"/>
      <c r="D883"/>
      <c r="E883"/>
      <c r="F883"/>
      <c r="G883"/>
      <c r="H883"/>
      <c r="I883"/>
      <c r="J883"/>
      <c r="K883"/>
      <c r="L883"/>
      <c r="M883"/>
      <c r="N883"/>
      <c r="O883"/>
      <c r="P883"/>
      <c r="Q883"/>
      <c r="R883"/>
      <c r="S883"/>
    </row>
    <row r="884" spans="1:19" ht="14.5" x14ac:dyDescent="0.35">
      <c r="A884"/>
      <c r="B884"/>
      <c r="C884"/>
      <c r="D884"/>
      <c r="E884"/>
      <c r="F884"/>
      <c r="G884"/>
      <c r="H884"/>
      <c r="I884"/>
      <c r="J884"/>
      <c r="K884"/>
      <c r="L884"/>
      <c r="M884"/>
      <c r="N884"/>
      <c r="O884"/>
      <c r="P884"/>
      <c r="Q884"/>
      <c r="R884"/>
      <c r="S884"/>
    </row>
    <row r="885" spans="1:19" ht="14.5" x14ac:dyDescent="0.35">
      <c r="A885"/>
      <c r="B885"/>
      <c r="C885"/>
      <c r="D885"/>
      <c r="E885"/>
      <c r="F885"/>
      <c r="G885"/>
      <c r="H885"/>
      <c r="I885"/>
      <c r="J885"/>
      <c r="K885"/>
      <c r="L885"/>
      <c r="M885"/>
      <c r="N885"/>
      <c r="O885"/>
      <c r="P885"/>
      <c r="Q885"/>
      <c r="R885"/>
      <c r="S885"/>
    </row>
    <row r="886" spans="1:19" ht="14.5" x14ac:dyDescent="0.35">
      <c r="A886"/>
      <c r="B886"/>
      <c r="C886"/>
      <c r="D886"/>
      <c r="E886"/>
      <c r="F886"/>
      <c r="G886"/>
      <c r="H886"/>
      <c r="I886"/>
      <c r="J886"/>
      <c r="K886"/>
      <c r="L886"/>
      <c r="M886"/>
      <c r="N886"/>
      <c r="O886"/>
      <c r="P886"/>
      <c r="Q886"/>
      <c r="R886"/>
      <c r="S886"/>
    </row>
    <row r="887" spans="1:19" ht="14.5" x14ac:dyDescent="0.35">
      <c r="A887"/>
      <c r="B887"/>
      <c r="C887"/>
      <c r="D887"/>
      <c r="E887"/>
      <c r="F887"/>
      <c r="G887"/>
      <c r="H887"/>
      <c r="I887"/>
      <c r="J887"/>
      <c r="K887"/>
      <c r="L887"/>
      <c r="M887"/>
      <c r="N887"/>
      <c r="O887"/>
      <c r="P887"/>
      <c r="Q887"/>
      <c r="R887"/>
      <c r="S887"/>
    </row>
    <row r="888" spans="1:19" ht="14.5" x14ac:dyDescent="0.35">
      <c r="A888"/>
      <c r="B888"/>
      <c r="C888"/>
      <c r="D888"/>
      <c r="E888"/>
      <c r="F888"/>
      <c r="G888"/>
      <c r="H888"/>
      <c r="I888"/>
      <c r="J888"/>
      <c r="K888"/>
      <c r="L888"/>
      <c r="M888"/>
      <c r="N888"/>
      <c r="O888"/>
      <c r="P888"/>
      <c r="Q888"/>
      <c r="R888"/>
      <c r="S888"/>
    </row>
    <row r="889" spans="1:19" ht="14.5" x14ac:dyDescent="0.35">
      <c r="A889"/>
      <c r="B889"/>
      <c r="C889"/>
      <c r="D889"/>
      <c r="E889"/>
      <c r="F889"/>
      <c r="G889"/>
      <c r="H889"/>
      <c r="I889"/>
      <c r="J889"/>
      <c r="K889"/>
      <c r="L889"/>
      <c r="M889"/>
      <c r="N889"/>
      <c r="O889"/>
      <c r="P889"/>
      <c r="Q889"/>
      <c r="R889"/>
      <c r="S889"/>
    </row>
    <row r="890" spans="1:19" ht="14.5" x14ac:dyDescent="0.35">
      <c r="A890"/>
      <c r="B890"/>
      <c r="C890"/>
      <c r="D890"/>
      <c r="E890"/>
      <c r="F890"/>
      <c r="G890"/>
      <c r="H890"/>
      <c r="I890"/>
      <c r="J890"/>
      <c r="K890"/>
      <c r="L890"/>
      <c r="M890"/>
      <c r="N890"/>
      <c r="O890"/>
      <c r="P890"/>
      <c r="Q890"/>
      <c r="R890"/>
      <c r="S890"/>
    </row>
    <row r="891" spans="1:19" ht="14.5" x14ac:dyDescent="0.35">
      <c r="A891"/>
      <c r="B891"/>
      <c r="C891"/>
      <c r="D891"/>
      <c r="E891"/>
      <c r="F891"/>
      <c r="G891"/>
      <c r="H891"/>
      <c r="I891"/>
      <c r="J891"/>
      <c r="K891"/>
      <c r="L891"/>
      <c r="M891"/>
      <c r="N891"/>
      <c r="O891"/>
      <c r="P891"/>
      <c r="Q891"/>
      <c r="R891"/>
      <c r="S891"/>
    </row>
    <row r="892" spans="1:19" ht="14.5" x14ac:dyDescent="0.35">
      <c r="A892"/>
      <c r="B892"/>
      <c r="C892"/>
      <c r="D892"/>
      <c r="E892"/>
      <c r="F892"/>
      <c r="G892"/>
      <c r="H892"/>
      <c r="I892"/>
      <c r="J892"/>
      <c r="K892"/>
      <c r="L892"/>
      <c r="M892"/>
      <c r="N892"/>
      <c r="O892"/>
      <c r="P892"/>
      <c r="Q892"/>
      <c r="R892"/>
      <c r="S892"/>
    </row>
    <row r="893" spans="1:19" ht="14.5" x14ac:dyDescent="0.35">
      <c r="A893"/>
      <c r="B893"/>
      <c r="C893"/>
      <c r="D893"/>
      <c r="E893"/>
      <c r="F893"/>
      <c r="G893"/>
      <c r="H893"/>
      <c r="I893"/>
      <c r="J893"/>
      <c r="K893"/>
      <c r="L893"/>
      <c r="M893"/>
      <c r="N893"/>
      <c r="O893"/>
      <c r="P893"/>
      <c r="Q893"/>
      <c r="R893"/>
      <c r="S893"/>
    </row>
    <row r="894" spans="1:19" ht="14.5" x14ac:dyDescent="0.35">
      <c r="A894"/>
      <c r="B894"/>
      <c r="C894"/>
      <c r="D894"/>
      <c r="E894"/>
      <c r="F894"/>
      <c r="G894"/>
      <c r="H894"/>
      <c r="I894"/>
      <c r="J894"/>
      <c r="K894"/>
      <c r="L894"/>
      <c r="M894"/>
      <c r="N894"/>
      <c r="O894"/>
      <c r="P894"/>
      <c r="Q894"/>
      <c r="R894"/>
      <c r="S894"/>
    </row>
    <row r="895" spans="1:19" ht="14.5" x14ac:dyDescent="0.35">
      <c r="A895"/>
      <c r="B895"/>
      <c r="C895"/>
      <c r="D895"/>
      <c r="E895"/>
      <c r="F895"/>
      <c r="G895"/>
      <c r="H895"/>
      <c r="I895"/>
      <c r="J895"/>
      <c r="K895"/>
      <c r="L895"/>
      <c r="M895"/>
      <c r="N895"/>
      <c r="O895"/>
      <c r="P895"/>
      <c r="Q895"/>
      <c r="R895"/>
      <c r="S895"/>
    </row>
    <row r="896" spans="1:19" ht="14.5" x14ac:dyDescent="0.35">
      <c r="A896"/>
      <c r="B896"/>
      <c r="C896"/>
      <c r="D896"/>
      <c r="E896"/>
      <c r="F896"/>
      <c r="G896"/>
      <c r="H896"/>
      <c r="I896"/>
      <c r="J896"/>
      <c r="K896"/>
      <c r="L896"/>
      <c r="M896"/>
      <c r="N896"/>
      <c r="O896"/>
      <c r="P896"/>
      <c r="Q896"/>
      <c r="R896"/>
      <c r="S896"/>
    </row>
    <row r="897" spans="1:19" ht="14.5" x14ac:dyDescent="0.35">
      <c r="A897"/>
      <c r="B897"/>
      <c r="C897"/>
      <c r="D897"/>
      <c r="E897"/>
      <c r="F897"/>
      <c r="G897"/>
      <c r="H897"/>
      <c r="I897"/>
      <c r="J897"/>
      <c r="K897"/>
      <c r="L897"/>
      <c r="M897"/>
      <c r="N897"/>
      <c r="O897"/>
      <c r="P897"/>
      <c r="Q897"/>
      <c r="R897"/>
      <c r="S897"/>
    </row>
    <row r="898" spans="1:19" ht="14.5" x14ac:dyDescent="0.35">
      <c r="A898"/>
      <c r="B898"/>
      <c r="C898"/>
      <c r="D898"/>
      <c r="E898"/>
      <c r="F898"/>
      <c r="G898"/>
      <c r="H898"/>
      <c r="I898"/>
      <c r="J898"/>
      <c r="K898"/>
      <c r="L898"/>
      <c r="M898"/>
      <c r="N898"/>
      <c r="O898"/>
      <c r="P898"/>
      <c r="Q898"/>
      <c r="R898"/>
      <c r="S898"/>
    </row>
    <row r="899" spans="1:19" ht="14.5" x14ac:dyDescent="0.35">
      <c r="A899"/>
      <c r="B899"/>
      <c r="C899"/>
      <c r="D899"/>
      <c r="E899"/>
      <c r="F899"/>
      <c r="G899"/>
      <c r="H899"/>
      <c r="I899"/>
      <c r="J899"/>
      <c r="K899"/>
      <c r="L899"/>
      <c r="M899"/>
      <c r="N899"/>
      <c r="O899"/>
      <c r="P899"/>
      <c r="Q899"/>
      <c r="R899"/>
      <c r="S899"/>
    </row>
    <row r="900" spans="1:19" ht="14.5" x14ac:dyDescent="0.35">
      <c r="A900"/>
      <c r="B900"/>
      <c r="C900"/>
      <c r="D900"/>
      <c r="E900"/>
      <c r="F900"/>
      <c r="G900"/>
      <c r="H900"/>
      <c r="I900"/>
      <c r="J900"/>
      <c r="K900"/>
      <c r="L900"/>
      <c r="M900"/>
      <c r="N900"/>
      <c r="O900"/>
      <c r="P900"/>
      <c r="Q900"/>
      <c r="R900"/>
      <c r="S900"/>
    </row>
    <row r="901" spans="1:19" ht="14.5" x14ac:dyDescent="0.35">
      <c r="A901"/>
      <c r="B901"/>
      <c r="C901"/>
      <c r="D901"/>
      <c r="E901"/>
      <c r="F901"/>
      <c r="G901"/>
      <c r="H901"/>
      <c r="I901"/>
      <c r="J901"/>
      <c r="K901"/>
      <c r="L901"/>
      <c r="M901"/>
      <c r="N901"/>
      <c r="O901"/>
      <c r="P901"/>
      <c r="Q901"/>
      <c r="R901"/>
      <c r="S901"/>
    </row>
    <row r="902" spans="1:19" ht="14.5" x14ac:dyDescent="0.35">
      <c r="A902"/>
      <c r="B902"/>
      <c r="C902"/>
      <c r="D902"/>
      <c r="E902"/>
      <c r="F902"/>
      <c r="G902"/>
      <c r="H902"/>
      <c r="I902"/>
      <c r="J902"/>
      <c r="K902"/>
      <c r="L902"/>
      <c r="M902"/>
      <c r="N902"/>
      <c r="O902"/>
      <c r="P902"/>
      <c r="Q902"/>
      <c r="R902"/>
      <c r="S902"/>
    </row>
    <row r="903" spans="1:19" ht="14.5" x14ac:dyDescent="0.35">
      <c r="A903"/>
      <c r="B903"/>
      <c r="C903"/>
      <c r="D903"/>
      <c r="E903"/>
      <c r="F903"/>
      <c r="G903"/>
      <c r="H903"/>
      <c r="I903"/>
      <c r="J903"/>
      <c r="K903"/>
      <c r="L903"/>
      <c r="M903"/>
      <c r="N903"/>
      <c r="O903"/>
      <c r="P903"/>
      <c r="Q903"/>
      <c r="R903"/>
      <c r="S903"/>
    </row>
    <row r="904" spans="1:19" ht="14.5" x14ac:dyDescent="0.35">
      <c r="A904"/>
      <c r="B904"/>
      <c r="C904"/>
      <c r="D904"/>
      <c r="E904"/>
      <c r="F904"/>
      <c r="G904"/>
      <c r="H904"/>
      <c r="I904"/>
      <c r="J904"/>
      <c r="K904"/>
      <c r="L904"/>
      <c r="M904"/>
      <c r="N904"/>
      <c r="O904"/>
      <c r="P904"/>
      <c r="Q904"/>
      <c r="R904"/>
      <c r="S904"/>
    </row>
    <row r="905" spans="1:19" ht="14.5" x14ac:dyDescent="0.35">
      <c r="A905"/>
      <c r="B905"/>
      <c r="C905"/>
      <c r="D905"/>
      <c r="E905"/>
      <c r="F905"/>
      <c r="G905"/>
      <c r="H905"/>
      <c r="I905"/>
      <c r="J905"/>
      <c r="K905"/>
      <c r="L905"/>
      <c r="M905"/>
      <c r="N905"/>
      <c r="O905"/>
      <c r="P905"/>
      <c r="Q905"/>
      <c r="R905"/>
      <c r="S905"/>
    </row>
    <row r="906" spans="1:19" ht="14.5" x14ac:dyDescent="0.35">
      <c r="A906"/>
      <c r="B906"/>
      <c r="C906"/>
      <c r="D906"/>
      <c r="E906"/>
      <c r="F906"/>
      <c r="G906"/>
      <c r="H906"/>
      <c r="I906"/>
      <c r="J906"/>
      <c r="K906"/>
      <c r="L906"/>
      <c r="M906"/>
      <c r="N906"/>
      <c r="O906"/>
      <c r="P906"/>
      <c r="Q906"/>
      <c r="R906"/>
      <c r="S906"/>
    </row>
    <row r="907" spans="1:19" ht="14.5" x14ac:dyDescent="0.35">
      <c r="A907"/>
      <c r="B907"/>
      <c r="C907"/>
      <c r="D907"/>
      <c r="E907"/>
      <c r="F907"/>
      <c r="G907"/>
      <c r="H907"/>
      <c r="I907"/>
      <c r="J907"/>
      <c r="K907"/>
      <c r="L907"/>
      <c r="M907"/>
      <c r="N907"/>
      <c r="O907"/>
      <c r="P907"/>
      <c r="Q907"/>
      <c r="R907"/>
      <c r="S907"/>
    </row>
    <row r="908" spans="1:19" ht="14.5" x14ac:dyDescent="0.35">
      <c r="A908"/>
      <c r="B908"/>
      <c r="C908"/>
      <c r="D908"/>
      <c r="E908"/>
      <c r="F908"/>
      <c r="G908"/>
      <c r="H908"/>
      <c r="I908"/>
      <c r="J908"/>
      <c r="K908"/>
      <c r="L908"/>
      <c r="M908"/>
      <c r="N908"/>
      <c r="O908"/>
      <c r="P908"/>
      <c r="Q908"/>
      <c r="R908"/>
      <c r="S908"/>
    </row>
    <row r="909" spans="1:19" ht="14.5" x14ac:dyDescent="0.35">
      <c r="A909"/>
      <c r="B909"/>
      <c r="C909"/>
      <c r="D909"/>
      <c r="E909"/>
      <c r="F909"/>
      <c r="G909"/>
      <c r="H909"/>
      <c r="I909"/>
      <c r="J909"/>
      <c r="K909"/>
      <c r="L909"/>
      <c r="M909"/>
      <c r="N909"/>
      <c r="O909"/>
      <c r="P909"/>
      <c r="Q909"/>
      <c r="R909"/>
      <c r="S909"/>
    </row>
    <row r="910" spans="1:19" ht="14.5" x14ac:dyDescent="0.35">
      <c r="A910"/>
      <c r="B910"/>
      <c r="C910"/>
      <c r="D910"/>
      <c r="E910"/>
      <c r="F910"/>
      <c r="G910"/>
      <c r="H910"/>
      <c r="I910"/>
      <c r="J910"/>
      <c r="K910"/>
      <c r="L910"/>
      <c r="M910"/>
      <c r="N910"/>
      <c r="O910"/>
      <c r="P910"/>
      <c r="Q910"/>
      <c r="R910"/>
      <c r="S910"/>
    </row>
    <row r="911" spans="1:19" ht="14.5" x14ac:dyDescent="0.35">
      <c r="A911"/>
      <c r="B911"/>
      <c r="C911"/>
      <c r="D911"/>
      <c r="E911"/>
      <c r="F911"/>
      <c r="G911"/>
      <c r="H911"/>
      <c r="I911"/>
      <c r="J911"/>
      <c r="K911"/>
      <c r="L911"/>
      <c r="M911"/>
      <c r="N911"/>
      <c r="O911"/>
      <c r="P911"/>
      <c r="Q911"/>
      <c r="R911"/>
      <c r="S911"/>
    </row>
    <row r="912" spans="1:19" ht="14.5" x14ac:dyDescent="0.35">
      <c r="A912"/>
      <c r="B912"/>
      <c r="C912"/>
      <c r="D912"/>
      <c r="E912"/>
      <c r="F912"/>
      <c r="G912"/>
      <c r="H912"/>
      <c r="I912"/>
      <c r="J912"/>
      <c r="K912"/>
      <c r="L912"/>
      <c r="M912"/>
      <c r="N912"/>
      <c r="O912"/>
      <c r="P912"/>
      <c r="Q912"/>
      <c r="R912"/>
      <c r="S912"/>
    </row>
    <row r="913" spans="1:19" ht="14.5" x14ac:dyDescent="0.35">
      <c r="A913"/>
      <c r="B913"/>
      <c r="C913"/>
      <c r="D913"/>
      <c r="E913"/>
      <c r="F913"/>
      <c r="G913"/>
      <c r="H913"/>
      <c r="I913"/>
      <c r="J913"/>
      <c r="K913"/>
      <c r="L913"/>
      <c r="M913"/>
      <c r="N913"/>
      <c r="O913"/>
      <c r="P913"/>
      <c r="Q913"/>
      <c r="R913"/>
      <c r="S913"/>
    </row>
    <row r="914" spans="1:19" ht="14.5" x14ac:dyDescent="0.35">
      <c r="A914"/>
      <c r="B914"/>
      <c r="C914"/>
      <c r="D914"/>
      <c r="E914"/>
      <c r="F914"/>
      <c r="G914"/>
      <c r="H914"/>
      <c r="I914"/>
      <c r="J914"/>
      <c r="K914"/>
      <c r="L914"/>
      <c r="M914"/>
      <c r="N914"/>
      <c r="O914"/>
      <c r="P914"/>
      <c r="Q914"/>
      <c r="R914"/>
      <c r="S914"/>
    </row>
    <row r="915" spans="1:19" ht="14.5" x14ac:dyDescent="0.35">
      <c r="A915"/>
      <c r="B915"/>
      <c r="C915"/>
      <c r="D915"/>
      <c r="E915"/>
      <c r="F915"/>
      <c r="G915"/>
      <c r="H915"/>
      <c r="I915"/>
      <c r="J915"/>
      <c r="K915"/>
      <c r="L915"/>
      <c r="M915"/>
      <c r="N915"/>
      <c r="O915"/>
      <c r="P915"/>
      <c r="Q915"/>
      <c r="R915"/>
      <c r="S915"/>
    </row>
    <row r="916" spans="1:19" ht="14.5" x14ac:dyDescent="0.35">
      <c r="A916"/>
      <c r="B916"/>
      <c r="C916"/>
      <c r="D916"/>
      <c r="E916"/>
      <c r="F916"/>
      <c r="G916"/>
      <c r="H916"/>
      <c r="I916"/>
      <c r="J916"/>
      <c r="K916"/>
      <c r="L916"/>
      <c r="M916"/>
      <c r="N916"/>
      <c r="O916"/>
      <c r="P916"/>
      <c r="Q916"/>
      <c r="R916"/>
      <c r="S916"/>
    </row>
    <row r="917" spans="1:19" ht="14.5" x14ac:dyDescent="0.35">
      <c r="A917"/>
      <c r="B917"/>
      <c r="C917"/>
      <c r="D917"/>
      <c r="E917"/>
      <c r="F917"/>
      <c r="G917"/>
      <c r="H917"/>
      <c r="I917"/>
      <c r="J917"/>
      <c r="K917"/>
      <c r="L917"/>
      <c r="M917"/>
      <c r="N917"/>
      <c r="O917"/>
      <c r="P917"/>
      <c r="Q917"/>
      <c r="R917"/>
      <c r="S917"/>
    </row>
    <row r="918" spans="1:19" ht="14.5" x14ac:dyDescent="0.35">
      <c r="A918"/>
      <c r="B918"/>
      <c r="C918"/>
      <c r="D918"/>
      <c r="E918"/>
      <c r="F918"/>
      <c r="G918"/>
      <c r="H918"/>
      <c r="I918"/>
      <c r="J918"/>
      <c r="K918"/>
      <c r="L918"/>
      <c r="M918"/>
      <c r="N918"/>
      <c r="O918"/>
      <c r="P918"/>
      <c r="Q918"/>
      <c r="R918"/>
      <c r="S918"/>
    </row>
    <row r="919" spans="1:19" ht="14.5" x14ac:dyDescent="0.35">
      <c r="A919"/>
      <c r="B919"/>
      <c r="C919"/>
      <c r="D919"/>
      <c r="E919"/>
      <c r="F919"/>
      <c r="G919"/>
      <c r="H919"/>
      <c r="I919"/>
      <c r="J919"/>
      <c r="K919"/>
      <c r="L919"/>
      <c r="M919"/>
      <c r="N919"/>
      <c r="O919"/>
      <c r="P919"/>
      <c r="Q919"/>
      <c r="R919"/>
      <c r="S919"/>
    </row>
    <row r="920" spans="1:19" ht="14.5" x14ac:dyDescent="0.35">
      <c r="A920"/>
      <c r="B920"/>
      <c r="C920"/>
      <c r="D920"/>
      <c r="E920"/>
      <c r="F920"/>
      <c r="G920"/>
      <c r="H920"/>
      <c r="I920"/>
      <c r="J920"/>
      <c r="K920"/>
      <c r="L920"/>
      <c r="M920"/>
      <c r="N920"/>
      <c r="O920"/>
      <c r="P920"/>
      <c r="Q920"/>
      <c r="R920"/>
      <c r="S920"/>
    </row>
    <row r="921" spans="1:19" ht="14.5" x14ac:dyDescent="0.35">
      <c r="A921"/>
      <c r="B921"/>
      <c r="C921"/>
      <c r="D921"/>
      <c r="E921"/>
      <c r="F921"/>
      <c r="G921"/>
      <c r="H921"/>
      <c r="I921"/>
      <c r="J921"/>
      <c r="K921"/>
      <c r="L921"/>
      <c r="M921"/>
      <c r="N921"/>
      <c r="O921"/>
      <c r="P921"/>
      <c r="Q921"/>
      <c r="R921"/>
      <c r="S921"/>
    </row>
    <row r="922" spans="1:19" ht="14.5" x14ac:dyDescent="0.35">
      <c r="A922"/>
      <c r="B922"/>
      <c r="C922"/>
      <c r="D922"/>
      <c r="E922"/>
      <c r="F922"/>
      <c r="G922"/>
      <c r="H922"/>
      <c r="I922"/>
      <c r="J922"/>
      <c r="K922"/>
      <c r="L922"/>
      <c r="M922"/>
      <c r="N922"/>
      <c r="O922"/>
      <c r="P922"/>
      <c r="Q922"/>
      <c r="R922"/>
      <c r="S922"/>
    </row>
    <row r="923" spans="1:19" ht="14.5" x14ac:dyDescent="0.35">
      <c r="A923"/>
      <c r="B923"/>
      <c r="C923"/>
      <c r="D923"/>
      <c r="E923"/>
      <c r="F923"/>
      <c r="G923"/>
      <c r="H923"/>
      <c r="I923"/>
      <c r="J923"/>
      <c r="K923"/>
      <c r="L923"/>
      <c r="M923"/>
      <c r="N923"/>
      <c r="O923"/>
      <c r="P923"/>
      <c r="Q923"/>
      <c r="R923"/>
      <c r="S923"/>
    </row>
    <row r="924" spans="1:19" ht="14.5" x14ac:dyDescent="0.35">
      <c r="A924"/>
      <c r="B924"/>
      <c r="C924"/>
      <c r="D924"/>
      <c r="E924"/>
      <c r="F924"/>
      <c r="G924"/>
      <c r="H924"/>
      <c r="I924"/>
      <c r="J924"/>
      <c r="K924"/>
      <c r="L924"/>
      <c r="M924"/>
      <c r="N924"/>
      <c r="O924"/>
      <c r="P924"/>
      <c r="Q924"/>
      <c r="R924"/>
      <c r="S924"/>
    </row>
    <row r="925" spans="1:19" ht="14.5" x14ac:dyDescent="0.35">
      <c r="A925"/>
      <c r="B925"/>
      <c r="C925"/>
      <c r="D925"/>
      <c r="E925"/>
      <c r="F925"/>
      <c r="G925"/>
      <c r="H925"/>
      <c r="I925"/>
      <c r="J925"/>
      <c r="K925"/>
      <c r="L925"/>
      <c r="M925"/>
      <c r="N925"/>
      <c r="O925"/>
      <c r="P925"/>
      <c r="Q925"/>
      <c r="R925"/>
      <c r="S925"/>
    </row>
    <row r="926" spans="1:19" ht="14.5" x14ac:dyDescent="0.35">
      <c r="A926"/>
      <c r="B926"/>
      <c r="C926"/>
      <c r="D926"/>
      <c r="E926"/>
      <c r="F926"/>
      <c r="G926"/>
      <c r="H926"/>
      <c r="I926"/>
      <c r="J926"/>
      <c r="K926"/>
      <c r="L926"/>
      <c r="M926"/>
      <c r="N926"/>
      <c r="O926"/>
      <c r="P926"/>
      <c r="Q926"/>
      <c r="R926"/>
      <c r="S926"/>
    </row>
    <row r="927" spans="1:19" ht="14.5" x14ac:dyDescent="0.35">
      <c r="A927"/>
      <c r="B927"/>
      <c r="C927"/>
      <c r="D927"/>
      <c r="E927"/>
      <c r="F927"/>
      <c r="G927"/>
      <c r="H927"/>
      <c r="I927"/>
      <c r="J927"/>
      <c r="K927"/>
      <c r="L927"/>
      <c r="M927"/>
      <c r="N927"/>
      <c r="O927"/>
      <c r="P927"/>
      <c r="Q927"/>
      <c r="R927"/>
      <c r="S927"/>
    </row>
    <row r="928" spans="1:19" ht="14.5" x14ac:dyDescent="0.35">
      <c r="A928"/>
      <c r="B928"/>
      <c r="C928"/>
      <c r="D928"/>
      <c r="E928"/>
      <c r="F928"/>
      <c r="G928"/>
      <c r="H928"/>
      <c r="I928"/>
      <c r="J928"/>
      <c r="K928"/>
      <c r="L928"/>
      <c r="M928"/>
      <c r="N928"/>
      <c r="O928"/>
      <c r="P928"/>
      <c r="Q928"/>
      <c r="R928"/>
      <c r="S928"/>
    </row>
    <row r="929" spans="1:19" ht="14.5" x14ac:dyDescent="0.35">
      <c r="A929"/>
      <c r="B929"/>
      <c r="C929"/>
      <c r="D929"/>
      <c r="E929"/>
      <c r="F929"/>
      <c r="G929"/>
      <c r="H929"/>
      <c r="I929"/>
      <c r="J929"/>
      <c r="K929"/>
      <c r="L929"/>
      <c r="M929"/>
      <c r="N929"/>
      <c r="O929"/>
      <c r="P929"/>
      <c r="Q929"/>
      <c r="R929"/>
      <c r="S929"/>
    </row>
    <row r="930" spans="1:19" ht="14.5" x14ac:dyDescent="0.35">
      <c r="A930"/>
      <c r="B930"/>
      <c r="C930"/>
      <c r="D930"/>
      <c r="E930"/>
      <c r="F930"/>
      <c r="G930"/>
      <c r="H930"/>
      <c r="I930"/>
      <c r="J930"/>
      <c r="K930"/>
      <c r="L930"/>
      <c r="M930"/>
      <c r="N930"/>
      <c r="O930"/>
      <c r="P930"/>
      <c r="Q930"/>
      <c r="R930"/>
      <c r="S930"/>
    </row>
    <row r="931" spans="1:19" ht="14.5" x14ac:dyDescent="0.35">
      <c r="A931"/>
      <c r="B931"/>
      <c r="C931"/>
      <c r="D931"/>
      <c r="E931"/>
      <c r="F931"/>
      <c r="G931"/>
      <c r="H931"/>
      <c r="I931"/>
      <c r="J931"/>
      <c r="K931"/>
      <c r="L931"/>
      <c r="M931"/>
      <c r="N931"/>
      <c r="O931"/>
      <c r="P931"/>
      <c r="Q931"/>
      <c r="R931"/>
      <c r="S931"/>
    </row>
    <row r="932" spans="1:19" ht="14.5" x14ac:dyDescent="0.35">
      <c r="A932"/>
      <c r="B932"/>
      <c r="C932"/>
      <c r="D932"/>
      <c r="E932"/>
      <c r="F932"/>
      <c r="G932"/>
      <c r="H932"/>
      <c r="I932"/>
      <c r="J932"/>
      <c r="K932"/>
      <c r="L932"/>
      <c r="M932"/>
      <c r="N932"/>
      <c r="O932"/>
      <c r="P932"/>
      <c r="Q932"/>
      <c r="R932"/>
      <c r="S932"/>
    </row>
    <row r="933" spans="1:19" ht="14.5" x14ac:dyDescent="0.35">
      <c r="A933"/>
      <c r="B933"/>
      <c r="C933"/>
      <c r="D933"/>
      <c r="E933"/>
      <c r="F933"/>
      <c r="G933"/>
      <c r="H933"/>
      <c r="I933"/>
      <c r="J933"/>
      <c r="K933"/>
      <c r="L933"/>
      <c r="M933"/>
      <c r="N933"/>
      <c r="O933"/>
      <c r="P933"/>
      <c r="Q933"/>
      <c r="R933"/>
      <c r="S933"/>
    </row>
    <row r="934" spans="1:19" ht="14.5" x14ac:dyDescent="0.35">
      <c r="A934"/>
      <c r="B934"/>
      <c r="C934"/>
      <c r="D934"/>
      <c r="E934"/>
      <c r="F934"/>
      <c r="G934"/>
      <c r="H934"/>
      <c r="I934"/>
      <c r="J934"/>
      <c r="K934"/>
      <c r="L934"/>
      <c r="M934"/>
      <c r="N934"/>
      <c r="O934"/>
      <c r="P934"/>
      <c r="Q934"/>
      <c r="R934"/>
      <c r="S934"/>
    </row>
    <row r="935" spans="1:19" ht="14.5" x14ac:dyDescent="0.35">
      <c r="A935"/>
      <c r="B935"/>
      <c r="C935"/>
      <c r="D935"/>
      <c r="E935"/>
      <c r="F935"/>
      <c r="G935"/>
      <c r="H935"/>
      <c r="I935"/>
      <c r="J935"/>
      <c r="K935"/>
      <c r="L935"/>
      <c r="M935"/>
      <c r="N935"/>
      <c r="O935"/>
      <c r="P935"/>
      <c r="Q935"/>
      <c r="R935"/>
      <c r="S935"/>
    </row>
    <row r="936" spans="1:19" ht="14.5" x14ac:dyDescent="0.35">
      <c r="A936"/>
      <c r="B936"/>
      <c r="C936"/>
      <c r="D936"/>
      <c r="E936"/>
      <c r="F936"/>
      <c r="G936"/>
      <c r="H936"/>
      <c r="I936"/>
      <c r="J936"/>
      <c r="K936"/>
      <c r="L936"/>
      <c r="M936"/>
      <c r="N936"/>
      <c r="O936"/>
      <c r="P936"/>
      <c r="Q936"/>
      <c r="R936"/>
      <c r="S936"/>
    </row>
    <row r="937" spans="1:19" ht="14.5" x14ac:dyDescent="0.35">
      <c r="A937"/>
      <c r="B937"/>
      <c r="C937"/>
      <c r="D937"/>
      <c r="E937"/>
      <c r="F937"/>
      <c r="G937"/>
      <c r="H937"/>
      <c r="I937"/>
      <c r="J937"/>
      <c r="K937"/>
      <c r="L937"/>
      <c r="M937"/>
      <c r="N937"/>
      <c r="O937"/>
      <c r="P937"/>
      <c r="Q937"/>
      <c r="R937"/>
      <c r="S937"/>
    </row>
    <row r="938" spans="1:19" ht="14.5" x14ac:dyDescent="0.35">
      <c r="A938"/>
      <c r="B938"/>
      <c r="C938"/>
      <c r="D938"/>
      <c r="E938"/>
      <c r="F938"/>
      <c r="G938"/>
      <c r="H938"/>
      <c r="I938"/>
      <c r="J938"/>
      <c r="K938"/>
      <c r="L938"/>
      <c r="M938"/>
      <c r="N938"/>
      <c r="O938"/>
      <c r="P938"/>
      <c r="Q938"/>
      <c r="R938"/>
      <c r="S938"/>
    </row>
    <row r="939" spans="1:19" ht="14.5" x14ac:dyDescent="0.35">
      <c r="A939"/>
      <c r="B939"/>
      <c r="C939"/>
      <c r="D939"/>
      <c r="E939"/>
      <c r="F939"/>
      <c r="G939"/>
      <c r="H939"/>
      <c r="I939"/>
      <c r="J939"/>
      <c r="K939"/>
      <c r="L939"/>
      <c r="M939"/>
      <c r="N939"/>
      <c r="O939"/>
      <c r="P939"/>
      <c r="Q939"/>
      <c r="R939"/>
      <c r="S939"/>
    </row>
    <row r="940" spans="1:19" ht="14.5" x14ac:dyDescent="0.35">
      <c r="A940"/>
      <c r="B940"/>
      <c r="C940"/>
      <c r="D940"/>
      <c r="E940"/>
      <c r="F940"/>
      <c r="G940"/>
      <c r="H940"/>
      <c r="I940"/>
      <c r="J940"/>
      <c r="K940"/>
      <c r="L940"/>
      <c r="M940"/>
      <c r="N940"/>
      <c r="O940"/>
      <c r="P940"/>
      <c r="Q940"/>
      <c r="R940"/>
      <c r="S940"/>
    </row>
    <row r="941" spans="1:19" ht="14.5" x14ac:dyDescent="0.35">
      <c r="A941"/>
      <c r="B941"/>
      <c r="C941"/>
      <c r="D941"/>
      <c r="E941"/>
      <c r="F941"/>
      <c r="G941"/>
      <c r="H941"/>
      <c r="I941"/>
      <c r="J941"/>
      <c r="K941"/>
      <c r="L941"/>
      <c r="M941"/>
      <c r="N941"/>
      <c r="O941"/>
      <c r="P941"/>
      <c r="Q941"/>
      <c r="R941"/>
      <c r="S941"/>
    </row>
    <row r="942" spans="1:19" ht="14.5" x14ac:dyDescent="0.35">
      <c r="A942"/>
      <c r="B942"/>
      <c r="C942"/>
      <c r="D942"/>
      <c r="E942"/>
      <c r="F942"/>
      <c r="G942"/>
      <c r="H942"/>
      <c r="I942"/>
      <c r="J942"/>
      <c r="K942"/>
      <c r="L942"/>
      <c r="M942"/>
      <c r="N942"/>
      <c r="O942"/>
      <c r="P942"/>
      <c r="Q942"/>
      <c r="R942"/>
      <c r="S942"/>
    </row>
    <row r="943" spans="1:19" ht="14.5" x14ac:dyDescent="0.35">
      <c r="A943"/>
      <c r="B943"/>
      <c r="C943"/>
      <c r="D943"/>
      <c r="E943"/>
      <c r="F943"/>
      <c r="G943"/>
      <c r="H943"/>
      <c r="I943"/>
      <c r="J943"/>
      <c r="K943"/>
      <c r="L943"/>
      <c r="M943"/>
      <c r="N943"/>
      <c r="O943"/>
      <c r="P943"/>
      <c r="Q943"/>
      <c r="R943"/>
      <c r="S943"/>
    </row>
    <row r="944" spans="1:19" ht="14.5" x14ac:dyDescent="0.35">
      <c r="A944"/>
      <c r="B944"/>
      <c r="C944"/>
      <c r="D944"/>
      <c r="E944"/>
      <c r="F944"/>
      <c r="G944"/>
      <c r="H944"/>
      <c r="I944"/>
      <c r="J944"/>
      <c r="K944"/>
      <c r="L944"/>
      <c r="M944"/>
      <c r="N944"/>
      <c r="O944"/>
      <c r="P944"/>
      <c r="Q944"/>
      <c r="R944"/>
      <c r="S944"/>
    </row>
    <row r="945" spans="1:19" ht="14.5" x14ac:dyDescent="0.35">
      <c r="A945"/>
      <c r="B945"/>
      <c r="C945"/>
      <c r="D945"/>
      <c r="E945"/>
      <c r="F945"/>
      <c r="G945"/>
      <c r="H945"/>
      <c r="I945"/>
      <c r="J945"/>
      <c r="K945"/>
      <c r="L945"/>
      <c r="M945"/>
      <c r="N945"/>
      <c r="O945"/>
      <c r="P945"/>
      <c r="Q945"/>
      <c r="R945"/>
      <c r="S945"/>
    </row>
    <row r="946" spans="1:19" ht="14.5" x14ac:dyDescent="0.35">
      <c r="A946"/>
      <c r="B946"/>
      <c r="C946"/>
      <c r="D946"/>
      <c r="E946"/>
      <c r="F946"/>
      <c r="G946"/>
      <c r="H946"/>
      <c r="I946"/>
      <c r="J946"/>
      <c r="K946"/>
      <c r="L946"/>
      <c r="M946"/>
      <c r="N946"/>
      <c r="O946"/>
      <c r="P946"/>
      <c r="Q946"/>
      <c r="R946"/>
      <c r="S946"/>
    </row>
    <row r="947" spans="1:19" ht="14.5" x14ac:dyDescent="0.35">
      <c r="A947"/>
      <c r="B947"/>
      <c r="C947"/>
      <c r="D947"/>
      <c r="E947"/>
      <c r="F947"/>
      <c r="G947"/>
      <c r="H947"/>
      <c r="I947"/>
      <c r="J947"/>
      <c r="K947"/>
      <c r="L947"/>
      <c r="M947"/>
      <c r="N947"/>
      <c r="O947"/>
      <c r="P947"/>
      <c r="Q947"/>
      <c r="R947"/>
      <c r="S947"/>
    </row>
    <row r="948" spans="1:19" ht="14.5" x14ac:dyDescent="0.35">
      <c r="A948"/>
      <c r="B948"/>
      <c r="C948"/>
      <c r="D948"/>
      <c r="E948"/>
      <c r="F948"/>
      <c r="G948"/>
      <c r="H948"/>
      <c r="I948"/>
      <c r="J948"/>
      <c r="K948"/>
      <c r="L948"/>
      <c r="M948"/>
      <c r="N948"/>
      <c r="O948"/>
      <c r="P948"/>
      <c r="Q948"/>
      <c r="R948"/>
      <c r="S948"/>
    </row>
    <row r="949" spans="1:19" ht="14.5" x14ac:dyDescent="0.35">
      <c r="A949"/>
      <c r="B949"/>
      <c r="C949"/>
      <c r="D949"/>
      <c r="E949"/>
      <c r="F949"/>
      <c r="G949"/>
      <c r="H949"/>
      <c r="I949"/>
      <c r="J949"/>
      <c r="K949"/>
      <c r="L949"/>
      <c r="M949"/>
      <c r="N949"/>
      <c r="O949"/>
      <c r="P949"/>
      <c r="Q949"/>
      <c r="R949"/>
      <c r="S949"/>
    </row>
    <row r="950" spans="1:19" ht="14.5" x14ac:dyDescent="0.35">
      <c r="A950"/>
      <c r="B950"/>
      <c r="C950"/>
      <c r="D950"/>
      <c r="E950"/>
      <c r="F950"/>
      <c r="G950"/>
      <c r="H950"/>
      <c r="I950"/>
      <c r="J950"/>
      <c r="K950"/>
      <c r="L950"/>
      <c r="M950"/>
      <c r="N950"/>
      <c r="O950"/>
      <c r="P950"/>
      <c r="Q950"/>
      <c r="R950"/>
      <c r="S950"/>
    </row>
    <row r="951" spans="1:19" ht="14.5" x14ac:dyDescent="0.35">
      <c r="A951"/>
      <c r="B951"/>
      <c r="C951"/>
      <c r="D951"/>
      <c r="E951"/>
      <c r="F951"/>
      <c r="G951"/>
      <c r="H951"/>
      <c r="I951"/>
      <c r="J951"/>
      <c r="K951"/>
      <c r="L951"/>
      <c r="M951"/>
      <c r="N951"/>
      <c r="O951"/>
      <c r="P951"/>
      <c r="Q951"/>
      <c r="R951"/>
      <c r="S951"/>
    </row>
    <row r="952" spans="1:19" ht="14.5" x14ac:dyDescent="0.35">
      <c r="A952"/>
      <c r="B952"/>
      <c r="C952"/>
      <c r="D952"/>
      <c r="E952"/>
      <c r="F952"/>
      <c r="G952"/>
      <c r="H952"/>
      <c r="I952"/>
      <c r="J952"/>
      <c r="K952"/>
      <c r="L952"/>
      <c r="M952"/>
      <c r="N952"/>
      <c r="O952"/>
      <c r="P952"/>
      <c r="Q952"/>
      <c r="R952"/>
      <c r="S952"/>
    </row>
    <row r="953" spans="1:19" ht="14.5" x14ac:dyDescent="0.35">
      <c r="A953"/>
      <c r="B953"/>
      <c r="C953"/>
      <c r="D953"/>
      <c r="E953"/>
      <c r="F953"/>
      <c r="G953"/>
      <c r="H953"/>
      <c r="I953"/>
      <c r="J953"/>
      <c r="K953"/>
      <c r="L953"/>
      <c r="M953"/>
      <c r="N953"/>
      <c r="O953"/>
      <c r="P953"/>
      <c r="Q953"/>
      <c r="R953"/>
      <c r="S953"/>
    </row>
    <row r="954" spans="1:19" ht="14.5" x14ac:dyDescent="0.35">
      <c r="A954"/>
      <c r="B954"/>
      <c r="C954"/>
      <c r="D954"/>
      <c r="E954"/>
      <c r="F954"/>
      <c r="G954"/>
      <c r="H954"/>
      <c r="I954"/>
      <c r="J954"/>
      <c r="K954"/>
      <c r="L954"/>
      <c r="M954"/>
      <c r="N954"/>
      <c r="O954"/>
      <c r="P954"/>
      <c r="Q954"/>
      <c r="R954"/>
      <c r="S954"/>
    </row>
    <row r="955" spans="1:19" ht="14.5" x14ac:dyDescent="0.35">
      <c r="A955"/>
      <c r="B955"/>
      <c r="C955"/>
      <c r="D955"/>
      <c r="E955"/>
      <c r="F955"/>
      <c r="G955"/>
      <c r="H955"/>
      <c r="I955"/>
      <c r="J955"/>
      <c r="K955"/>
      <c r="L955"/>
      <c r="M955"/>
      <c r="N955"/>
      <c r="O955"/>
      <c r="P955"/>
      <c r="Q955"/>
      <c r="R955"/>
      <c r="S955"/>
    </row>
    <row r="956" spans="1:19" ht="14.5" x14ac:dyDescent="0.35">
      <c r="A956"/>
      <c r="B956"/>
      <c r="C956"/>
      <c r="D956"/>
      <c r="E956"/>
      <c r="F956"/>
      <c r="G956"/>
      <c r="H956"/>
      <c r="I956"/>
      <c r="J956"/>
      <c r="K956"/>
      <c r="L956"/>
      <c r="M956"/>
      <c r="N956"/>
      <c r="O956"/>
      <c r="P956"/>
      <c r="Q956"/>
      <c r="R956"/>
      <c r="S956"/>
    </row>
    <row r="957" spans="1:19" ht="14.5" x14ac:dyDescent="0.35">
      <c r="A957"/>
      <c r="B957"/>
      <c r="C957"/>
      <c r="D957"/>
      <c r="E957"/>
      <c r="F957"/>
      <c r="G957"/>
      <c r="H957"/>
      <c r="I957"/>
      <c r="J957"/>
      <c r="K957"/>
      <c r="L957"/>
      <c r="M957"/>
      <c r="N957"/>
      <c r="O957"/>
      <c r="P957"/>
      <c r="Q957"/>
      <c r="R957"/>
      <c r="S957"/>
    </row>
    <row r="958" spans="1:19" ht="14.5" x14ac:dyDescent="0.35">
      <c r="A958"/>
      <c r="B958"/>
      <c r="C958"/>
      <c r="D958"/>
      <c r="E958"/>
      <c r="F958"/>
      <c r="G958"/>
      <c r="H958"/>
      <c r="I958"/>
      <c r="J958"/>
      <c r="K958"/>
      <c r="L958"/>
      <c r="M958"/>
      <c r="N958"/>
      <c r="O958"/>
      <c r="P958"/>
      <c r="Q958"/>
      <c r="R958"/>
      <c r="S958"/>
    </row>
    <row r="959" spans="1:19" ht="14.5" x14ac:dyDescent="0.35">
      <c r="A959"/>
      <c r="B959"/>
      <c r="C959"/>
      <c r="D959"/>
      <c r="E959"/>
      <c r="F959"/>
      <c r="G959"/>
      <c r="H959"/>
      <c r="I959"/>
      <c r="J959"/>
      <c r="K959"/>
      <c r="L959"/>
      <c r="M959"/>
      <c r="N959"/>
      <c r="O959"/>
      <c r="P959"/>
      <c r="Q959"/>
      <c r="R959"/>
      <c r="S959"/>
    </row>
    <row r="960" spans="1:19" ht="14.5" x14ac:dyDescent="0.35">
      <c r="A960"/>
      <c r="B960"/>
      <c r="C960"/>
      <c r="D960"/>
      <c r="E960"/>
      <c r="F960"/>
      <c r="G960"/>
      <c r="H960"/>
      <c r="I960"/>
      <c r="J960"/>
      <c r="K960"/>
      <c r="L960"/>
      <c r="M960"/>
      <c r="N960"/>
      <c r="O960"/>
      <c r="P960"/>
      <c r="Q960"/>
      <c r="R960"/>
      <c r="S960"/>
    </row>
    <row r="961" spans="1:19" ht="14.5" x14ac:dyDescent="0.35">
      <c r="A961"/>
      <c r="B961"/>
      <c r="C961"/>
      <c r="D961"/>
      <c r="E961"/>
      <c r="F961"/>
      <c r="G961"/>
      <c r="H961"/>
      <c r="I961"/>
      <c r="J961"/>
      <c r="K961"/>
      <c r="L961"/>
      <c r="M961"/>
      <c r="N961"/>
      <c r="O961"/>
      <c r="P961"/>
      <c r="Q961"/>
      <c r="R961"/>
      <c r="S961"/>
    </row>
    <row r="962" spans="1:19" ht="14.5" x14ac:dyDescent="0.35">
      <c r="A962"/>
      <c r="B962"/>
      <c r="C962"/>
      <c r="D962"/>
      <c r="E962"/>
      <c r="F962"/>
      <c r="G962"/>
      <c r="H962"/>
      <c r="I962"/>
      <c r="J962"/>
      <c r="K962"/>
      <c r="L962"/>
      <c r="M962"/>
      <c r="N962"/>
      <c r="O962"/>
      <c r="P962"/>
      <c r="Q962"/>
      <c r="R962"/>
      <c r="S962"/>
    </row>
    <row r="963" spans="1:19" ht="14.5" x14ac:dyDescent="0.35">
      <c r="A963"/>
      <c r="B963"/>
      <c r="C963"/>
      <c r="D963"/>
      <c r="E963"/>
      <c r="F963"/>
      <c r="G963"/>
      <c r="H963"/>
      <c r="I963"/>
      <c r="J963"/>
      <c r="K963"/>
      <c r="L963"/>
      <c r="M963"/>
      <c r="N963"/>
      <c r="O963"/>
      <c r="P963"/>
      <c r="Q963"/>
      <c r="R963"/>
      <c r="S963"/>
    </row>
    <row r="964" spans="1:19" ht="14.5" x14ac:dyDescent="0.35">
      <c r="A964"/>
      <c r="B964"/>
      <c r="C964"/>
      <c r="D964"/>
      <c r="E964"/>
      <c r="F964"/>
      <c r="G964"/>
      <c r="H964"/>
      <c r="I964"/>
      <c r="J964"/>
      <c r="K964"/>
      <c r="L964"/>
      <c r="M964"/>
      <c r="N964"/>
      <c r="O964"/>
      <c r="P964"/>
      <c r="Q964"/>
      <c r="R964"/>
      <c r="S964"/>
    </row>
    <row r="965" spans="1:19" ht="14.5" x14ac:dyDescent="0.35">
      <c r="A965"/>
      <c r="B965"/>
      <c r="C965"/>
      <c r="D965"/>
      <c r="E965"/>
      <c r="F965"/>
      <c r="G965"/>
      <c r="H965"/>
      <c r="I965"/>
      <c r="J965"/>
      <c r="K965"/>
      <c r="L965"/>
      <c r="M965"/>
      <c r="N965"/>
      <c r="O965"/>
      <c r="P965"/>
      <c r="Q965"/>
      <c r="R965"/>
      <c r="S965"/>
    </row>
    <row r="966" spans="1:19" ht="14.5" x14ac:dyDescent="0.35">
      <c r="A966"/>
      <c r="B966"/>
      <c r="C966"/>
      <c r="D966"/>
      <c r="E966"/>
      <c r="F966"/>
      <c r="G966"/>
      <c r="H966"/>
      <c r="I966"/>
      <c r="J966"/>
      <c r="K966"/>
      <c r="L966"/>
      <c r="M966"/>
      <c r="N966"/>
      <c r="O966"/>
      <c r="P966"/>
      <c r="Q966"/>
      <c r="R966"/>
      <c r="S966"/>
    </row>
    <row r="967" spans="1:19" ht="14.5" x14ac:dyDescent="0.35">
      <c r="A967"/>
      <c r="B967"/>
      <c r="C967"/>
      <c r="D967"/>
      <c r="E967"/>
      <c r="F967"/>
      <c r="G967"/>
      <c r="H967"/>
      <c r="I967"/>
      <c r="J967"/>
      <c r="K967"/>
      <c r="L967"/>
      <c r="M967"/>
      <c r="N967"/>
      <c r="O967"/>
      <c r="P967"/>
      <c r="Q967"/>
      <c r="R967"/>
      <c r="S967"/>
    </row>
    <row r="968" spans="1:19" ht="14.5" x14ac:dyDescent="0.35">
      <c r="A968"/>
      <c r="B968"/>
      <c r="C968"/>
      <c r="D968"/>
      <c r="E968"/>
      <c r="F968"/>
      <c r="G968"/>
      <c r="H968"/>
      <c r="I968"/>
      <c r="J968"/>
      <c r="K968"/>
      <c r="L968"/>
      <c r="M968"/>
      <c r="N968"/>
      <c r="O968"/>
      <c r="P968"/>
      <c r="Q968"/>
      <c r="R968"/>
      <c r="S968"/>
    </row>
    <row r="969" spans="1:19" ht="14.5" x14ac:dyDescent="0.35">
      <c r="A969"/>
      <c r="B969"/>
      <c r="C969"/>
      <c r="D969"/>
      <c r="E969"/>
      <c r="F969"/>
      <c r="G969"/>
      <c r="H969"/>
      <c r="I969"/>
      <c r="J969"/>
      <c r="K969"/>
      <c r="L969"/>
      <c r="M969"/>
      <c r="N969"/>
      <c r="O969"/>
      <c r="P969"/>
      <c r="Q969"/>
      <c r="R969"/>
      <c r="S969"/>
    </row>
    <row r="970" spans="1:19" ht="14.5" x14ac:dyDescent="0.35">
      <c r="A970"/>
      <c r="B970"/>
      <c r="C970"/>
      <c r="D970"/>
      <c r="E970"/>
      <c r="F970"/>
      <c r="G970"/>
      <c r="H970"/>
      <c r="I970"/>
      <c r="J970"/>
      <c r="K970"/>
      <c r="L970"/>
      <c r="M970"/>
      <c r="N970"/>
      <c r="O970"/>
      <c r="P970"/>
      <c r="Q970"/>
      <c r="R970"/>
      <c r="S970"/>
    </row>
    <row r="971" spans="1:19" ht="14.5" x14ac:dyDescent="0.35">
      <c r="A971"/>
      <c r="B971"/>
      <c r="C971"/>
      <c r="D971"/>
      <c r="E971"/>
      <c r="F971"/>
      <c r="G971"/>
      <c r="H971"/>
      <c r="I971"/>
      <c r="J971"/>
      <c r="K971"/>
      <c r="L971"/>
      <c r="M971"/>
      <c r="N971"/>
      <c r="O971"/>
      <c r="P971"/>
      <c r="Q971"/>
      <c r="R971"/>
      <c r="S971"/>
    </row>
    <row r="972" spans="1:19" ht="14.5" x14ac:dyDescent="0.35">
      <c r="A972"/>
      <c r="B972"/>
      <c r="C972"/>
      <c r="D972"/>
      <c r="E972"/>
      <c r="F972"/>
      <c r="G972"/>
      <c r="H972"/>
      <c r="I972"/>
      <c r="J972"/>
      <c r="K972"/>
      <c r="L972"/>
      <c r="M972"/>
      <c r="N972"/>
      <c r="O972"/>
      <c r="P972"/>
      <c r="Q972"/>
      <c r="R972"/>
      <c r="S972"/>
    </row>
    <row r="973" spans="1:19" ht="14.5" x14ac:dyDescent="0.35">
      <c r="A973"/>
      <c r="B973"/>
      <c r="C973"/>
      <c r="D973"/>
      <c r="E973"/>
      <c r="F973"/>
      <c r="G973"/>
      <c r="H973"/>
      <c r="I973"/>
      <c r="J973"/>
      <c r="K973"/>
      <c r="L973"/>
      <c r="M973"/>
      <c r="N973"/>
      <c r="O973"/>
      <c r="P973"/>
      <c r="Q973"/>
      <c r="R973"/>
      <c r="S973"/>
    </row>
    <row r="974" spans="1:19" ht="14.5" x14ac:dyDescent="0.35">
      <c r="A974"/>
      <c r="B974"/>
      <c r="C974"/>
      <c r="D974"/>
      <c r="E974"/>
      <c r="F974"/>
      <c r="G974"/>
      <c r="H974"/>
      <c r="I974"/>
      <c r="J974"/>
      <c r="K974"/>
      <c r="L974"/>
      <c r="M974"/>
      <c r="N974"/>
      <c r="O974"/>
      <c r="P974"/>
      <c r="Q974"/>
      <c r="R974"/>
      <c r="S974"/>
    </row>
    <row r="975" spans="1:19" ht="14.5" x14ac:dyDescent="0.35">
      <c r="A975"/>
      <c r="B975"/>
      <c r="C975"/>
      <c r="D975"/>
      <c r="E975"/>
      <c r="F975"/>
      <c r="G975"/>
      <c r="H975"/>
      <c r="I975"/>
      <c r="J975"/>
      <c r="K975"/>
      <c r="L975"/>
      <c r="M975"/>
      <c r="N975"/>
      <c r="O975"/>
      <c r="P975"/>
      <c r="Q975"/>
      <c r="R975"/>
      <c r="S975"/>
    </row>
    <row r="976" spans="1:19" ht="14.5" x14ac:dyDescent="0.35">
      <c r="A976"/>
      <c r="B976"/>
      <c r="C976"/>
      <c r="D976"/>
      <c r="E976"/>
      <c r="F976"/>
      <c r="G976"/>
      <c r="H976"/>
      <c r="I976"/>
      <c r="J976"/>
      <c r="K976"/>
      <c r="L976"/>
      <c r="M976"/>
      <c r="N976"/>
      <c r="O976"/>
      <c r="P976"/>
      <c r="Q976"/>
      <c r="R976"/>
      <c r="S976"/>
    </row>
    <row r="977" spans="1:19" ht="14.5" x14ac:dyDescent="0.35">
      <c r="A977"/>
      <c r="B977"/>
      <c r="C977"/>
      <c r="D977"/>
      <c r="E977"/>
      <c r="F977"/>
      <c r="G977"/>
      <c r="H977"/>
      <c r="I977"/>
      <c r="J977"/>
      <c r="K977"/>
      <c r="L977"/>
      <c r="M977"/>
      <c r="N977"/>
      <c r="O977"/>
      <c r="P977"/>
      <c r="Q977"/>
      <c r="R977"/>
      <c r="S977"/>
    </row>
    <row r="978" spans="1:19" ht="14.5" x14ac:dyDescent="0.35">
      <c r="A978"/>
      <c r="B978"/>
      <c r="C978"/>
      <c r="D978"/>
      <c r="E978"/>
      <c r="F978"/>
      <c r="G978"/>
      <c r="H978"/>
      <c r="I978"/>
      <c r="J978"/>
      <c r="K978"/>
      <c r="L978"/>
      <c r="M978"/>
      <c r="N978"/>
      <c r="O978"/>
      <c r="P978"/>
      <c r="Q978"/>
      <c r="R978"/>
      <c r="S978"/>
    </row>
    <row r="979" spans="1:19" ht="14.5" x14ac:dyDescent="0.35">
      <c r="A979"/>
      <c r="B979"/>
      <c r="C979"/>
      <c r="D979"/>
      <c r="E979"/>
      <c r="F979"/>
      <c r="G979"/>
      <c r="H979"/>
      <c r="I979"/>
      <c r="J979"/>
      <c r="K979"/>
      <c r="L979"/>
      <c r="M979"/>
      <c r="N979"/>
      <c r="O979"/>
      <c r="P979"/>
      <c r="Q979"/>
      <c r="R979"/>
      <c r="S979"/>
    </row>
    <row r="980" spans="1:19" ht="14.5" x14ac:dyDescent="0.35">
      <c r="A980"/>
      <c r="B980"/>
      <c r="C980"/>
      <c r="D980"/>
      <c r="E980"/>
      <c r="F980"/>
      <c r="G980"/>
      <c r="H980"/>
      <c r="I980"/>
      <c r="J980"/>
      <c r="K980"/>
      <c r="L980"/>
      <c r="M980"/>
      <c r="N980"/>
      <c r="O980"/>
      <c r="P980"/>
      <c r="Q980"/>
      <c r="R980"/>
      <c r="S980"/>
    </row>
    <row r="981" spans="1:19" ht="14.5" x14ac:dyDescent="0.35">
      <c r="A981"/>
      <c r="B981"/>
      <c r="C981"/>
      <c r="D981"/>
      <c r="E981"/>
      <c r="F981"/>
      <c r="G981"/>
      <c r="H981"/>
      <c r="I981"/>
      <c r="J981"/>
      <c r="K981"/>
      <c r="L981"/>
      <c r="M981"/>
      <c r="N981"/>
      <c r="O981"/>
      <c r="P981"/>
      <c r="Q981"/>
      <c r="R981"/>
      <c r="S981"/>
    </row>
    <row r="982" spans="1:19" ht="14.5" x14ac:dyDescent="0.35">
      <c r="A982"/>
      <c r="B982"/>
      <c r="C982"/>
      <c r="D982"/>
      <c r="E982"/>
      <c r="F982"/>
      <c r="G982"/>
      <c r="H982"/>
      <c r="I982"/>
      <c r="J982"/>
      <c r="K982"/>
      <c r="L982"/>
      <c r="M982"/>
      <c r="N982"/>
      <c r="O982"/>
      <c r="P982"/>
      <c r="Q982"/>
      <c r="R982"/>
      <c r="S982"/>
    </row>
    <row r="983" spans="1:19" ht="14.5" x14ac:dyDescent="0.35">
      <c r="A983"/>
      <c r="B983"/>
      <c r="C983"/>
      <c r="D983"/>
      <c r="E983"/>
      <c r="F983"/>
      <c r="G983"/>
      <c r="H983"/>
      <c r="I983"/>
      <c r="J983"/>
      <c r="K983"/>
      <c r="L983"/>
      <c r="M983"/>
      <c r="N983"/>
      <c r="O983"/>
      <c r="P983"/>
      <c r="Q983"/>
      <c r="R983"/>
      <c r="S983"/>
    </row>
    <row r="984" spans="1:19" ht="14.5" x14ac:dyDescent="0.35">
      <c r="A984"/>
      <c r="B984"/>
      <c r="C984"/>
      <c r="D984"/>
      <c r="E984"/>
      <c r="F984"/>
      <c r="G984"/>
      <c r="H984"/>
      <c r="I984"/>
      <c r="J984"/>
      <c r="K984"/>
      <c r="L984"/>
      <c r="M984"/>
      <c r="N984"/>
      <c r="O984"/>
      <c r="P984"/>
      <c r="Q984"/>
      <c r="R984"/>
      <c r="S984"/>
    </row>
    <row r="985" spans="1:19" ht="14.5" x14ac:dyDescent="0.35">
      <c r="A985"/>
      <c r="B985"/>
      <c r="C985"/>
      <c r="D985"/>
      <c r="E985"/>
      <c r="F985"/>
      <c r="G985"/>
      <c r="H985"/>
      <c r="I985"/>
      <c r="J985"/>
      <c r="K985"/>
      <c r="L985"/>
      <c r="M985"/>
      <c r="N985"/>
      <c r="O985"/>
      <c r="P985"/>
      <c r="Q985"/>
      <c r="R985"/>
      <c r="S985"/>
    </row>
    <row r="986" spans="1:19" ht="14.5" x14ac:dyDescent="0.35">
      <c r="A986"/>
      <c r="B986"/>
      <c r="C986"/>
      <c r="D986"/>
      <c r="E986"/>
      <c r="F986"/>
      <c r="G986"/>
      <c r="H986"/>
      <c r="I986"/>
      <c r="J986"/>
      <c r="K986"/>
      <c r="L986"/>
      <c r="M986"/>
      <c r="N986"/>
      <c r="O986"/>
      <c r="P986"/>
      <c r="Q986"/>
      <c r="R986"/>
      <c r="S986"/>
    </row>
    <row r="987" spans="1:19" ht="14.5" x14ac:dyDescent="0.35">
      <c r="A987"/>
      <c r="B987"/>
      <c r="C987"/>
      <c r="D987"/>
      <c r="E987"/>
      <c r="F987"/>
      <c r="G987"/>
      <c r="H987"/>
      <c r="I987"/>
      <c r="J987"/>
      <c r="K987"/>
      <c r="L987"/>
      <c r="M987"/>
      <c r="N987"/>
      <c r="O987"/>
      <c r="P987"/>
      <c r="Q987"/>
      <c r="R987"/>
      <c r="S987"/>
    </row>
    <row r="988" spans="1:19" ht="14.5" x14ac:dyDescent="0.35">
      <c r="A988"/>
      <c r="B988"/>
      <c r="C988"/>
      <c r="D988"/>
      <c r="E988"/>
      <c r="F988"/>
      <c r="G988"/>
      <c r="H988"/>
      <c r="I988"/>
      <c r="J988"/>
      <c r="K988"/>
      <c r="L988"/>
      <c r="M988"/>
      <c r="N988"/>
      <c r="O988"/>
      <c r="P988"/>
      <c r="Q988"/>
      <c r="R988"/>
      <c r="S988"/>
    </row>
    <row r="989" spans="1:19" ht="14.5" x14ac:dyDescent="0.35">
      <c r="A989"/>
      <c r="B989"/>
      <c r="C989"/>
      <c r="D989"/>
      <c r="E989"/>
      <c r="F989"/>
      <c r="G989"/>
      <c r="H989"/>
      <c r="I989"/>
      <c r="J989"/>
      <c r="K989"/>
      <c r="L989"/>
      <c r="M989"/>
      <c r="N989"/>
      <c r="O989"/>
      <c r="P989"/>
      <c r="Q989"/>
      <c r="R989"/>
      <c r="S989"/>
    </row>
    <row r="990" spans="1:19" ht="14.5" x14ac:dyDescent="0.35">
      <c r="A990"/>
      <c r="B990"/>
      <c r="C990"/>
      <c r="D990"/>
      <c r="E990"/>
      <c r="F990"/>
      <c r="G990"/>
      <c r="H990"/>
      <c r="I990"/>
      <c r="J990"/>
      <c r="K990"/>
      <c r="L990"/>
      <c r="M990"/>
      <c r="N990"/>
      <c r="O990"/>
      <c r="P990"/>
      <c r="Q990"/>
      <c r="R990"/>
      <c r="S990"/>
    </row>
    <row r="991" spans="1:19" ht="14.5" x14ac:dyDescent="0.35">
      <c r="A991"/>
      <c r="B991"/>
      <c r="C991"/>
      <c r="D991"/>
      <c r="E991"/>
      <c r="F991"/>
      <c r="G991"/>
      <c r="H991"/>
      <c r="I991"/>
      <c r="J991"/>
      <c r="K991"/>
      <c r="L991"/>
      <c r="M991"/>
      <c r="N991"/>
      <c r="O991"/>
      <c r="P991"/>
      <c r="Q991"/>
      <c r="R991"/>
      <c r="S991"/>
    </row>
    <row r="992" spans="1:19" ht="14.5" x14ac:dyDescent="0.35">
      <c r="A992"/>
      <c r="B992"/>
      <c r="C992"/>
      <c r="D992"/>
      <c r="E992"/>
      <c r="F992"/>
      <c r="G992"/>
      <c r="H992"/>
      <c r="I992"/>
      <c r="J992"/>
      <c r="K992"/>
      <c r="L992"/>
      <c r="M992"/>
      <c r="N992"/>
      <c r="O992"/>
      <c r="P992"/>
      <c r="Q992"/>
      <c r="R992"/>
      <c r="S992"/>
    </row>
    <row r="993" spans="1:19" ht="14.5" x14ac:dyDescent="0.35">
      <c r="A993"/>
      <c r="B993"/>
      <c r="C993"/>
      <c r="D993"/>
      <c r="E993"/>
      <c r="F993"/>
      <c r="G993"/>
      <c r="H993"/>
      <c r="I993"/>
      <c r="J993"/>
      <c r="K993"/>
      <c r="L993"/>
      <c r="M993"/>
      <c r="N993"/>
      <c r="O993"/>
      <c r="P993"/>
      <c r="Q993"/>
      <c r="R993"/>
      <c r="S993"/>
    </row>
    <row r="994" spans="1:19" ht="14.5" x14ac:dyDescent="0.35">
      <c r="A994"/>
      <c r="B994"/>
      <c r="C994"/>
      <c r="D994"/>
      <c r="E994"/>
      <c r="F994"/>
      <c r="G994"/>
      <c r="H994"/>
      <c r="I994"/>
      <c r="J994"/>
      <c r="K994"/>
      <c r="L994"/>
      <c r="M994"/>
      <c r="N994"/>
      <c r="O994"/>
      <c r="P994"/>
      <c r="Q994"/>
      <c r="R994"/>
      <c r="S994"/>
    </row>
    <row r="995" spans="1:19" ht="14.5" x14ac:dyDescent="0.35">
      <c r="A995"/>
      <c r="B995"/>
      <c r="C995"/>
      <c r="D995"/>
      <c r="E995"/>
      <c r="F995"/>
      <c r="G995"/>
      <c r="H995"/>
      <c r="I995"/>
      <c r="J995"/>
      <c r="K995"/>
      <c r="L995"/>
      <c r="M995"/>
      <c r="N995"/>
      <c r="O995"/>
      <c r="P995"/>
      <c r="Q995"/>
      <c r="R995"/>
      <c r="S995"/>
    </row>
    <row r="996" spans="1:19" ht="14.5" x14ac:dyDescent="0.35">
      <c r="A996"/>
      <c r="B996"/>
      <c r="C996"/>
      <c r="D996"/>
      <c r="E996"/>
      <c r="F996"/>
      <c r="G996"/>
      <c r="H996"/>
      <c r="I996"/>
      <c r="J996"/>
      <c r="K996"/>
      <c r="L996"/>
      <c r="M996"/>
      <c r="N996"/>
      <c r="O996"/>
      <c r="P996"/>
      <c r="Q996"/>
      <c r="R996"/>
      <c r="S996"/>
    </row>
    <row r="997" spans="1:19" ht="14.5" x14ac:dyDescent="0.35">
      <c r="A997"/>
      <c r="B997"/>
      <c r="C997"/>
      <c r="D997"/>
      <c r="E997"/>
      <c r="F997"/>
      <c r="G997"/>
      <c r="H997"/>
      <c r="I997"/>
      <c r="J997"/>
      <c r="K997"/>
      <c r="L997"/>
      <c r="M997"/>
      <c r="N997"/>
      <c r="O997"/>
      <c r="P997"/>
      <c r="Q997"/>
      <c r="R997"/>
      <c r="S997"/>
    </row>
    <row r="998" spans="1:19" ht="14.5" x14ac:dyDescent="0.35">
      <c r="A998"/>
      <c r="B998"/>
      <c r="C998"/>
      <c r="D998"/>
      <c r="E998"/>
      <c r="F998"/>
      <c r="G998"/>
      <c r="H998"/>
      <c r="I998"/>
      <c r="J998"/>
      <c r="K998"/>
      <c r="L998"/>
      <c r="M998"/>
      <c r="N998"/>
      <c r="O998"/>
      <c r="P998"/>
      <c r="Q998"/>
      <c r="R998"/>
      <c r="S998"/>
    </row>
    <row r="999" spans="1:19" ht="14.5" x14ac:dyDescent="0.35">
      <c r="A999"/>
      <c r="B999"/>
      <c r="C999"/>
      <c r="D999"/>
      <c r="E999"/>
      <c r="F999"/>
      <c r="G999"/>
      <c r="H999"/>
      <c r="I999"/>
      <c r="J999"/>
      <c r="K999"/>
      <c r="L999"/>
      <c r="M999"/>
      <c r="N999"/>
      <c r="O999"/>
      <c r="P999"/>
      <c r="Q999"/>
      <c r="R999"/>
      <c r="S999"/>
    </row>
    <row r="1000" spans="1:19" ht="14.5" x14ac:dyDescent="0.35">
      <c r="A1000"/>
      <c r="B1000"/>
      <c r="C1000"/>
      <c r="D1000"/>
      <c r="E1000"/>
      <c r="F1000"/>
      <c r="G1000"/>
      <c r="H1000"/>
      <c r="I1000"/>
      <c r="J1000"/>
      <c r="K1000"/>
      <c r="L1000"/>
      <c r="M1000"/>
      <c r="N1000"/>
      <c r="O1000"/>
      <c r="P1000"/>
      <c r="Q1000"/>
      <c r="R1000"/>
      <c r="S1000"/>
    </row>
  </sheetData>
  <mergeCells count="9">
    <mergeCell ref="A8:S8"/>
    <mergeCell ref="A4:C4"/>
    <mergeCell ref="H4:K4"/>
    <mergeCell ref="P4:S4"/>
    <mergeCell ref="A6:C6"/>
    <mergeCell ref="D6:G6"/>
    <mergeCell ref="H6:K6"/>
    <mergeCell ref="L6:O6"/>
    <mergeCell ref="P6:S6"/>
  </mergeCells>
  <dataValidations count="5">
    <dataValidation type="list" allowBlank="1" showInputMessage="1" showErrorMessage="1" sqref="P9:P85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WWA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S9:S85" xr:uid="{00000000-0002-0000-0100-000000000000}">
      <formula1>"0,1"</formula1>
    </dataValidation>
    <dataValidation type="list" allowBlank="1" showInputMessage="1" showErrorMessage="1" sqref="WVY9:WVZ9 JM9:JN9 TI9:TJ9 ADE9:ADF9 ANA9:ANB9 AWW9:AWX9 BGS9:BGT9 BQO9:BQP9 CAK9:CAL9 CKG9:CKH9 CUC9:CUD9 DDY9:DDZ9 DNU9:DNV9 DXQ9:DXR9 EHM9:EHN9 ERI9:ERJ9 FBE9:FBF9 FLA9:FLB9 FUW9:FUX9 GES9:GET9 GOO9:GOP9 GYK9:GYL9 HIG9:HIH9 HSC9:HSD9 IBY9:IBZ9 ILU9:ILV9 IVQ9:IVR9 JFM9:JFN9 JPI9:JPJ9 JZE9:JZF9 KJA9:KJB9 KSW9:KSX9 LCS9:LCT9 LMO9:LMP9 LWK9:LWL9 MGG9:MGH9 MQC9:MQD9 MZY9:MZZ9 NJU9:NJV9 NTQ9:NTR9 ODM9:ODN9 ONI9:ONJ9 OXE9:OXF9 PHA9:PHB9 PQW9:PQX9 QAS9:QAT9 QKO9:QKP9 QUK9:QUL9 REG9:REH9 ROC9:ROD9 RXY9:RXZ9 SHU9:SHV9 SRQ9:SRR9 TBM9:TBN9 TLI9:TLJ9 TVE9:TVF9 UFA9:UFB9 UOW9:UOX9 UYS9:UYT9 VIO9:VIP9 VSK9:VSL9 WCG9:WCH9 WMC9:WMD9 Q9:R85" xr:uid="{00000000-0002-0000-0100-000001000000}">
      <formula1>"0,1,2"</formula1>
    </dataValidation>
    <dataValidation type="decimal" operator="greaterThan" allowBlank="1" showInputMessage="1" showErrorMessage="1" error="Please enter numerical values only." sqref="WVL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D9:D85" xr:uid="{00000000-0002-0000-0100-000002000000}">
      <formula1>0</formula1>
    </dataValidation>
    <dataValidation type="list" allowBlank="1" showInputMessage="1" showErrorMessage="1" sqref="WVP9:WVQ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H9:I85" xr:uid="{00000000-0002-0000-0100-000003000000}">
      <formula1>"0,1,4,99"</formula1>
    </dataValidation>
    <dataValidation type="list" allowBlank="1" showInputMessage="1" showErrorMessage="1" sqref="WVR9:WVS9 JF9:JG9 TB9:TC9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J9:K85" xr:uid="{00000000-0002-0000-0100-000004000000}">
      <formula1>"0,1,2,3,4,5"</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000"/>
  <sheetViews>
    <sheetView zoomScale="80" zoomScaleNormal="80" workbookViewId="0"/>
  </sheetViews>
  <sheetFormatPr baseColWidth="10" defaultColWidth="8.81640625" defaultRowHeight="14" x14ac:dyDescent="0.3"/>
  <cols>
    <col min="1" max="3" width="23.453125" style="23" customWidth="1"/>
    <col min="4" max="7" width="11.7265625" style="23" customWidth="1"/>
    <col min="8" max="10" width="15.26953125" style="23" customWidth="1"/>
    <col min="11" max="11" width="15.26953125" style="23" hidden="1" customWidth="1"/>
    <col min="12" max="13" width="15.26953125" style="23" customWidth="1"/>
    <col min="14" max="16384" width="8.81640625" style="49"/>
  </cols>
  <sheetData>
    <row r="1" spans="1:13" s="24" customFormat="1" ht="23" x14ac:dyDescent="0.5">
      <c r="A1" s="22" t="s">
        <v>140</v>
      </c>
      <c r="B1" s="23"/>
      <c r="C1" s="23"/>
      <c r="D1" s="23"/>
      <c r="E1" s="23"/>
      <c r="F1" s="23"/>
      <c r="G1" s="23"/>
      <c r="H1" s="23"/>
      <c r="I1" s="23"/>
      <c r="J1" s="23"/>
      <c r="K1" s="23"/>
      <c r="L1" s="23"/>
      <c r="M1" s="23"/>
    </row>
    <row r="2" spans="1:13" s="24" customFormat="1" x14ac:dyDescent="0.3">
      <c r="A2" s="23" t="s">
        <v>141</v>
      </c>
      <c r="B2" s="23"/>
      <c r="C2" s="23"/>
      <c r="D2" s="23"/>
      <c r="E2" s="23"/>
      <c r="F2" s="23"/>
      <c r="G2" s="23"/>
      <c r="H2" s="23"/>
      <c r="I2" s="23"/>
      <c r="J2" s="23"/>
      <c r="K2" s="23"/>
      <c r="L2" s="23"/>
      <c r="M2" s="23"/>
    </row>
    <row r="3" spans="1:13" s="24" customFormat="1" x14ac:dyDescent="0.3">
      <c r="A3" s="23"/>
      <c r="B3" s="23"/>
      <c r="C3" s="23"/>
      <c r="D3" s="23"/>
      <c r="E3" s="23"/>
      <c r="F3" s="23"/>
      <c r="G3" s="23"/>
      <c r="H3" s="23"/>
      <c r="I3" s="23"/>
      <c r="J3" s="23"/>
      <c r="K3" s="23"/>
      <c r="L3" s="23"/>
      <c r="M3" s="23"/>
    </row>
    <row r="4" spans="1:13" s="24" customFormat="1" x14ac:dyDescent="0.3">
      <c r="A4" s="190" t="s">
        <v>34</v>
      </c>
      <c r="B4" s="190"/>
      <c r="C4" s="190"/>
      <c r="D4" s="50">
        <f>SUM(D$9:D$1000)</f>
        <v>0</v>
      </c>
      <c r="E4" s="50">
        <f>SUM(E$9:E$1000)</f>
        <v>0</v>
      </c>
      <c r="F4" s="50">
        <f>SUM(F$9:F$1000)</f>
        <v>0</v>
      </c>
      <c r="G4" s="50">
        <f>SUM(G$9:G$1000)</f>
        <v>0</v>
      </c>
      <c r="H4" s="51"/>
      <c r="I4" s="50">
        <f>SUM(I$9:I$1000)</f>
        <v>0</v>
      </c>
      <c r="J4" s="50">
        <f>SUM(J$9:J$1000)</f>
        <v>0</v>
      </c>
      <c r="K4" s="50">
        <f>SUM(K$9:K$1000)</f>
        <v>0</v>
      </c>
      <c r="L4" s="50">
        <f>SUM(L$9:L$1000)</f>
        <v>0</v>
      </c>
      <c r="M4" s="50">
        <f>SUM(M$9:M$1000)</f>
        <v>0</v>
      </c>
    </row>
    <row r="5" spans="1:13" s="24" customFormat="1" ht="2.25" customHeight="1" x14ac:dyDescent="0.3">
      <c r="A5" s="23"/>
      <c r="B5" s="23"/>
      <c r="C5" s="23"/>
      <c r="D5" s="23"/>
      <c r="E5" s="23"/>
      <c r="F5" s="23"/>
      <c r="G5" s="23"/>
      <c r="H5" s="23"/>
      <c r="I5" s="23"/>
      <c r="J5" s="23"/>
      <c r="K5" s="23"/>
      <c r="L5" s="23"/>
      <c r="M5" s="23"/>
    </row>
    <row r="6" spans="1:13" s="24" customFormat="1" x14ac:dyDescent="0.3">
      <c r="A6" s="179" t="s">
        <v>35</v>
      </c>
      <c r="B6" s="205"/>
      <c r="C6" s="180"/>
      <c r="D6" s="206" t="s">
        <v>142</v>
      </c>
      <c r="E6" s="207"/>
      <c r="F6" s="207"/>
      <c r="G6" s="207"/>
      <c r="H6" s="52" t="s">
        <v>143</v>
      </c>
      <c r="I6" s="34" t="s">
        <v>144</v>
      </c>
      <c r="J6" s="208" t="s">
        <v>140</v>
      </c>
      <c r="K6" s="209"/>
      <c r="L6" s="209"/>
      <c r="M6" s="210"/>
    </row>
    <row r="7" spans="1:13" s="24" customFormat="1" x14ac:dyDescent="0.3">
      <c r="A7" s="211" t="s">
        <v>40</v>
      </c>
      <c r="B7" s="211" t="s">
        <v>41</v>
      </c>
      <c r="C7" s="211" t="s">
        <v>42</v>
      </c>
      <c r="D7" s="203" t="s">
        <v>44</v>
      </c>
      <c r="E7" s="203" t="s">
        <v>45</v>
      </c>
      <c r="F7" s="203" t="s">
        <v>46</v>
      </c>
      <c r="G7" s="203" t="s">
        <v>43</v>
      </c>
      <c r="H7" s="203" t="s">
        <v>47</v>
      </c>
      <c r="I7" s="203" t="s">
        <v>47</v>
      </c>
      <c r="J7" s="203" t="s">
        <v>145</v>
      </c>
      <c r="K7" s="203" t="s">
        <v>146</v>
      </c>
      <c r="L7" s="203" t="s">
        <v>147</v>
      </c>
      <c r="M7" s="203" t="s">
        <v>148</v>
      </c>
    </row>
    <row r="8" spans="1:13" s="24" customFormat="1" ht="14.5" customHeight="1" x14ac:dyDescent="0.3">
      <c r="A8" s="212"/>
      <c r="B8" s="212"/>
      <c r="C8" s="212"/>
      <c r="D8" s="204"/>
      <c r="E8" s="204"/>
      <c r="F8" s="204"/>
      <c r="G8" s="204"/>
      <c r="H8" s="204"/>
      <c r="I8" s="204"/>
      <c r="J8" s="204"/>
      <c r="K8" s="204"/>
      <c r="L8" s="204"/>
      <c r="M8" s="204"/>
    </row>
    <row r="9" spans="1:13" s="24" customFormat="1" x14ac:dyDescent="0.3">
      <c r="A9" s="15" t="str">
        <f>IF(INTRO!$E$39&lt;&gt;"Non-endemic", " ", IF(INTRO!$E$37="Non-endemic"," ", IF(COUNTRY_INFO!A9=0," ",COUNTRY_INFO!A9)))</f>
        <v xml:space="preserve"> </v>
      </c>
      <c r="B9" s="15" t="str">
        <f>IF(INTRO!$E$39&lt;&gt;"Non-endemic", " ", IF(INTRO!$E$37="Non-endemic"," ", IF(COUNTRY_INFO!B9=0," ",COUNTRY_INFO!B9)))</f>
        <v xml:space="preserve"> </v>
      </c>
      <c r="C9" s="15" t="str">
        <f>IF(INTRO!$E$39&lt;&gt;"Non-endemic", " ", IF(INTRO!$E$37="Non-endemic"," ", IF(COUNTRY_INFO!C9=0," ",COUNTRY_INFO!C9)))</f>
        <v xml:space="preserve"> </v>
      </c>
      <c r="D9" s="46">
        <f>IF(INTRO!$E$39&lt;&gt;"Non-endemic", 0, IF(INTRO!$E$37="Non-endemic",0,IF(COUNTRY_INFO!$H9=1,COUNTRY_INFO!E9,0)))</f>
        <v>0</v>
      </c>
      <c r="E9" s="46">
        <f>IF(INTRO!$E$39&lt;&gt;"Non-endemic", 0, IF(INTRO!$E$37="Non-endemic",0,IF(COUNTRY_INFO!$H9=1,COUNTRY_INFO!F9,0)))</f>
        <v>0</v>
      </c>
      <c r="F9" s="46">
        <f>IF(INTRO!$E$39&lt;&gt;"Non-endemic", 0, IF(INTRO!$E$37="Non-endemic",0,IF(COUNTRY_INFO!$H9=1,COUNTRY_INFO!G9,0)))</f>
        <v>0</v>
      </c>
      <c r="G9" s="46">
        <f t="shared" ref="G9:G72" si="0">SUM(D9:F9)</f>
        <v>0</v>
      </c>
      <c r="H9" s="53" t="str">
        <f>IF(INTRO!$E$39="Non-endemic",IF(INTRO!$E$37="Non-endemic","Not required",COUNTRY_INFO!P9),"Treat with IVM")</f>
        <v>Treat with IVM</v>
      </c>
      <c r="I9" s="46"/>
      <c r="J9" s="46">
        <f t="shared" ref="J9:J72" si="1">IF(I9&gt;0,I9*2.5,0)</f>
        <v>0</v>
      </c>
      <c r="K9" s="54"/>
      <c r="L9" s="55">
        <f t="shared" ref="L9:L85" si="2">IF($J9&gt;$K9,$J9-$K9,0)</f>
        <v>0</v>
      </c>
      <c r="M9" s="55">
        <f t="shared" ref="M9:M85" si="3">ROUNDUP($J9/1000,0)</f>
        <v>0</v>
      </c>
    </row>
    <row r="10" spans="1:13" x14ac:dyDescent="0.3">
      <c r="A10" s="15" t="str">
        <f>IF(INTRO!$E$39&lt;&gt;"Non-endemic", " ", IF(INTRO!$E$37="Non-endemic"," ", IF(COUNTRY_INFO!A10=0," ",COUNTRY_INFO!A10)))</f>
        <v xml:space="preserve"> </v>
      </c>
      <c r="B10" s="15" t="str">
        <f>IF(INTRO!$E$39&lt;&gt;"Non-endemic", " ", IF(INTRO!$E$37="Non-endemic"," ", IF(COUNTRY_INFO!B10=0," ",COUNTRY_INFO!B10)))</f>
        <v xml:space="preserve"> </v>
      </c>
      <c r="C10" s="15" t="str">
        <f>IF(INTRO!$E$39&lt;&gt;"Non-endemic", " ", IF(INTRO!$E$37="Non-endemic"," ", IF(COUNTRY_INFO!C10=0," ",COUNTRY_INFO!C10)))</f>
        <v xml:space="preserve"> </v>
      </c>
      <c r="D10" s="46">
        <f>IF(INTRO!$E$39&lt;&gt;"Non-endemic", 0, IF(INTRO!$E$37="Non-endemic",0,IF(COUNTRY_INFO!$H10=1,COUNTRY_INFO!E10,0)))</f>
        <v>0</v>
      </c>
      <c r="E10" s="46">
        <f>IF(INTRO!$E$39&lt;&gt;"Non-endemic", 0, IF(INTRO!$E$37="Non-endemic",0,IF(COUNTRY_INFO!$H10=1,COUNTRY_INFO!F10,0)))</f>
        <v>0</v>
      </c>
      <c r="F10" s="46">
        <f>IF(INTRO!$E$39&lt;&gt;"Non-endemic", 0, IF(INTRO!$E$37="Non-endemic",0,IF(COUNTRY_INFO!$H10=1,COUNTRY_INFO!G10,0)))</f>
        <v>0</v>
      </c>
      <c r="G10" s="46">
        <f t="shared" si="0"/>
        <v>0</v>
      </c>
      <c r="H10" s="53" t="str">
        <f>IF(INTRO!$E$39="Non-endemic",IF(INTRO!$E$37="Non-endemic","Not required",COUNTRY_INFO!P10),"Treat with IVM")</f>
        <v>Treat with IVM</v>
      </c>
      <c r="I10" s="46"/>
      <c r="J10" s="46">
        <f t="shared" si="1"/>
        <v>0</v>
      </c>
      <c r="K10" s="54"/>
      <c r="L10" s="55">
        <f t="shared" si="2"/>
        <v>0</v>
      </c>
      <c r="M10" s="55">
        <f t="shared" si="3"/>
        <v>0</v>
      </c>
    </row>
    <row r="11" spans="1:13" x14ac:dyDescent="0.3">
      <c r="A11" s="15" t="str">
        <f>IF(INTRO!$E$39&lt;&gt;"Non-endemic", " ", IF(INTRO!$E$37="Non-endemic"," ", IF(COUNTRY_INFO!A11=0," ",COUNTRY_INFO!A11)))</f>
        <v xml:space="preserve"> </v>
      </c>
      <c r="B11" s="15" t="str">
        <f>IF(INTRO!$E$39&lt;&gt;"Non-endemic", " ", IF(INTRO!$E$37="Non-endemic"," ", IF(COUNTRY_INFO!B11=0," ",COUNTRY_INFO!B11)))</f>
        <v xml:space="preserve"> </v>
      </c>
      <c r="C11" s="15" t="str">
        <f>IF(INTRO!$E$39&lt;&gt;"Non-endemic", " ", IF(INTRO!$E$37="Non-endemic"," ", IF(COUNTRY_INFO!C11=0," ",COUNTRY_INFO!C11)))</f>
        <v xml:space="preserve"> </v>
      </c>
      <c r="D11" s="46">
        <f>IF(INTRO!$E$39&lt;&gt;"Non-endemic", 0, IF(INTRO!$E$37="Non-endemic",0,IF(COUNTRY_INFO!$H11=1,COUNTRY_INFO!E11,0)))</f>
        <v>0</v>
      </c>
      <c r="E11" s="46">
        <f>IF(INTRO!$E$39&lt;&gt;"Non-endemic", 0, IF(INTRO!$E$37="Non-endemic",0,IF(COUNTRY_INFO!$H11=1,COUNTRY_INFO!F11,0)))</f>
        <v>0</v>
      </c>
      <c r="F11" s="46">
        <f>IF(INTRO!$E$39&lt;&gt;"Non-endemic", 0, IF(INTRO!$E$37="Non-endemic",0,IF(COUNTRY_INFO!$H11=1,COUNTRY_INFO!G11,0)))</f>
        <v>0</v>
      </c>
      <c r="G11" s="46">
        <f t="shared" si="0"/>
        <v>0</v>
      </c>
      <c r="H11" s="53" t="str">
        <f>IF(INTRO!$E$39="Non-endemic",IF(INTRO!$E$37="Non-endemic","Not required",COUNTRY_INFO!P11),"Treat with IVM")</f>
        <v>Treat with IVM</v>
      </c>
      <c r="I11" s="46"/>
      <c r="J11" s="46">
        <f t="shared" si="1"/>
        <v>0</v>
      </c>
      <c r="K11" s="54"/>
      <c r="L11" s="55">
        <f t="shared" si="2"/>
        <v>0</v>
      </c>
      <c r="M11" s="55">
        <f t="shared" si="3"/>
        <v>0</v>
      </c>
    </row>
    <row r="12" spans="1:13" x14ac:dyDescent="0.3">
      <c r="A12" s="15" t="str">
        <f>IF(INTRO!$E$39&lt;&gt;"Non-endemic", " ", IF(INTRO!$E$37="Non-endemic"," ", IF(COUNTRY_INFO!A12=0," ",COUNTRY_INFO!A12)))</f>
        <v xml:space="preserve"> </v>
      </c>
      <c r="B12" s="15" t="str">
        <f>IF(INTRO!$E$39&lt;&gt;"Non-endemic", " ", IF(INTRO!$E$37="Non-endemic"," ", IF(COUNTRY_INFO!B12=0," ",COUNTRY_INFO!B12)))</f>
        <v xml:space="preserve"> </v>
      </c>
      <c r="C12" s="15" t="str">
        <f>IF(INTRO!$E$39&lt;&gt;"Non-endemic", " ", IF(INTRO!$E$37="Non-endemic"," ", IF(COUNTRY_INFO!C12=0," ",COUNTRY_INFO!C12)))</f>
        <v xml:space="preserve"> </v>
      </c>
      <c r="D12" s="46">
        <f>IF(INTRO!$E$39&lt;&gt;"Non-endemic", 0, IF(INTRO!$E$37="Non-endemic",0,IF(COUNTRY_INFO!$H12=1,COUNTRY_INFO!E12,0)))</f>
        <v>0</v>
      </c>
      <c r="E12" s="46">
        <f>IF(INTRO!$E$39&lt;&gt;"Non-endemic", 0, IF(INTRO!$E$37="Non-endemic",0,IF(COUNTRY_INFO!$H12=1,COUNTRY_INFO!F12,0)))</f>
        <v>0</v>
      </c>
      <c r="F12" s="46">
        <f>IF(INTRO!$E$39&lt;&gt;"Non-endemic", 0, IF(INTRO!$E$37="Non-endemic",0,IF(COUNTRY_INFO!$H12=1,COUNTRY_INFO!G12,0)))</f>
        <v>0</v>
      </c>
      <c r="G12" s="46">
        <f t="shared" si="0"/>
        <v>0</v>
      </c>
      <c r="H12" s="53" t="str">
        <f>IF(INTRO!$E$39="Non-endemic",IF(INTRO!$E$37="Non-endemic","Not required",COUNTRY_INFO!P12),"Treat with IVM")</f>
        <v>Treat with IVM</v>
      </c>
      <c r="I12" s="46"/>
      <c r="J12" s="46">
        <f t="shared" si="1"/>
        <v>0</v>
      </c>
      <c r="K12" s="54"/>
      <c r="L12" s="55">
        <f t="shared" si="2"/>
        <v>0</v>
      </c>
      <c r="M12" s="55">
        <f t="shared" si="3"/>
        <v>0</v>
      </c>
    </row>
    <row r="13" spans="1:13" x14ac:dyDescent="0.3">
      <c r="A13" s="15" t="str">
        <f>IF(INTRO!$E$39&lt;&gt;"Non-endemic", " ", IF(INTRO!$E$37="Non-endemic"," ", IF(COUNTRY_INFO!A13=0," ",COUNTRY_INFO!A13)))</f>
        <v xml:space="preserve"> </v>
      </c>
      <c r="B13" s="15" t="str">
        <f>IF(INTRO!$E$39&lt;&gt;"Non-endemic", " ", IF(INTRO!$E$37="Non-endemic"," ", IF(COUNTRY_INFO!B13=0," ",COUNTRY_INFO!B13)))</f>
        <v xml:space="preserve"> </v>
      </c>
      <c r="C13" s="15" t="str">
        <f>IF(INTRO!$E$39&lt;&gt;"Non-endemic", " ", IF(INTRO!$E$37="Non-endemic"," ", IF(COUNTRY_INFO!C13=0," ",COUNTRY_INFO!C13)))</f>
        <v xml:space="preserve"> </v>
      </c>
      <c r="D13" s="46">
        <f>IF(INTRO!$E$39&lt;&gt;"Non-endemic", 0, IF(INTRO!$E$37="Non-endemic",0,IF(COUNTRY_INFO!$H13=1,COUNTRY_INFO!E13,0)))</f>
        <v>0</v>
      </c>
      <c r="E13" s="46">
        <f>IF(INTRO!$E$39&lt;&gt;"Non-endemic", 0, IF(INTRO!$E$37="Non-endemic",0,IF(COUNTRY_INFO!$H13=1,COUNTRY_INFO!F13,0)))</f>
        <v>0</v>
      </c>
      <c r="F13" s="46">
        <f>IF(INTRO!$E$39&lt;&gt;"Non-endemic", 0, IF(INTRO!$E$37="Non-endemic",0,IF(COUNTRY_INFO!$H13=1,COUNTRY_INFO!G13,0)))</f>
        <v>0</v>
      </c>
      <c r="G13" s="46">
        <f t="shared" si="0"/>
        <v>0</v>
      </c>
      <c r="H13" s="53" t="str">
        <f>IF(INTRO!$E$39="Non-endemic",IF(INTRO!$E$37="Non-endemic","Not required",COUNTRY_INFO!P13),"Treat with IVM")</f>
        <v>Treat with IVM</v>
      </c>
      <c r="I13" s="46"/>
      <c r="J13" s="46">
        <f t="shared" si="1"/>
        <v>0</v>
      </c>
      <c r="K13" s="54"/>
      <c r="L13" s="55">
        <f t="shared" si="2"/>
        <v>0</v>
      </c>
      <c r="M13" s="55">
        <f t="shared" si="3"/>
        <v>0</v>
      </c>
    </row>
    <row r="14" spans="1:13" x14ac:dyDescent="0.3">
      <c r="A14" s="15" t="str">
        <f>IF(INTRO!$E$39&lt;&gt;"Non-endemic", " ", IF(INTRO!$E$37="Non-endemic"," ", IF(COUNTRY_INFO!A14=0," ",COUNTRY_INFO!A14)))</f>
        <v xml:space="preserve"> </v>
      </c>
      <c r="B14" s="15" t="str">
        <f>IF(INTRO!$E$39&lt;&gt;"Non-endemic", " ", IF(INTRO!$E$37="Non-endemic"," ", IF(COUNTRY_INFO!B14=0," ",COUNTRY_INFO!B14)))</f>
        <v xml:space="preserve"> </v>
      </c>
      <c r="C14" s="15" t="str">
        <f>IF(INTRO!$E$39&lt;&gt;"Non-endemic", " ", IF(INTRO!$E$37="Non-endemic"," ", IF(COUNTRY_INFO!C14=0," ",COUNTRY_INFO!C14)))</f>
        <v xml:space="preserve"> </v>
      </c>
      <c r="D14" s="46">
        <f>IF(INTRO!$E$39&lt;&gt;"Non-endemic", 0, IF(INTRO!$E$37="Non-endemic",0,IF(COUNTRY_INFO!$H14=1,COUNTRY_INFO!E14,0)))</f>
        <v>0</v>
      </c>
      <c r="E14" s="46">
        <f>IF(INTRO!$E$39&lt;&gt;"Non-endemic", 0, IF(INTRO!$E$37="Non-endemic",0,IF(COUNTRY_INFO!$H14=1,COUNTRY_INFO!F14,0)))</f>
        <v>0</v>
      </c>
      <c r="F14" s="46">
        <f>IF(INTRO!$E$39&lt;&gt;"Non-endemic", 0, IF(INTRO!$E$37="Non-endemic",0,IF(COUNTRY_INFO!$H14=1,COUNTRY_INFO!G14,0)))</f>
        <v>0</v>
      </c>
      <c r="G14" s="46">
        <f t="shared" si="0"/>
        <v>0</v>
      </c>
      <c r="H14" s="53" t="str">
        <f>IF(INTRO!$E$39="Non-endemic",IF(INTRO!$E$37="Non-endemic","Not required",COUNTRY_INFO!P14),"Treat with IVM")</f>
        <v>Treat with IVM</v>
      </c>
      <c r="I14" s="46"/>
      <c r="J14" s="46">
        <f t="shared" si="1"/>
        <v>0</v>
      </c>
      <c r="K14" s="54"/>
      <c r="L14" s="55">
        <f t="shared" si="2"/>
        <v>0</v>
      </c>
      <c r="M14" s="55">
        <f t="shared" si="3"/>
        <v>0</v>
      </c>
    </row>
    <row r="15" spans="1:13" x14ac:dyDescent="0.3">
      <c r="A15" s="15" t="str">
        <f>IF(INTRO!$E$39&lt;&gt;"Non-endemic", " ", IF(INTRO!$E$37="Non-endemic"," ", IF(COUNTRY_INFO!A15=0," ",COUNTRY_INFO!A15)))</f>
        <v xml:space="preserve"> </v>
      </c>
      <c r="B15" s="15" t="str">
        <f>IF(INTRO!$E$39&lt;&gt;"Non-endemic", " ", IF(INTRO!$E$37="Non-endemic"," ", IF(COUNTRY_INFO!B15=0," ",COUNTRY_INFO!B15)))</f>
        <v xml:space="preserve"> </v>
      </c>
      <c r="C15" s="15" t="str">
        <f>IF(INTRO!$E$39&lt;&gt;"Non-endemic", " ", IF(INTRO!$E$37="Non-endemic"," ", IF(COUNTRY_INFO!C15=0," ",COUNTRY_INFO!C15)))</f>
        <v xml:space="preserve"> </v>
      </c>
      <c r="D15" s="46">
        <f>IF(INTRO!$E$39&lt;&gt;"Non-endemic", 0, IF(INTRO!$E$37="Non-endemic",0,IF(COUNTRY_INFO!$H15=1,COUNTRY_INFO!E15,0)))</f>
        <v>0</v>
      </c>
      <c r="E15" s="46">
        <f>IF(INTRO!$E$39&lt;&gt;"Non-endemic", 0, IF(INTRO!$E$37="Non-endemic",0,IF(COUNTRY_INFO!$H15=1,COUNTRY_INFO!F15,0)))</f>
        <v>0</v>
      </c>
      <c r="F15" s="46">
        <f>IF(INTRO!$E$39&lt;&gt;"Non-endemic", 0, IF(INTRO!$E$37="Non-endemic",0,IF(COUNTRY_INFO!$H15=1,COUNTRY_INFO!G15,0)))</f>
        <v>0</v>
      </c>
      <c r="G15" s="46">
        <f t="shared" si="0"/>
        <v>0</v>
      </c>
      <c r="H15" s="53" t="str">
        <f>IF(INTRO!$E$39="Non-endemic",IF(INTRO!$E$37="Non-endemic","Not required",COUNTRY_INFO!P15),"Treat with IVM")</f>
        <v>Treat with IVM</v>
      </c>
      <c r="I15" s="46"/>
      <c r="J15" s="46">
        <f t="shared" si="1"/>
        <v>0</v>
      </c>
      <c r="K15" s="54"/>
      <c r="L15" s="55">
        <f t="shared" si="2"/>
        <v>0</v>
      </c>
      <c r="M15" s="55">
        <f t="shared" si="3"/>
        <v>0</v>
      </c>
    </row>
    <row r="16" spans="1:13" x14ac:dyDescent="0.3">
      <c r="A16" s="15" t="str">
        <f>IF(INTRO!$E$39&lt;&gt;"Non-endemic", " ", IF(INTRO!$E$37="Non-endemic"," ", IF(COUNTRY_INFO!A16=0," ",COUNTRY_INFO!A16)))</f>
        <v xml:space="preserve"> </v>
      </c>
      <c r="B16" s="15" t="str">
        <f>IF(INTRO!$E$39&lt;&gt;"Non-endemic", " ", IF(INTRO!$E$37="Non-endemic"," ", IF(COUNTRY_INFO!B16=0," ",COUNTRY_INFO!B16)))</f>
        <v xml:space="preserve"> </v>
      </c>
      <c r="C16" s="15" t="str">
        <f>IF(INTRO!$E$39&lt;&gt;"Non-endemic", " ", IF(INTRO!$E$37="Non-endemic"," ", IF(COUNTRY_INFO!C16=0," ",COUNTRY_INFO!C16)))</f>
        <v xml:space="preserve"> </v>
      </c>
      <c r="D16" s="46">
        <f>IF(INTRO!$E$39&lt;&gt;"Non-endemic", 0, IF(INTRO!$E$37="Non-endemic",0,IF(COUNTRY_INFO!$H16=1,COUNTRY_INFO!E16,0)))</f>
        <v>0</v>
      </c>
      <c r="E16" s="46">
        <f>IF(INTRO!$E$39&lt;&gt;"Non-endemic", 0, IF(INTRO!$E$37="Non-endemic",0,IF(COUNTRY_INFO!$H16=1,COUNTRY_INFO!F16,0)))</f>
        <v>0</v>
      </c>
      <c r="F16" s="46">
        <f>IF(INTRO!$E$39&lt;&gt;"Non-endemic", 0, IF(INTRO!$E$37="Non-endemic",0,IF(COUNTRY_INFO!$H16=1,COUNTRY_INFO!G16,0)))</f>
        <v>0</v>
      </c>
      <c r="G16" s="46">
        <f t="shared" si="0"/>
        <v>0</v>
      </c>
      <c r="H16" s="53" t="str">
        <f>IF(INTRO!$E$39="Non-endemic",IF(INTRO!$E$37="Non-endemic","Not required",COUNTRY_INFO!P16),"Treat with IVM")</f>
        <v>Treat with IVM</v>
      </c>
      <c r="I16" s="46"/>
      <c r="J16" s="46">
        <f t="shared" si="1"/>
        <v>0</v>
      </c>
      <c r="K16" s="54"/>
      <c r="L16" s="55">
        <f t="shared" si="2"/>
        <v>0</v>
      </c>
      <c r="M16" s="55">
        <f t="shared" si="3"/>
        <v>0</v>
      </c>
    </row>
    <row r="17" spans="1:13" x14ac:dyDescent="0.3">
      <c r="A17" s="15" t="str">
        <f>IF(INTRO!$E$39&lt;&gt;"Non-endemic", " ", IF(INTRO!$E$37="Non-endemic"," ", IF(COUNTRY_INFO!A17=0," ",COUNTRY_INFO!A17)))</f>
        <v xml:space="preserve"> </v>
      </c>
      <c r="B17" s="15" t="str">
        <f>IF(INTRO!$E$39&lt;&gt;"Non-endemic", " ", IF(INTRO!$E$37="Non-endemic"," ", IF(COUNTRY_INFO!B17=0," ",COUNTRY_INFO!B17)))</f>
        <v xml:space="preserve"> </v>
      </c>
      <c r="C17" s="15" t="str">
        <f>IF(INTRO!$E$39&lt;&gt;"Non-endemic", " ", IF(INTRO!$E$37="Non-endemic"," ", IF(COUNTRY_INFO!C17=0," ",COUNTRY_INFO!C17)))</f>
        <v xml:space="preserve"> </v>
      </c>
      <c r="D17" s="46">
        <f>IF(INTRO!$E$39&lt;&gt;"Non-endemic", 0, IF(INTRO!$E$37="Non-endemic",0,IF(COUNTRY_INFO!$H17=1,COUNTRY_INFO!E17,0)))</f>
        <v>0</v>
      </c>
      <c r="E17" s="46">
        <f>IF(INTRO!$E$39&lt;&gt;"Non-endemic", 0, IF(INTRO!$E$37="Non-endemic",0,IF(COUNTRY_INFO!$H17=1,COUNTRY_INFO!F17,0)))</f>
        <v>0</v>
      </c>
      <c r="F17" s="46">
        <f>IF(INTRO!$E$39&lt;&gt;"Non-endemic", 0, IF(INTRO!$E$37="Non-endemic",0,IF(COUNTRY_INFO!$H17=1,COUNTRY_INFO!G17,0)))</f>
        <v>0</v>
      </c>
      <c r="G17" s="46">
        <f t="shared" si="0"/>
        <v>0</v>
      </c>
      <c r="H17" s="53" t="str">
        <f>IF(INTRO!$E$39="Non-endemic",IF(INTRO!$E$37="Non-endemic","Not required",COUNTRY_INFO!P17),"Treat with IVM")</f>
        <v>Treat with IVM</v>
      </c>
      <c r="I17" s="46"/>
      <c r="J17" s="46">
        <f t="shared" si="1"/>
        <v>0</v>
      </c>
      <c r="K17" s="54"/>
      <c r="L17" s="55">
        <f t="shared" si="2"/>
        <v>0</v>
      </c>
      <c r="M17" s="55">
        <f t="shared" si="3"/>
        <v>0</v>
      </c>
    </row>
    <row r="18" spans="1:13" x14ac:dyDescent="0.3">
      <c r="A18" s="15" t="str">
        <f>IF(INTRO!$E$39&lt;&gt;"Non-endemic", " ", IF(INTRO!$E$37="Non-endemic"," ", IF(COUNTRY_INFO!A18=0," ",COUNTRY_INFO!A18)))</f>
        <v xml:space="preserve"> </v>
      </c>
      <c r="B18" s="15" t="str">
        <f>IF(INTRO!$E$39&lt;&gt;"Non-endemic", " ", IF(INTRO!$E$37="Non-endemic"," ", IF(COUNTRY_INFO!B18=0," ",COUNTRY_INFO!B18)))</f>
        <v xml:space="preserve"> </v>
      </c>
      <c r="C18" s="15" t="str">
        <f>IF(INTRO!$E$39&lt;&gt;"Non-endemic", " ", IF(INTRO!$E$37="Non-endemic"," ", IF(COUNTRY_INFO!C18=0," ",COUNTRY_INFO!C18)))</f>
        <v xml:space="preserve"> </v>
      </c>
      <c r="D18" s="46">
        <f>IF(INTRO!$E$39&lt;&gt;"Non-endemic", 0, IF(INTRO!$E$37="Non-endemic",0,IF(COUNTRY_INFO!$H18=1,COUNTRY_INFO!E18,0)))</f>
        <v>0</v>
      </c>
      <c r="E18" s="46">
        <f>IF(INTRO!$E$39&lt;&gt;"Non-endemic", 0, IF(INTRO!$E$37="Non-endemic",0,IF(COUNTRY_INFO!$H18=1,COUNTRY_INFO!F18,0)))</f>
        <v>0</v>
      </c>
      <c r="F18" s="46">
        <f>IF(INTRO!$E$39&lt;&gt;"Non-endemic", 0, IF(INTRO!$E$37="Non-endemic",0,IF(COUNTRY_INFO!$H18=1,COUNTRY_INFO!G18,0)))</f>
        <v>0</v>
      </c>
      <c r="G18" s="46">
        <f t="shared" si="0"/>
        <v>0</v>
      </c>
      <c r="H18" s="53" t="str">
        <f>IF(INTRO!$E$39="Non-endemic",IF(INTRO!$E$37="Non-endemic","Not required",COUNTRY_INFO!P18),"Treat with IVM")</f>
        <v>Treat with IVM</v>
      </c>
      <c r="I18" s="46"/>
      <c r="J18" s="46">
        <f t="shared" si="1"/>
        <v>0</v>
      </c>
      <c r="K18" s="54"/>
      <c r="L18" s="55">
        <f t="shared" si="2"/>
        <v>0</v>
      </c>
      <c r="M18" s="55">
        <f t="shared" si="3"/>
        <v>0</v>
      </c>
    </row>
    <row r="19" spans="1:13" x14ac:dyDescent="0.3">
      <c r="A19" s="15" t="str">
        <f>IF(INTRO!$E$39&lt;&gt;"Non-endemic", " ", IF(INTRO!$E$37="Non-endemic"," ", IF(COUNTRY_INFO!A19=0," ",COUNTRY_INFO!A19)))</f>
        <v xml:space="preserve"> </v>
      </c>
      <c r="B19" s="15" t="str">
        <f>IF(INTRO!$E$39&lt;&gt;"Non-endemic", " ", IF(INTRO!$E$37="Non-endemic"," ", IF(COUNTRY_INFO!B19=0," ",COUNTRY_INFO!B19)))</f>
        <v xml:space="preserve"> </v>
      </c>
      <c r="C19" s="15" t="str">
        <f>IF(INTRO!$E$39&lt;&gt;"Non-endemic", " ", IF(INTRO!$E$37="Non-endemic"," ", IF(COUNTRY_INFO!C19=0," ",COUNTRY_INFO!C19)))</f>
        <v xml:space="preserve"> </v>
      </c>
      <c r="D19" s="46">
        <f>IF(INTRO!$E$39&lt;&gt;"Non-endemic", 0, IF(INTRO!$E$37="Non-endemic",0,IF(COUNTRY_INFO!$H19=1,COUNTRY_INFO!E19,0)))</f>
        <v>0</v>
      </c>
      <c r="E19" s="46">
        <f>IF(INTRO!$E$39&lt;&gt;"Non-endemic", 0, IF(INTRO!$E$37="Non-endemic",0,IF(COUNTRY_INFO!$H19=1,COUNTRY_INFO!F19,0)))</f>
        <v>0</v>
      </c>
      <c r="F19" s="46">
        <f>IF(INTRO!$E$39&lt;&gt;"Non-endemic", 0, IF(INTRO!$E$37="Non-endemic",0,IF(COUNTRY_INFO!$H19=1,COUNTRY_INFO!G19,0)))</f>
        <v>0</v>
      </c>
      <c r="G19" s="46">
        <f t="shared" si="0"/>
        <v>0</v>
      </c>
      <c r="H19" s="53" t="str">
        <f>IF(INTRO!$E$39="Non-endemic",IF(INTRO!$E$37="Non-endemic","Not required",COUNTRY_INFO!P19),"Treat with IVM")</f>
        <v>Treat with IVM</v>
      </c>
      <c r="I19" s="46"/>
      <c r="J19" s="46">
        <f t="shared" si="1"/>
        <v>0</v>
      </c>
      <c r="K19" s="54"/>
      <c r="L19" s="55">
        <f t="shared" si="2"/>
        <v>0</v>
      </c>
      <c r="M19" s="55">
        <f t="shared" si="3"/>
        <v>0</v>
      </c>
    </row>
    <row r="20" spans="1:13" x14ac:dyDescent="0.3">
      <c r="A20" s="15" t="str">
        <f>IF(INTRO!$E$39&lt;&gt;"Non-endemic", " ", IF(INTRO!$E$37="Non-endemic"," ", IF(COUNTRY_INFO!A20=0," ",COUNTRY_INFO!A20)))</f>
        <v xml:space="preserve"> </v>
      </c>
      <c r="B20" s="15" t="str">
        <f>IF(INTRO!$E$39&lt;&gt;"Non-endemic", " ", IF(INTRO!$E$37="Non-endemic"," ", IF(COUNTRY_INFO!B20=0," ",COUNTRY_INFO!B20)))</f>
        <v xml:space="preserve"> </v>
      </c>
      <c r="C20" s="15" t="str">
        <f>IF(INTRO!$E$39&lt;&gt;"Non-endemic", " ", IF(INTRO!$E$37="Non-endemic"," ", IF(COUNTRY_INFO!C20=0," ",COUNTRY_INFO!C20)))</f>
        <v xml:space="preserve"> </v>
      </c>
      <c r="D20" s="46">
        <f>IF(INTRO!$E$39&lt;&gt;"Non-endemic", 0, IF(INTRO!$E$37="Non-endemic",0,IF(COUNTRY_INFO!$H20=1,COUNTRY_INFO!E20,0)))</f>
        <v>0</v>
      </c>
      <c r="E20" s="46">
        <f>IF(INTRO!$E$39&lt;&gt;"Non-endemic", 0, IF(INTRO!$E$37="Non-endemic",0,IF(COUNTRY_INFO!$H20=1,COUNTRY_INFO!F20,0)))</f>
        <v>0</v>
      </c>
      <c r="F20" s="46">
        <f>IF(INTRO!$E$39&lt;&gt;"Non-endemic", 0, IF(INTRO!$E$37="Non-endemic",0,IF(COUNTRY_INFO!$H20=1,COUNTRY_INFO!G20,0)))</f>
        <v>0</v>
      </c>
      <c r="G20" s="46">
        <f t="shared" si="0"/>
        <v>0</v>
      </c>
      <c r="H20" s="53" t="str">
        <f>IF(INTRO!$E$39="Non-endemic",IF(INTRO!$E$37="Non-endemic","Not required",COUNTRY_INFO!P20),"Treat with IVM")</f>
        <v>Treat with IVM</v>
      </c>
      <c r="I20" s="46"/>
      <c r="J20" s="46">
        <f t="shared" si="1"/>
        <v>0</v>
      </c>
      <c r="K20" s="54"/>
      <c r="L20" s="55">
        <f t="shared" si="2"/>
        <v>0</v>
      </c>
      <c r="M20" s="55">
        <f t="shared" si="3"/>
        <v>0</v>
      </c>
    </row>
    <row r="21" spans="1:13" x14ac:dyDescent="0.3">
      <c r="A21" s="15" t="str">
        <f>IF(INTRO!$E$39&lt;&gt;"Non-endemic", " ", IF(INTRO!$E$37="Non-endemic"," ", IF(COUNTRY_INFO!A21=0," ",COUNTRY_INFO!A21)))</f>
        <v xml:space="preserve"> </v>
      </c>
      <c r="B21" s="15" t="str">
        <f>IF(INTRO!$E$39&lt;&gt;"Non-endemic", " ", IF(INTRO!$E$37="Non-endemic"," ", IF(COUNTRY_INFO!B21=0," ",COUNTRY_INFO!B21)))</f>
        <v xml:space="preserve"> </v>
      </c>
      <c r="C21" s="15" t="str">
        <f>IF(INTRO!$E$39&lt;&gt;"Non-endemic", " ", IF(INTRO!$E$37="Non-endemic"," ", IF(COUNTRY_INFO!C21=0," ",COUNTRY_INFO!C21)))</f>
        <v xml:space="preserve"> </v>
      </c>
      <c r="D21" s="46">
        <f>IF(INTRO!$E$39&lt;&gt;"Non-endemic", 0, IF(INTRO!$E$37="Non-endemic",0,IF(COUNTRY_INFO!$H21=1,COUNTRY_INFO!E21,0)))</f>
        <v>0</v>
      </c>
      <c r="E21" s="46">
        <f>IF(INTRO!$E$39&lt;&gt;"Non-endemic", 0, IF(INTRO!$E$37="Non-endemic",0,IF(COUNTRY_INFO!$H21=1,COUNTRY_INFO!F21,0)))</f>
        <v>0</v>
      </c>
      <c r="F21" s="46">
        <f>IF(INTRO!$E$39&lt;&gt;"Non-endemic", 0, IF(INTRO!$E$37="Non-endemic",0,IF(COUNTRY_INFO!$H21=1,COUNTRY_INFO!G21,0)))</f>
        <v>0</v>
      </c>
      <c r="G21" s="46">
        <f t="shared" si="0"/>
        <v>0</v>
      </c>
      <c r="H21" s="53" t="str">
        <f>IF(INTRO!$E$39="Non-endemic",IF(INTRO!$E$37="Non-endemic","Not required",COUNTRY_INFO!P21),"Treat with IVM")</f>
        <v>Treat with IVM</v>
      </c>
      <c r="I21" s="46"/>
      <c r="J21" s="46">
        <f t="shared" si="1"/>
        <v>0</v>
      </c>
      <c r="K21" s="54"/>
      <c r="L21" s="55">
        <f t="shared" si="2"/>
        <v>0</v>
      </c>
      <c r="M21" s="55">
        <f t="shared" si="3"/>
        <v>0</v>
      </c>
    </row>
    <row r="22" spans="1:13" x14ac:dyDescent="0.3">
      <c r="A22" s="15" t="str">
        <f>IF(INTRO!$E$39&lt;&gt;"Non-endemic", " ", IF(INTRO!$E$37="Non-endemic"," ", IF(COUNTRY_INFO!A22=0," ",COUNTRY_INFO!A22)))</f>
        <v xml:space="preserve"> </v>
      </c>
      <c r="B22" s="15" t="str">
        <f>IF(INTRO!$E$39&lt;&gt;"Non-endemic", " ", IF(INTRO!$E$37="Non-endemic"," ", IF(COUNTRY_INFO!B22=0," ",COUNTRY_INFO!B22)))</f>
        <v xml:space="preserve"> </v>
      </c>
      <c r="C22" s="15" t="str">
        <f>IF(INTRO!$E$39&lt;&gt;"Non-endemic", " ", IF(INTRO!$E$37="Non-endemic"," ", IF(COUNTRY_INFO!C22=0," ",COUNTRY_INFO!C22)))</f>
        <v xml:space="preserve"> </v>
      </c>
      <c r="D22" s="46">
        <f>IF(INTRO!$E$39&lt;&gt;"Non-endemic", 0, IF(INTRO!$E$37="Non-endemic",0,IF(COUNTRY_INFO!$H22=1,COUNTRY_INFO!E22,0)))</f>
        <v>0</v>
      </c>
      <c r="E22" s="46">
        <f>IF(INTRO!$E$39&lt;&gt;"Non-endemic", 0, IF(INTRO!$E$37="Non-endemic",0,IF(COUNTRY_INFO!$H22=1,COUNTRY_INFO!F22,0)))</f>
        <v>0</v>
      </c>
      <c r="F22" s="46">
        <f>IF(INTRO!$E$39&lt;&gt;"Non-endemic", 0, IF(INTRO!$E$37="Non-endemic",0,IF(COUNTRY_INFO!$H22=1,COUNTRY_INFO!G22,0)))</f>
        <v>0</v>
      </c>
      <c r="G22" s="46">
        <f t="shared" si="0"/>
        <v>0</v>
      </c>
      <c r="H22" s="53" t="str">
        <f>IF(INTRO!$E$39="Non-endemic",IF(INTRO!$E$37="Non-endemic","Not required",COUNTRY_INFO!P22),"Treat with IVM")</f>
        <v>Treat with IVM</v>
      </c>
      <c r="I22" s="46"/>
      <c r="J22" s="46">
        <f t="shared" si="1"/>
        <v>0</v>
      </c>
      <c r="K22" s="54"/>
      <c r="L22" s="55">
        <f t="shared" si="2"/>
        <v>0</v>
      </c>
      <c r="M22" s="55">
        <f t="shared" si="3"/>
        <v>0</v>
      </c>
    </row>
    <row r="23" spans="1:13" x14ac:dyDescent="0.3">
      <c r="A23" s="15" t="str">
        <f>IF(INTRO!$E$39&lt;&gt;"Non-endemic", " ", IF(INTRO!$E$37="Non-endemic"," ", IF(COUNTRY_INFO!A23=0," ",COUNTRY_INFO!A23)))</f>
        <v xml:space="preserve"> </v>
      </c>
      <c r="B23" s="15" t="str">
        <f>IF(INTRO!$E$39&lt;&gt;"Non-endemic", " ", IF(INTRO!$E$37="Non-endemic"," ", IF(COUNTRY_INFO!B23=0," ",COUNTRY_INFO!B23)))</f>
        <v xml:space="preserve"> </v>
      </c>
      <c r="C23" s="15" t="str">
        <f>IF(INTRO!$E$39&lt;&gt;"Non-endemic", " ", IF(INTRO!$E$37="Non-endemic"," ", IF(COUNTRY_INFO!C23=0," ",COUNTRY_INFO!C23)))</f>
        <v xml:space="preserve"> </v>
      </c>
      <c r="D23" s="46">
        <f>IF(INTRO!$E$39&lt;&gt;"Non-endemic", 0, IF(INTRO!$E$37="Non-endemic",0,IF(COUNTRY_INFO!$H23=1,COUNTRY_INFO!E23,0)))</f>
        <v>0</v>
      </c>
      <c r="E23" s="46">
        <f>IF(INTRO!$E$39&lt;&gt;"Non-endemic", 0, IF(INTRO!$E$37="Non-endemic",0,IF(COUNTRY_INFO!$H23=1,COUNTRY_INFO!F23,0)))</f>
        <v>0</v>
      </c>
      <c r="F23" s="46">
        <f>IF(INTRO!$E$39&lt;&gt;"Non-endemic", 0, IF(INTRO!$E$37="Non-endemic",0,IF(COUNTRY_INFO!$H23=1,COUNTRY_INFO!G23,0)))</f>
        <v>0</v>
      </c>
      <c r="G23" s="46">
        <f t="shared" si="0"/>
        <v>0</v>
      </c>
      <c r="H23" s="53" t="str">
        <f>IF(INTRO!$E$39="Non-endemic",IF(INTRO!$E$37="Non-endemic","Not required",COUNTRY_INFO!P23),"Treat with IVM")</f>
        <v>Treat with IVM</v>
      </c>
      <c r="I23" s="46"/>
      <c r="J23" s="46">
        <f t="shared" si="1"/>
        <v>0</v>
      </c>
      <c r="K23" s="54"/>
      <c r="L23" s="55">
        <f t="shared" si="2"/>
        <v>0</v>
      </c>
      <c r="M23" s="55">
        <f t="shared" si="3"/>
        <v>0</v>
      </c>
    </row>
    <row r="24" spans="1:13" x14ac:dyDescent="0.3">
      <c r="A24" s="15" t="str">
        <f>IF(INTRO!$E$39&lt;&gt;"Non-endemic", " ", IF(INTRO!$E$37="Non-endemic"," ", IF(COUNTRY_INFO!A24=0," ",COUNTRY_INFO!A24)))</f>
        <v xml:space="preserve"> </v>
      </c>
      <c r="B24" s="15" t="str">
        <f>IF(INTRO!$E$39&lt;&gt;"Non-endemic", " ", IF(INTRO!$E$37="Non-endemic"," ", IF(COUNTRY_INFO!B24=0," ",COUNTRY_INFO!B24)))</f>
        <v xml:space="preserve"> </v>
      </c>
      <c r="C24" s="15" t="str">
        <f>IF(INTRO!$E$39&lt;&gt;"Non-endemic", " ", IF(INTRO!$E$37="Non-endemic"," ", IF(COUNTRY_INFO!C24=0," ",COUNTRY_INFO!C24)))</f>
        <v xml:space="preserve"> </v>
      </c>
      <c r="D24" s="46">
        <f>IF(INTRO!$E$39&lt;&gt;"Non-endemic", 0, IF(INTRO!$E$37="Non-endemic",0,IF(COUNTRY_INFO!$H24=1,COUNTRY_INFO!E24,0)))</f>
        <v>0</v>
      </c>
      <c r="E24" s="46">
        <f>IF(INTRO!$E$39&lt;&gt;"Non-endemic", 0, IF(INTRO!$E$37="Non-endemic",0,IF(COUNTRY_INFO!$H24=1,COUNTRY_INFO!F24,0)))</f>
        <v>0</v>
      </c>
      <c r="F24" s="46">
        <f>IF(INTRO!$E$39&lt;&gt;"Non-endemic", 0, IF(INTRO!$E$37="Non-endemic",0,IF(COUNTRY_INFO!$H24=1,COUNTRY_INFO!G24,0)))</f>
        <v>0</v>
      </c>
      <c r="G24" s="46">
        <f t="shared" si="0"/>
        <v>0</v>
      </c>
      <c r="H24" s="53" t="str">
        <f>IF(INTRO!$E$39="Non-endemic",IF(INTRO!$E$37="Non-endemic","Not required",COUNTRY_INFO!P24),"Treat with IVM")</f>
        <v>Treat with IVM</v>
      </c>
      <c r="I24" s="46"/>
      <c r="J24" s="46">
        <f t="shared" si="1"/>
        <v>0</v>
      </c>
      <c r="K24" s="54"/>
      <c r="L24" s="55">
        <f t="shared" si="2"/>
        <v>0</v>
      </c>
      <c r="M24" s="55">
        <f t="shared" si="3"/>
        <v>0</v>
      </c>
    </row>
    <row r="25" spans="1:13" x14ac:dyDescent="0.3">
      <c r="A25" s="15" t="str">
        <f>IF(INTRO!$E$39&lt;&gt;"Non-endemic", " ", IF(INTRO!$E$37="Non-endemic"," ", IF(COUNTRY_INFO!A25=0," ",COUNTRY_INFO!A25)))</f>
        <v xml:space="preserve"> </v>
      </c>
      <c r="B25" s="15" t="str">
        <f>IF(INTRO!$E$39&lt;&gt;"Non-endemic", " ", IF(INTRO!$E$37="Non-endemic"," ", IF(COUNTRY_INFO!B25=0," ",COUNTRY_INFO!B25)))</f>
        <v xml:space="preserve"> </v>
      </c>
      <c r="C25" s="15" t="str">
        <f>IF(INTRO!$E$39&lt;&gt;"Non-endemic", " ", IF(INTRO!$E$37="Non-endemic"," ", IF(COUNTRY_INFO!C25=0," ",COUNTRY_INFO!C25)))</f>
        <v xml:space="preserve"> </v>
      </c>
      <c r="D25" s="46">
        <f>IF(INTRO!$E$39&lt;&gt;"Non-endemic", 0, IF(INTRO!$E$37="Non-endemic",0,IF(COUNTRY_INFO!$H25=1,COUNTRY_INFO!E25,0)))</f>
        <v>0</v>
      </c>
      <c r="E25" s="46">
        <f>IF(INTRO!$E$39&lt;&gt;"Non-endemic", 0, IF(INTRO!$E$37="Non-endemic",0,IF(COUNTRY_INFO!$H25=1,COUNTRY_INFO!F25,0)))</f>
        <v>0</v>
      </c>
      <c r="F25" s="46">
        <f>IF(INTRO!$E$39&lt;&gt;"Non-endemic", 0, IF(INTRO!$E$37="Non-endemic",0,IF(COUNTRY_INFO!$H25=1,COUNTRY_INFO!G25,0)))</f>
        <v>0</v>
      </c>
      <c r="G25" s="46">
        <f t="shared" si="0"/>
        <v>0</v>
      </c>
      <c r="H25" s="53" t="str">
        <f>IF(INTRO!$E$39="Non-endemic",IF(INTRO!$E$37="Non-endemic","Not required",COUNTRY_INFO!P25),"Treat with IVM")</f>
        <v>Treat with IVM</v>
      </c>
      <c r="I25" s="46"/>
      <c r="J25" s="46">
        <f t="shared" si="1"/>
        <v>0</v>
      </c>
      <c r="K25" s="54"/>
      <c r="L25" s="55">
        <f t="shared" si="2"/>
        <v>0</v>
      </c>
      <c r="M25" s="55">
        <f t="shared" si="3"/>
        <v>0</v>
      </c>
    </row>
    <row r="26" spans="1:13" x14ac:dyDescent="0.3">
      <c r="A26" s="15" t="str">
        <f>IF(INTRO!$E$39&lt;&gt;"Non-endemic", " ", IF(INTRO!$E$37="Non-endemic"," ", IF(COUNTRY_INFO!A26=0," ",COUNTRY_INFO!A26)))</f>
        <v xml:space="preserve"> </v>
      </c>
      <c r="B26" s="15" t="str">
        <f>IF(INTRO!$E$39&lt;&gt;"Non-endemic", " ", IF(INTRO!$E$37="Non-endemic"," ", IF(COUNTRY_INFO!B26=0," ",COUNTRY_INFO!B26)))</f>
        <v xml:space="preserve"> </v>
      </c>
      <c r="C26" s="15" t="str">
        <f>IF(INTRO!$E$39&lt;&gt;"Non-endemic", " ", IF(INTRO!$E$37="Non-endemic"," ", IF(COUNTRY_INFO!C26=0," ",COUNTRY_INFO!C26)))</f>
        <v xml:space="preserve"> </v>
      </c>
      <c r="D26" s="46">
        <f>IF(INTRO!$E$39&lt;&gt;"Non-endemic", 0, IF(INTRO!$E$37="Non-endemic",0,IF(COUNTRY_INFO!$H26=1,COUNTRY_INFO!E26,0)))</f>
        <v>0</v>
      </c>
      <c r="E26" s="46">
        <f>IF(INTRO!$E$39&lt;&gt;"Non-endemic", 0, IF(INTRO!$E$37="Non-endemic",0,IF(COUNTRY_INFO!$H26=1,COUNTRY_INFO!F26,0)))</f>
        <v>0</v>
      </c>
      <c r="F26" s="46">
        <f>IF(INTRO!$E$39&lt;&gt;"Non-endemic", 0, IF(INTRO!$E$37="Non-endemic",0,IF(COUNTRY_INFO!$H26=1,COUNTRY_INFO!G26,0)))</f>
        <v>0</v>
      </c>
      <c r="G26" s="46">
        <f t="shared" si="0"/>
        <v>0</v>
      </c>
      <c r="H26" s="53" t="str">
        <f>IF(INTRO!$E$39="Non-endemic",IF(INTRO!$E$37="Non-endemic","Not required",COUNTRY_INFO!P26),"Treat with IVM")</f>
        <v>Treat with IVM</v>
      </c>
      <c r="I26" s="46"/>
      <c r="J26" s="46">
        <f t="shared" si="1"/>
        <v>0</v>
      </c>
      <c r="K26" s="54"/>
      <c r="L26" s="55">
        <f t="shared" si="2"/>
        <v>0</v>
      </c>
      <c r="M26" s="55">
        <f t="shared" si="3"/>
        <v>0</v>
      </c>
    </row>
    <row r="27" spans="1:13" x14ac:dyDescent="0.3">
      <c r="A27" s="15" t="str">
        <f>IF(INTRO!$E$39&lt;&gt;"Non-endemic", " ", IF(INTRO!$E$37="Non-endemic"," ", IF(COUNTRY_INFO!A27=0," ",COUNTRY_INFO!A27)))</f>
        <v xml:space="preserve"> </v>
      </c>
      <c r="B27" s="15" t="str">
        <f>IF(INTRO!$E$39&lt;&gt;"Non-endemic", " ", IF(INTRO!$E$37="Non-endemic"," ", IF(COUNTRY_INFO!B27=0," ",COUNTRY_INFO!B27)))</f>
        <v xml:space="preserve"> </v>
      </c>
      <c r="C27" s="15" t="str">
        <f>IF(INTRO!$E$39&lt;&gt;"Non-endemic", " ", IF(INTRO!$E$37="Non-endemic"," ", IF(COUNTRY_INFO!C27=0," ",COUNTRY_INFO!C27)))</f>
        <v xml:space="preserve"> </v>
      </c>
      <c r="D27" s="46">
        <f>IF(INTRO!$E$39&lt;&gt;"Non-endemic", 0, IF(INTRO!$E$37="Non-endemic",0,IF(COUNTRY_INFO!$H27=1,COUNTRY_INFO!E27,0)))</f>
        <v>0</v>
      </c>
      <c r="E27" s="46">
        <f>IF(INTRO!$E$39&lt;&gt;"Non-endemic", 0, IF(INTRO!$E$37="Non-endemic",0,IF(COUNTRY_INFO!$H27=1,COUNTRY_INFO!F27,0)))</f>
        <v>0</v>
      </c>
      <c r="F27" s="46">
        <f>IF(INTRO!$E$39&lt;&gt;"Non-endemic", 0, IF(INTRO!$E$37="Non-endemic",0,IF(COUNTRY_INFO!$H27=1,COUNTRY_INFO!G27,0)))</f>
        <v>0</v>
      </c>
      <c r="G27" s="46">
        <f t="shared" si="0"/>
        <v>0</v>
      </c>
      <c r="H27" s="53" t="str">
        <f>IF(INTRO!$E$39="Non-endemic",IF(INTRO!$E$37="Non-endemic","Not required",COUNTRY_INFO!P27),"Treat with IVM")</f>
        <v>Treat with IVM</v>
      </c>
      <c r="I27" s="46"/>
      <c r="J27" s="46">
        <f t="shared" si="1"/>
        <v>0</v>
      </c>
      <c r="K27" s="54"/>
      <c r="L27" s="55">
        <f t="shared" si="2"/>
        <v>0</v>
      </c>
      <c r="M27" s="55">
        <f t="shared" si="3"/>
        <v>0</v>
      </c>
    </row>
    <row r="28" spans="1:13" x14ac:dyDescent="0.3">
      <c r="A28" s="15" t="str">
        <f>IF(INTRO!$E$39&lt;&gt;"Non-endemic", " ", IF(INTRO!$E$37="Non-endemic"," ", IF(COUNTRY_INFO!A28=0," ",COUNTRY_INFO!A28)))</f>
        <v xml:space="preserve"> </v>
      </c>
      <c r="B28" s="15" t="str">
        <f>IF(INTRO!$E$39&lt;&gt;"Non-endemic", " ", IF(INTRO!$E$37="Non-endemic"," ", IF(COUNTRY_INFO!B28=0," ",COUNTRY_INFO!B28)))</f>
        <v xml:space="preserve"> </v>
      </c>
      <c r="C28" s="15" t="str">
        <f>IF(INTRO!$E$39&lt;&gt;"Non-endemic", " ", IF(INTRO!$E$37="Non-endemic"," ", IF(COUNTRY_INFO!C28=0," ",COUNTRY_INFO!C28)))</f>
        <v xml:space="preserve"> </v>
      </c>
      <c r="D28" s="46">
        <f>IF(INTRO!$E$39&lt;&gt;"Non-endemic", 0, IF(INTRO!$E$37="Non-endemic",0,IF(COUNTRY_INFO!$H28=1,COUNTRY_INFO!E28,0)))</f>
        <v>0</v>
      </c>
      <c r="E28" s="46">
        <f>IF(INTRO!$E$39&lt;&gt;"Non-endemic", 0, IF(INTRO!$E$37="Non-endemic",0,IF(COUNTRY_INFO!$H28=1,COUNTRY_INFO!F28,0)))</f>
        <v>0</v>
      </c>
      <c r="F28" s="46">
        <f>IF(INTRO!$E$39&lt;&gt;"Non-endemic", 0, IF(INTRO!$E$37="Non-endemic",0,IF(COUNTRY_INFO!$H28=1,COUNTRY_INFO!G28,0)))</f>
        <v>0</v>
      </c>
      <c r="G28" s="46">
        <f t="shared" si="0"/>
        <v>0</v>
      </c>
      <c r="H28" s="53" t="str">
        <f>IF(INTRO!$E$39="Non-endemic",IF(INTRO!$E$37="Non-endemic","Not required",COUNTRY_INFO!P28),"Treat with IVM")</f>
        <v>Treat with IVM</v>
      </c>
      <c r="I28" s="46"/>
      <c r="J28" s="46">
        <f t="shared" si="1"/>
        <v>0</v>
      </c>
      <c r="K28" s="54"/>
      <c r="L28" s="55">
        <f t="shared" si="2"/>
        <v>0</v>
      </c>
      <c r="M28" s="55">
        <f t="shared" si="3"/>
        <v>0</v>
      </c>
    </row>
    <row r="29" spans="1:13" x14ac:dyDescent="0.3">
      <c r="A29" s="15" t="str">
        <f>IF(INTRO!$E$39&lt;&gt;"Non-endemic", " ", IF(INTRO!$E$37="Non-endemic"," ", IF(COUNTRY_INFO!A29=0," ",COUNTRY_INFO!A29)))</f>
        <v xml:space="preserve"> </v>
      </c>
      <c r="B29" s="15" t="str">
        <f>IF(INTRO!$E$39&lt;&gt;"Non-endemic", " ", IF(INTRO!$E$37="Non-endemic"," ", IF(COUNTRY_INFO!B29=0," ",COUNTRY_INFO!B29)))</f>
        <v xml:space="preserve"> </v>
      </c>
      <c r="C29" s="15" t="str">
        <f>IF(INTRO!$E$39&lt;&gt;"Non-endemic", " ", IF(INTRO!$E$37="Non-endemic"," ", IF(COUNTRY_INFO!C29=0," ",COUNTRY_INFO!C29)))</f>
        <v xml:space="preserve"> </v>
      </c>
      <c r="D29" s="46">
        <f>IF(INTRO!$E$39&lt;&gt;"Non-endemic", 0, IF(INTRO!$E$37="Non-endemic",0,IF(COUNTRY_INFO!$H29=1,COUNTRY_INFO!E29,0)))</f>
        <v>0</v>
      </c>
      <c r="E29" s="46">
        <f>IF(INTRO!$E$39&lt;&gt;"Non-endemic", 0, IF(INTRO!$E$37="Non-endemic",0,IF(COUNTRY_INFO!$H29=1,COUNTRY_INFO!F29,0)))</f>
        <v>0</v>
      </c>
      <c r="F29" s="46">
        <f>IF(INTRO!$E$39&lt;&gt;"Non-endemic", 0, IF(INTRO!$E$37="Non-endemic",0,IF(COUNTRY_INFO!$H29=1,COUNTRY_INFO!G29,0)))</f>
        <v>0</v>
      </c>
      <c r="G29" s="46">
        <f t="shared" si="0"/>
        <v>0</v>
      </c>
      <c r="H29" s="53" t="str">
        <f>IF(INTRO!$E$39="Non-endemic",IF(INTRO!$E$37="Non-endemic","Not required",COUNTRY_INFO!P29),"Treat with IVM")</f>
        <v>Treat with IVM</v>
      </c>
      <c r="I29" s="46"/>
      <c r="J29" s="46">
        <f t="shared" si="1"/>
        <v>0</v>
      </c>
      <c r="K29" s="54"/>
      <c r="L29" s="55">
        <f t="shared" si="2"/>
        <v>0</v>
      </c>
      <c r="M29" s="55">
        <f t="shared" si="3"/>
        <v>0</v>
      </c>
    </row>
    <row r="30" spans="1:13" x14ac:dyDescent="0.3">
      <c r="A30" s="15" t="str">
        <f>IF(INTRO!$E$39&lt;&gt;"Non-endemic", " ", IF(INTRO!$E$37="Non-endemic"," ", IF(COUNTRY_INFO!A30=0," ",COUNTRY_INFO!A30)))</f>
        <v xml:space="preserve"> </v>
      </c>
      <c r="B30" s="15" t="str">
        <f>IF(INTRO!$E$39&lt;&gt;"Non-endemic", " ", IF(INTRO!$E$37="Non-endemic"," ", IF(COUNTRY_INFO!B30=0," ",COUNTRY_INFO!B30)))</f>
        <v xml:space="preserve"> </v>
      </c>
      <c r="C30" s="15" t="str">
        <f>IF(INTRO!$E$39&lt;&gt;"Non-endemic", " ", IF(INTRO!$E$37="Non-endemic"," ", IF(COUNTRY_INFO!C30=0," ",COUNTRY_INFO!C30)))</f>
        <v xml:space="preserve"> </v>
      </c>
      <c r="D30" s="46">
        <f>IF(INTRO!$E$39&lt;&gt;"Non-endemic", 0, IF(INTRO!$E$37="Non-endemic",0,IF(COUNTRY_INFO!$H30=1,COUNTRY_INFO!E30,0)))</f>
        <v>0</v>
      </c>
      <c r="E30" s="46">
        <f>IF(INTRO!$E$39&lt;&gt;"Non-endemic", 0, IF(INTRO!$E$37="Non-endemic",0,IF(COUNTRY_INFO!$H30=1,COUNTRY_INFO!F30,0)))</f>
        <v>0</v>
      </c>
      <c r="F30" s="46">
        <f>IF(INTRO!$E$39&lt;&gt;"Non-endemic", 0, IF(INTRO!$E$37="Non-endemic",0,IF(COUNTRY_INFO!$H30=1,COUNTRY_INFO!G30,0)))</f>
        <v>0</v>
      </c>
      <c r="G30" s="46">
        <f t="shared" si="0"/>
        <v>0</v>
      </c>
      <c r="H30" s="53" t="str">
        <f>IF(INTRO!$E$39="Non-endemic",IF(INTRO!$E$37="Non-endemic","Not required",COUNTRY_INFO!P30),"Treat with IVM")</f>
        <v>Treat with IVM</v>
      </c>
      <c r="I30" s="46"/>
      <c r="J30" s="46">
        <f t="shared" si="1"/>
        <v>0</v>
      </c>
      <c r="K30" s="54"/>
      <c r="L30" s="55">
        <f t="shared" si="2"/>
        <v>0</v>
      </c>
      <c r="M30" s="55">
        <f t="shared" si="3"/>
        <v>0</v>
      </c>
    </row>
    <row r="31" spans="1:13" x14ac:dyDescent="0.3">
      <c r="A31" s="15" t="str">
        <f>IF(INTRO!$E$39&lt;&gt;"Non-endemic", " ", IF(INTRO!$E$37="Non-endemic"," ", IF(COUNTRY_INFO!A31=0," ",COUNTRY_INFO!A31)))</f>
        <v xml:space="preserve"> </v>
      </c>
      <c r="B31" s="15" t="str">
        <f>IF(INTRO!$E$39&lt;&gt;"Non-endemic", " ", IF(INTRO!$E$37="Non-endemic"," ", IF(COUNTRY_INFO!B31=0," ",COUNTRY_INFO!B31)))</f>
        <v xml:space="preserve"> </v>
      </c>
      <c r="C31" s="15" t="str">
        <f>IF(INTRO!$E$39&lt;&gt;"Non-endemic", " ", IF(INTRO!$E$37="Non-endemic"," ", IF(COUNTRY_INFO!C31=0," ",COUNTRY_INFO!C31)))</f>
        <v xml:space="preserve"> </v>
      </c>
      <c r="D31" s="46">
        <f>IF(INTRO!$E$39&lt;&gt;"Non-endemic", 0, IF(INTRO!$E$37="Non-endemic",0,IF(COUNTRY_INFO!$H31=1,COUNTRY_INFO!E31,0)))</f>
        <v>0</v>
      </c>
      <c r="E31" s="46">
        <f>IF(INTRO!$E$39&lt;&gt;"Non-endemic", 0, IF(INTRO!$E$37="Non-endemic",0,IF(COUNTRY_INFO!$H31=1,COUNTRY_INFO!F31,0)))</f>
        <v>0</v>
      </c>
      <c r="F31" s="46">
        <f>IF(INTRO!$E$39&lt;&gt;"Non-endemic", 0, IF(INTRO!$E$37="Non-endemic",0,IF(COUNTRY_INFO!$H31=1,COUNTRY_INFO!G31,0)))</f>
        <v>0</v>
      </c>
      <c r="G31" s="46">
        <f t="shared" si="0"/>
        <v>0</v>
      </c>
      <c r="H31" s="53" t="str">
        <f>IF(INTRO!$E$39="Non-endemic",IF(INTRO!$E$37="Non-endemic","Not required",COUNTRY_INFO!P31),"Treat with IVM")</f>
        <v>Treat with IVM</v>
      </c>
      <c r="I31" s="46"/>
      <c r="J31" s="46">
        <f t="shared" si="1"/>
        <v>0</v>
      </c>
      <c r="K31" s="54"/>
      <c r="L31" s="55">
        <f t="shared" si="2"/>
        <v>0</v>
      </c>
      <c r="M31" s="55">
        <f t="shared" si="3"/>
        <v>0</v>
      </c>
    </row>
    <row r="32" spans="1:13" x14ac:dyDescent="0.3">
      <c r="A32" s="15" t="str">
        <f>IF(INTRO!$E$39&lt;&gt;"Non-endemic", " ", IF(INTRO!$E$37="Non-endemic"," ", IF(COUNTRY_INFO!A32=0," ",COUNTRY_INFO!A32)))</f>
        <v xml:space="preserve"> </v>
      </c>
      <c r="B32" s="15" t="str">
        <f>IF(INTRO!$E$39&lt;&gt;"Non-endemic", " ", IF(INTRO!$E$37="Non-endemic"," ", IF(COUNTRY_INFO!B32=0," ",COUNTRY_INFO!B32)))</f>
        <v xml:space="preserve"> </v>
      </c>
      <c r="C32" s="15" t="str">
        <f>IF(INTRO!$E$39&lt;&gt;"Non-endemic", " ", IF(INTRO!$E$37="Non-endemic"," ", IF(COUNTRY_INFO!C32=0," ",COUNTRY_INFO!C32)))</f>
        <v xml:space="preserve"> </v>
      </c>
      <c r="D32" s="46">
        <f>IF(INTRO!$E$39&lt;&gt;"Non-endemic", 0, IF(INTRO!$E$37="Non-endemic",0,IF(COUNTRY_INFO!$H32=1,COUNTRY_INFO!E32,0)))</f>
        <v>0</v>
      </c>
      <c r="E32" s="46">
        <f>IF(INTRO!$E$39&lt;&gt;"Non-endemic", 0, IF(INTRO!$E$37="Non-endemic",0,IF(COUNTRY_INFO!$H32=1,COUNTRY_INFO!F32,0)))</f>
        <v>0</v>
      </c>
      <c r="F32" s="46">
        <f>IF(INTRO!$E$39&lt;&gt;"Non-endemic", 0, IF(INTRO!$E$37="Non-endemic",0,IF(COUNTRY_INFO!$H32=1,COUNTRY_INFO!G32,0)))</f>
        <v>0</v>
      </c>
      <c r="G32" s="46">
        <f t="shared" si="0"/>
        <v>0</v>
      </c>
      <c r="H32" s="53" t="str">
        <f>IF(INTRO!$E$39="Non-endemic",IF(INTRO!$E$37="Non-endemic","Not required",COUNTRY_INFO!P32),"Treat with IVM")</f>
        <v>Treat with IVM</v>
      </c>
      <c r="I32" s="46"/>
      <c r="J32" s="46">
        <f t="shared" si="1"/>
        <v>0</v>
      </c>
      <c r="K32" s="54"/>
      <c r="L32" s="55">
        <f t="shared" si="2"/>
        <v>0</v>
      </c>
      <c r="M32" s="55">
        <f t="shared" si="3"/>
        <v>0</v>
      </c>
    </row>
    <row r="33" spans="1:13" x14ac:dyDescent="0.3">
      <c r="A33" s="15" t="str">
        <f>IF(INTRO!$E$39&lt;&gt;"Non-endemic", " ", IF(INTRO!$E$37="Non-endemic"," ", IF(COUNTRY_INFO!A33=0," ",COUNTRY_INFO!A33)))</f>
        <v xml:space="preserve"> </v>
      </c>
      <c r="B33" s="15" t="str">
        <f>IF(INTRO!$E$39&lt;&gt;"Non-endemic", " ", IF(INTRO!$E$37="Non-endemic"," ", IF(COUNTRY_INFO!B33=0," ",COUNTRY_INFO!B33)))</f>
        <v xml:space="preserve"> </v>
      </c>
      <c r="C33" s="15" t="str">
        <f>IF(INTRO!$E$39&lt;&gt;"Non-endemic", " ", IF(INTRO!$E$37="Non-endemic"," ", IF(COUNTRY_INFO!C33=0," ",COUNTRY_INFO!C33)))</f>
        <v xml:space="preserve"> </v>
      </c>
      <c r="D33" s="46">
        <f>IF(INTRO!$E$39&lt;&gt;"Non-endemic", 0, IF(INTRO!$E$37="Non-endemic",0,IF(COUNTRY_INFO!$H33=1,COUNTRY_INFO!E33,0)))</f>
        <v>0</v>
      </c>
      <c r="E33" s="46">
        <f>IF(INTRO!$E$39&lt;&gt;"Non-endemic", 0, IF(INTRO!$E$37="Non-endemic",0,IF(COUNTRY_INFO!$H33=1,COUNTRY_INFO!F33,0)))</f>
        <v>0</v>
      </c>
      <c r="F33" s="46">
        <f>IF(INTRO!$E$39&lt;&gt;"Non-endemic", 0, IF(INTRO!$E$37="Non-endemic",0,IF(COUNTRY_INFO!$H33=1,COUNTRY_INFO!G33,0)))</f>
        <v>0</v>
      </c>
      <c r="G33" s="46">
        <f t="shared" si="0"/>
        <v>0</v>
      </c>
      <c r="H33" s="53" t="str">
        <f>IF(INTRO!$E$39="Non-endemic",IF(INTRO!$E$37="Non-endemic","Not required",COUNTRY_INFO!P33),"Treat with IVM")</f>
        <v>Treat with IVM</v>
      </c>
      <c r="I33" s="46"/>
      <c r="J33" s="46">
        <f t="shared" si="1"/>
        <v>0</v>
      </c>
      <c r="K33" s="54"/>
      <c r="L33" s="55">
        <f t="shared" si="2"/>
        <v>0</v>
      </c>
      <c r="M33" s="55">
        <f t="shared" si="3"/>
        <v>0</v>
      </c>
    </row>
    <row r="34" spans="1:13" x14ac:dyDescent="0.3">
      <c r="A34" s="15" t="str">
        <f>IF(INTRO!$E$39&lt;&gt;"Non-endemic", " ", IF(INTRO!$E$37="Non-endemic"," ", IF(COUNTRY_INFO!A34=0," ",COUNTRY_INFO!A34)))</f>
        <v xml:space="preserve"> </v>
      </c>
      <c r="B34" s="15" t="str">
        <f>IF(INTRO!$E$39&lt;&gt;"Non-endemic", " ", IF(INTRO!$E$37="Non-endemic"," ", IF(COUNTRY_INFO!B34=0," ",COUNTRY_INFO!B34)))</f>
        <v xml:space="preserve"> </v>
      </c>
      <c r="C34" s="15" t="str">
        <f>IF(INTRO!$E$39&lt;&gt;"Non-endemic", " ", IF(INTRO!$E$37="Non-endemic"," ", IF(COUNTRY_INFO!C34=0," ",COUNTRY_INFO!C34)))</f>
        <v xml:space="preserve"> </v>
      </c>
      <c r="D34" s="46">
        <f>IF(INTRO!$E$39&lt;&gt;"Non-endemic", 0, IF(INTRO!$E$37="Non-endemic",0,IF(COUNTRY_INFO!$H34=1,COUNTRY_INFO!E34,0)))</f>
        <v>0</v>
      </c>
      <c r="E34" s="46">
        <f>IF(INTRO!$E$39&lt;&gt;"Non-endemic", 0, IF(INTRO!$E$37="Non-endemic",0,IF(COUNTRY_INFO!$H34=1,COUNTRY_INFO!F34,0)))</f>
        <v>0</v>
      </c>
      <c r="F34" s="46">
        <f>IF(INTRO!$E$39&lt;&gt;"Non-endemic", 0, IF(INTRO!$E$37="Non-endemic",0,IF(COUNTRY_INFO!$H34=1,COUNTRY_INFO!G34,0)))</f>
        <v>0</v>
      </c>
      <c r="G34" s="46">
        <f t="shared" si="0"/>
        <v>0</v>
      </c>
      <c r="H34" s="53" t="str">
        <f>IF(INTRO!$E$39="Non-endemic",IF(INTRO!$E$37="Non-endemic","Not required",COUNTRY_INFO!P34),"Treat with IVM")</f>
        <v>Treat with IVM</v>
      </c>
      <c r="I34" s="46"/>
      <c r="J34" s="46">
        <f t="shared" si="1"/>
        <v>0</v>
      </c>
      <c r="K34" s="54"/>
      <c r="L34" s="55">
        <f t="shared" si="2"/>
        <v>0</v>
      </c>
      <c r="M34" s="55">
        <f t="shared" si="3"/>
        <v>0</v>
      </c>
    </row>
    <row r="35" spans="1:13" x14ac:dyDescent="0.3">
      <c r="A35" s="15" t="str">
        <f>IF(INTRO!$E$39&lt;&gt;"Non-endemic", " ", IF(INTRO!$E$37="Non-endemic"," ", IF(COUNTRY_INFO!A35=0," ",COUNTRY_INFO!A35)))</f>
        <v xml:space="preserve"> </v>
      </c>
      <c r="B35" s="15" t="str">
        <f>IF(INTRO!$E$39&lt;&gt;"Non-endemic", " ", IF(INTRO!$E$37="Non-endemic"," ", IF(COUNTRY_INFO!B35=0," ",COUNTRY_INFO!B35)))</f>
        <v xml:space="preserve"> </v>
      </c>
      <c r="C35" s="15" t="str">
        <f>IF(INTRO!$E$39&lt;&gt;"Non-endemic", " ", IF(INTRO!$E$37="Non-endemic"," ", IF(COUNTRY_INFO!C35=0," ",COUNTRY_INFO!C35)))</f>
        <v xml:space="preserve"> </v>
      </c>
      <c r="D35" s="46">
        <f>IF(INTRO!$E$39&lt;&gt;"Non-endemic", 0, IF(INTRO!$E$37="Non-endemic",0,IF(COUNTRY_INFO!$H35=1,COUNTRY_INFO!E35,0)))</f>
        <v>0</v>
      </c>
      <c r="E35" s="46">
        <f>IF(INTRO!$E$39&lt;&gt;"Non-endemic", 0, IF(INTRO!$E$37="Non-endemic",0,IF(COUNTRY_INFO!$H35=1,COUNTRY_INFO!F35,0)))</f>
        <v>0</v>
      </c>
      <c r="F35" s="46">
        <f>IF(INTRO!$E$39&lt;&gt;"Non-endemic", 0, IF(INTRO!$E$37="Non-endemic",0,IF(COUNTRY_INFO!$H35=1,COUNTRY_INFO!G35,0)))</f>
        <v>0</v>
      </c>
      <c r="G35" s="46">
        <f t="shared" si="0"/>
        <v>0</v>
      </c>
      <c r="H35" s="53" t="str">
        <f>IF(INTRO!$E$39="Non-endemic",IF(INTRO!$E$37="Non-endemic","Not required",COUNTRY_INFO!P35),"Treat with IVM")</f>
        <v>Treat with IVM</v>
      </c>
      <c r="I35" s="46"/>
      <c r="J35" s="46">
        <f t="shared" si="1"/>
        <v>0</v>
      </c>
      <c r="K35" s="54"/>
      <c r="L35" s="55">
        <f t="shared" si="2"/>
        <v>0</v>
      </c>
      <c r="M35" s="55">
        <f t="shared" si="3"/>
        <v>0</v>
      </c>
    </row>
    <row r="36" spans="1:13" x14ac:dyDescent="0.3">
      <c r="A36" s="15" t="str">
        <f>IF(INTRO!$E$39&lt;&gt;"Non-endemic", " ", IF(INTRO!$E$37="Non-endemic"," ", IF(COUNTRY_INFO!A36=0," ",COUNTRY_INFO!A36)))</f>
        <v xml:space="preserve"> </v>
      </c>
      <c r="B36" s="15" t="str">
        <f>IF(INTRO!$E$39&lt;&gt;"Non-endemic", " ", IF(INTRO!$E$37="Non-endemic"," ", IF(COUNTRY_INFO!B36=0," ",COUNTRY_INFO!B36)))</f>
        <v xml:space="preserve"> </v>
      </c>
      <c r="C36" s="15" t="str">
        <f>IF(INTRO!$E$39&lt;&gt;"Non-endemic", " ", IF(INTRO!$E$37="Non-endemic"," ", IF(COUNTRY_INFO!C36=0," ",COUNTRY_INFO!C36)))</f>
        <v xml:space="preserve"> </v>
      </c>
      <c r="D36" s="46">
        <f>IF(INTRO!$E$39&lt;&gt;"Non-endemic", 0, IF(INTRO!$E$37="Non-endemic",0,IF(COUNTRY_INFO!$H36=1,COUNTRY_INFO!E36,0)))</f>
        <v>0</v>
      </c>
      <c r="E36" s="46">
        <f>IF(INTRO!$E$39&lt;&gt;"Non-endemic", 0, IF(INTRO!$E$37="Non-endemic",0,IF(COUNTRY_INFO!$H36=1,COUNTRY_INFO!F36,0)))</f>
        <v>0</v>
      </c>
      <c r="F36" s="46">
        <f>IF(INTRO!$E$39&lt;&gt;"Non-endemic", 0, IF(INTRO!$E$37="Non-endemic",0,IF(COUNTRY_INFO!$H36=1,COUNTRY_INFO!G36,0)))</f>
        <v>0</v>
      </c>
      <c r="G36" s="46">
        <f t="shared" si="0"/>
        <v>0</v>
      </c>
      <c r="H36" s="53" t="str">
        <f>IF(INTRO!$E$39="Non-endemic",IF(INTRO!$E$37="Non-endemic","Not required",COUNTRY_INFO!P36),"Treat with IVM")</f>
        <v>Treat with IVM</v>
      </c>
      <c r="I36" s="46"/>
      <c r="J36" s="46">
        <f t="shared" si="1"/>
        <v>0</v>
      </c>
      <c r="K36" s="54"/>
      <c r="L36" s="55">
        <f t="shared" si="2"/>
        <v>0</v>
      </c>
      <c r="M36" s="55">
        <f t="shared" si="3"/>
        <v>0</v>
      </c>
    </row>
    <row r="37" spans="1:13" x14ac:dyDescent="0.3">
      <c r="A37" s="15" t="str">
        <f>IF(INTRO!$E$39&lt;&gt;"Non-endemic", " ", IF(INTRO!$E$37="Non-endemic"," ", IF(COUNTRY_INFO!A37=0," ",COUNTRY_INFO!A37)))</f>
        <v xml:space="preserve"> </v>
      </c>
      <c r="B37" s="15" t="str">
        <f>IF(INTRO!$E$39&lt;&gt;"Non-endemic", " ", IF(INTRO!$E$37="Non-endemic"," ", IF(COUNTRY_INFO!B37=0," ",COUNTRY_INFO!B37)))</f>
        <v xml:space="preserve"> </v>
      </c>
      <c r="C37" s="15" t="str">
        <f>IF(INTRO!$E$39&lt;&gt;"Non-endemic", " ", IF(INTRO!$E$37="Non-endemic"," ", IF(COUNTRY_INFO!C37=0," ",COUNTRY_INFO!C37)))</f>
        <v xml:space="preserve"> </v>
      </c>
      <c r="D37" s="46">
        <f>IF(INTRO!$E$39&lt;&gt;"Non-endemic", 0, IF(INTRO!$E$37="Non-endemic",0,IF(COUNTRY_INFO!$H37=1,COUNTRY_INFO!E37,0)))</f>
        <v>0</v>
      </c>
      <c r="E37" s="46">
        <f>IF(INTRO!$E$39&lt;&gt;"Non-endemic", 0, IF(INTRO!$E$37="Non-endemic",0,IF(COUNTRY_INFO!$H37=1,COUNTRY_INFO!F37,0)))</f>
        <v>0</v>
      </c>
      <c r="F37" s="46">
        <f>IF(INTRO!$E$39&lt;&gt;"Non-endemic", 0, IF(INTRO!$E$37="Non-endemic",0,IF(COUNTRY_INFO!$H37=1,COUNTRY_INFO!G37,0)))</f>
        <v>0</v>
      </c>
      <c r="G37" s="46">
        <f t="shared" si="0"/>
        <v>0</v>
      </c>
      <c r="H37" s="53" t="str">
        <f>IF(INTRO!$E$39="Non-endemic",IF(INTRO!$E$37="Non-endemic","Not required",COUNTRY_INFO!P37),"Treat with IVM")</f>
        <v>Treat with IVM</v>
      </c>
      <c r="I37" s="46"/>
      <c r="J37" s="46">
        <f t="shared" si="1"/>
        <v>0</v>
      </c>
      <c r="K37" s="54"/>
      <c r="L37" s="55">
        <f t="shared" si="2"/>
        <v>0</v>
      </c>
      <c r="M37" s="55">
        <f t="shared" si="3"/>
        <v>0</v>
      </c>
    </row>
    <row r="38" spans="1:13" x14ac:dyDescent="0.3">
      <c r="A38" s="15" t="str">
        <f>IF(INTRO!$E$39&lt;&gt;"Non-endemic", " ", IF(INTRO!$E$37="Non-endemic"," ", IF(COUNTRY_INFO!A38=0," ",COUNTRY_INFO!A38)))</f>
        <v xml:space="preserve"> </v>
      </c>
      <c r="B38" s="15" t="str">
        <f>IF(INTRO!$E$39&lt;&gt;"Non-endemic", " ", IF(INTRO!$E$37="Non-endemic"," ", IF(COUNTRY_INFO!B38=0," ",COUNTRY_INFO!B38)))</f>
        <v xml:space="preserve"> </v>
      </c>
      <c r="C38" s="15" t="str">
        <f>IF(INTRO!$E$39&lt;&gt;"Non-endemic", " ", IF(INTRO!$E$37="Non-endemic"," ", IF(COUNTRY_INFO!C38=0," ",COUNTRY_INFO!C38)))</f>
        <v xml:space="preserve"> </v>
      </c>
      <c r="D38" s="46">
        <f>IF(INTRO!$E$39&lt;&gt;"Non-endemic", 0, IF(INTRO!$E$37="Non-endemic",0,IF(COUNTRY_INFO!$H38=1,COUNTRY_INFO!E38,0)))</f>
        <v>0</v>
      </c>
      <c r="E38" s="46">
        <f>IF(INTRO!$E$39&lt;&gt;"Non-endemic", 0, IF(INTRO!$E$37="Non-endemic",0,IF(COUNTRY_INFO!$H38=1,COUNTRY_INFO!F38,0)))</f>
        <v>0</v>
      </c>
      <c r="F38" s="46">
        <f>IF(INTRO!$E$39&lt;&gt;"Non-endemic", 0, IF(INTRO!$E$37="Non-endemic",0,IF(COUNTRY_INFO!$H38=1,COUNTRY_INFO!G38,0)))</f>
        <v>0</v>
      </c>
      <c r="G38" s="46">
        <f t="shared" si="0"/>
        <v>0</v>
      </c>
      <c r="H38" s="53" t="str">
        <f>IF(INTRO!$E$39="Non-endemic",IF(INTRO!$E$37="Non-endemic","Not required",COUNTRY_INFO!P38),"Treat with IVM")</f>
        <v>Treat with IVM</v>
      </c>
      <c r="I38" s="46"/>
      <c r="J38" s="46">
        <f t="shared" si="1"/>
        <v>0</v>
      </c>
      <c r="K38" s="54"/>
      <c r="L38" s="55">
        <f t="shared" si="2"/>
        <v>0</v>
      </c>
      <c r="M38" s="55">
        <f t="shared" si="3"/>
        <v>0</v>
      </c>
    </row>
    <row r="39" spans="1:13" x14ac:dyDescent="0.3">
      <c r="A39" s="15" t="str">
        <f>IF(INTRO!$E$39&lt;&gt;"Non-endemic", " ", IF(INTRO!$E$37="Non-endemic"," ", IF(COUNTRY_INFO!A39=0," ",COUNTRY_INFO!A39)))</f>
        <v xml:space="preserve"> </v>
      </c>
      <c r="B39" s="15" t="str">
        <f>IF(INTRO!$E$39&lt;&gt;"Non-endemic", " ", IF(INTRO!$E$37="Non-endemic"," ", IF(COUNTRY_INFO!B39=0," ",COUNTRY_INFO!B39)))</f>
        <v xml:space="preserve"> </v>
      </c>
      <c r="C39" s="15" t="str">
        <f>IF(INTRO!$E$39&lt;&gt;"Non-endemic", " ", IF(INTRO!$E$37="Non-endemic"," ", IF(COUNTRY_INFO!C39=0," ",COUNTRY_INFO!C39)))</f>
        <v xml:space="preserve"> </v>
      </c>
      <c r="D39" s="46">
        <f>IF(INTRO!$E$39&lt;&gt;"Non-endemic", 0, IF(INTRO!$E$37="Non-endemic",0,IF(COUNTRY_INFO!$H39=1,COUNTRY_INFO!E39,0)))</f>
        <v>0</v>
      </c>
      <c r="E39" s="46">
        <f>IF(INTRO!$E$39&lt;&gt;"Non-endemic", 0, IF(INTRO!$E$37="Non-endemic",0,IF(COUNTRY_INFO!$H39=1,COUNTRY_INFO!F39,0)))</f>
        <v>0</v>
      </c>
      <c r="F39" s="46">
        <f>IF(INTRO!$E$39&lt;&gt;"Non-endemic", 0, IF(INTRO!$E$37="Non-endemic",0,IF(COUNTRY_INFO!$H39=1,COUNTRY_INFO!G39,0)))</f>
        <v>0</v>
      </c>
      <c r="G39" s="46">
        <f t="shared" si="0"/>
        <v>0</v>
      </c>
      <c r="H39" s="53" t="str">
        <f>IF(INTRO!$E$39="Non-endemic",IF(INTRO!$E$37="Non-endemic","Not required",COUNTRY_INFO!P39),"Treat with IVM")</f>
        <v>Treat with IVM</v>
      </c>
      <c r="I39" s="46"/>
      <c r="J39" s="46">
        <f t="shared" si="1"/>
        <v>0</v>
      </c>
      <c r="K39" s="54"/>
      <c r="L39" s="55">
        <f t="shared" si="2"/>
        <v>0</v>
      </c>
      <c r="M39" s="55">
        <f t="shared" si="3"/>
        <v>0</v>
      </c>
    </row>
    <row r="40" spans="1:13" x14ac:dyDescent="0.3">
      <c r="A40" s="15" t="str">
        <f>IF(INTRO!$E$39&lt;&gt;"Non-endemic", " ", IF(INTRO!$E$37="Non-endemic"," ", IF(COUNTRY_INFO!A40=0," ",COUNTRY_INFO!A40)))</f>
        <v xml:space="preserve"> </v>
      </c>
      <c r="B40" s="15" t="str">
        <f>IF(INTRO!$E$39&lt;&gt;"Non-endemic", " ", IF(INTRO!$E$37="Non-endemic"," ", IF(COUNTRY_INFO!B40=0," ",COUNTRY_INFO!B40)))</f>
        <v xml:space="preserve"> </v>
      </c>
      <c r="C40" s="15" t="str">
        <f>IF(INTRO!$E$39&lt;&gt;"Non-endemic", " ", IF(INTRO!$E$37="Non-endemic"," ", IF(COUNTRY_INFO!C40=0," ",COUNTRY_INFO!C40)))</f>
        <v xml:space="preserve"> </v>
      </c>
      <c r="D40" s="46">
        <f>IF(INTRO!$E$39&lt;&gt;"Non-endemic", 0, IF(INTRO!$E$37="Non-endemic",0,IF(COUNTRY_INFO!$H40=1,COUNTRY_INFO!E40,0)))</f>
        <v>0</v>
      </c>
      <c r="E40" s="46">
        <f>IF(INTRO!$E$39&lt;&gt;"Non-endemic", 0, IF(INTRO!$E$37="Non-endemic",0,IF(COUNTRY_INFO!$H40=1,COUNTRY_INFO!F40,0)))</f>
        <v>0</v>
      </c>
      <c r="F40" s="46">
        <f>IF(INTRO!$E$39&lt;&gt;"Non-endemic", 0, IF(INTRO!$E$37="Non-endemic",0,IF(COUNTRY_INFO!$H40=1,COUNTRY_INFO!G40,0)))</f>
        <v>0</v>
      </c>
      <c r="G40" s="46">
        <f t="shared" si="0"/>
        <v>0</v>
      </c>
      <c r="H40" s="53" t="str">
        <f>IF(INTRO!$E$39="Non-endemic",IF(INTRO!$E$37="Non-endemic","Not required",COUNTRY_INFO!P40),"Treat with IVM")</f>
        <v>Treat with IVM</v>
      </c>
      <c r="I40" s="46"/>
      <c r="J40" s="46">
        <f t="shared" si="1"/>
        <v>0</v>
      </c>
      <c r="K40" s="54"/>
      <c r="L40" s="55">
        <f t="shared" si="2"/>
        <v>0</v>
      </c>
      <c r="M40" s="55">
        <f t="shared" si="3"/>
        <v>0</v>
      </c>
    </row>
    <row r="41" spans="1:13" x14ac:dyDescent="0.3">
      <c r="A41" s="15" t="str">
        <f>IF(INTRO!$E$39&lt;&gt;"Non-endemic", " ", IF(INTRO!$E$37="Non-endemic"," ", IF(COUNTRY_INFO!A41=0," ",COUNTRY_INFO!A41)))</f>
        <v xml:space="preserve"> </v>
      </c>
      <c r="B41" s="15" t="str">
        <f>IF(INTRO!$E$39&lt;&gt;"Non-endemic", " ", IF(INTRO!$E$37="Non-endemic"," ", IF(COUNTRY_INFO!B41=0," ",COUNTRY_INFO!B41)))</f>
        <v xml:space="preserve"> </v>
      </c>
      <c r="C41" s="15" t="str">
        <f>IF(INTRO!$E$39&lt;&gt;"Non-endemic", " ", IF(INTRO!$E$37="Non-endemic"," ", IF(COUNTRY_INFO!C41=0," ",COUNTRY_INFO!C41)))</f>
        <v xml:space="preserve"> </v>
      </c>
      <c r="D41" s="46">
        <f>IF(INTRO!$E$39&lt;&gt;"Non-endemic", 0, IF(INTRO!$E$37="Non-endemic",0,IF(COUNTRY_INFO!$H41=1,COUNTRY_INFO!E41,0)))</f>
        <v>0</v>
      </c>
      <c r="E41" s="46">
        <f>IF(INTRO!$E$39&lt;&gt;"Non-endemic", 0, IF(INTRO!$E$37="Non-endemic",0,IF(COUNTRY_INFO!$H41=1,COUNTRY_INFO!F41,0)))</f>
        <v>0</v>
      </c>
      <c r="F41" s="46">
        <f>IF(INTRO!$E$39&lt;&gt;"Non-endemic", 0, IF(INTRO!$E$37="Non-endemic",0,IF(COUNTRY_INFO!$H41=1,COUNTRY_INFO!G41,0)))</f>
        <v>0</v>
      </c>
      <c r="G41" s="46">
        <f t="shared" si="0"/>
        <v>0</v>
      </c>
      <c r="H41" s="53" t="str">
        <f>IF(INTRO!$E$39="Non-endemic",IF(INTRO!$E$37="Non-endemic","Not required",COUNTRY_INFO!P41),"Treat with IVM")</f>
        <v>Treat with IVM</v>
      </c>
      <c r="I41" s="46"/>
      <c r="J41" s="46">
        <f t="shared" si="1"/>
        <v>0</v>
      </c>
      <c r="K41" s="54"/>
      <c r="L41" s="55">
        <f t="shared" si="2"/>
        <v>0</v>
      </c>
      <c r="M41" s="55">
        <f t="shared" si="3"/>
        <v>0</v>
      </c>
    </row>
    <row r="42" spans="1:13" x14ac:dyDescent="0.3">
      <c r="A42" s="15" t="str">
        <f>IF(INTRO!$E$39&lt;&gt;"Non-endemic", " ", IF(INTRO!$E$37="Non-endemic"," ", IF(COUNTRY_INFO!A42=0," ",COUNTRY_INFO!A42)))</f>
        <v xml:space="preserve"> </v>
      </c>
      <c r="B42" s="15" t="str">
        <f>IF(INTRO!$E$39&lt;&gt;"Non-endemic", " ", IF(INTRO!$E$37="Non-endemic"," ", IF(COUNTRY_INFO!B42=0," ",COUNTRY_INFO!B42)))</f>
        <v xml:space="preserve"> </v>
      </c>
      <c r="C42" s="15" t="str">
        <f>IF(INTRO!$E$39&lt;&gt;"Non-endemic", " ", IF(INTRO!$E$37="Non-endemic"," ", IF(COUNTRY_INFO!C42=0," ",COUNTRY_INFO!C42)))</f>
        <v xml:space="preserve"> </v>
      </c>
      <c r="D42" s="46">
        <f>IF(INTRO!$E$39&lt;&gt;"Non-endemic", 0, IF(INTRO!$E$37="Non-endemic",0,IF(COUNTRY_INFO!$H42=1,COUNTRY_INFO!E42,0)))</f>
        <v>0</v>
      </c>
      <c r="E42" s="46">
        <f>IF(INTRO!$E$39&lt;&gt;"Non-endemic", 0, IF(INTRO!$E$37="Non-endemic",0,IF(COUNTRY_INFO!$H42=1,COUNTRY_INFO!F42,0)))</f>
        <v>0</v>
      </c>
      <c r="F42" s="46">
        <f>IF(INTRO!$E$39&lt;&gt;"Non-endemic", 0, IF(INTRO!$E$37="Non-endemic",0,IF(COUNTRY_INFO!$H42=1,COUNTRY_INFO!G42,0)))</f>
        <v>0</v>
      </c>
      <c r="G42" s="46">
        <f t="shared" si="0"/>
        <v>0</v>
      </c>
      <c r="H42" s="53" t="str">
        <f>IF(INTRO!$E$39="Non-endemic",IF(INTRO!$E$37="Non-endemic","Not required",COUNTRY_INFO!P42),"Treat with IVM")</f>
        <v>Treat with IVM</v>
      </c>
      <c r="I42" s="46"/>
      <c r="J42" s="46">
        <f t="shared" si="1"/>
        <v>0</v>
      </c>
      <c r="K42" s="54"/>
      <c r="L42" s="55">
        <f t="shared" si="2"/>
        <v>0</v>
      </c>
      <c r="M42" s="55">
        <f t="shared" si="3"/>
        <v>0</v>
      </c>
    </row>
    <row r="43" spans="1:13" x14ac:dyDescent="0.3">
      <c r="A43" s="15" t="str">
        <f>IF(INTRO!$E$39&lt;&gt;"Non-endemic", " ", IF(INTRO!$E$37="Non-endemic"," ", IF(COUNTRY_INFO!A43=0," ",COUNTRY_INFO!A43)))</f>
        <v xml:space="preserve"> </v>
      </c>
      <c r="B43" s="15" t="str">
        <f>IF(INTRO!$E$39&lt;&gt;"Non-endemic", " ", IF(INTRO!$E$37="Non-endemic"," ", IF(COUNTRY_INFO!B43=0," ",COUNTRY_INFO!B43)))</f>
        <v xml:space="preserve"> </v>
      </c>
      <c r="C43" s="15" t="str">
        <f>IF(INTRO!$E$39&lt;&gt;"Non-endemic", " ", IF(INTRO!$E$37="Non-endemic"," ", IF(COUNTRY_INFO!C43=0," ",COUNTRY_INFO!C43)))</f>
        <v xml:space="preserve"> </v>
      </c>
      <c r="D43" s="46">
        <f>IF(INTRO!$E$39&lt;&gt;"Non-endemic", 0, IF(INTRO!$E$37="Non-endemic",0,IF(COUNTRY_INFO!$H43=1,COUNTRY_INFO!E43,0)))</f>
        <v>0</v>
      </c>
      <c r="E43" s="46">
        <f>IF(INTRO!$E$39&lt;&gt;"Non-endemic", 0, IF(INTRO!$E$37="Non-endemic",0,IF(COUNTRY_INFO!$H43=1,COUNTRY_INFO!F43,0)))</f>
        <v>0</v>
      </c>
      <c r="F43" s="46">
        <f>IF(INTRO!$E$39&lt;&gt;"Non-endemic", 0, IF(INTRO!$E$37="Non-endemic",0,IF(COUNTRY_INFO!$H43=1,COUNTRY_INFO!G43,0)))</f>
        <v>0</v>
      </c>
      <c r="G43" s="46">
        <f t="shared" si="0"/>
        <v>0</v>
      </c>
      <c r="H43" s="53" t="str">
        <f>IF(INTRO!$E$39="Non-endemic",IF(INTRO!$E$37="Non-endemic","Not required",COUNTRY_INFO!P43),"Treat with IVM")</f>
        <v>Treat with IVM</v>
      </c>
      <c r="I43" s="46"/>
      <c r="J43" s="46">
        <f t="shared" si="1"/>
        <v>0</v>
      </c>
      <c r="K43" s="54"/>
      <c r="L43" s="55">
        <f t="shared" si="2"/>
        <v>0</v>
      </c>
      <c r="M43" s="55">
        <f t="shared" si="3"/>
        <v>0</v>
      </c>
    </row>
    <row r="44" spans="1:13" x14ac:dyDescent="0.3">
      <c r="A44" s="15" t="str">
        <f>IF(INTRO!$E$39&lt;&gt;"Non-endemic", " ", IF(INTRO!$E$37="Non-endemic"," ", IF(COUNTRY_INFO!A44=0," ",COUNTRY_INFO!A44)))</f>
        <v xml:space="preserve"> </v>
      </c>
      <c r="B44" s="15" t="str">
        <f>IF(INTRO!$E$39&lt;&gt;"Non-endemic", " ", IF(INTRO!$E$37="Non-endemic"," ", IF(COUNTRY_INFO!B44=0," ",COUNTRY_INFO!B44)))</f>
        <v xml:space="preserve"> </v>
      </c>
      <c r="C44" s="15" t="str">
        <f>IF(INTRO!$E$39&lt;&gt;"Non-endemic", " ", IF(INTRO!$E$37="Non-endemic"," ", IF(COUNTRY_INFO!C44=0," ",COUNTRY_INFO!C44)))</f>
        <v xml:space="preserve"> </v>
      </c>
      <c r="D44" s="46">
        <f>IF(INTRO!$E$39&lt;&gt;"Non-endemic", 0, IF(INTRO!$E$37="Non-endemic",0,IF(COUNTRY_INFO!$H44=1,COUNTRY_INFO!E44,0)))</f>
        <v>0</v>
      </c>
      <c r="E44" s="46">
        <f>IF(INTRO!$E$39&lt;&gt;"Non-endemic", 0, IF(INTRO!$E$37="Non-endemic",0,IF(COUNTRY_INFO!$H44=1,COUNTRY_INFO!F44,0)))</f>
        <v>0</v>
      </c>
      <c r="F44" s="46">
        <f>IF(INTRO!$E$39&lt;&gt;"Non-endemic", 0, IF(INTRO!$E$37="Non-endemic",0,IF(COUNTRY_INFO!$H44=1,COUNTRY_INFO!G44,0)))</f>
        <v>0</v>
      </c>
      <c r="G44" s="46">
        <f t="shared" si="0"/>
        <v>0</v>
      </c>
      <c r="H44" s="53" t="str">
        <f>IF(INTRO!$E$39="Non-endemic",IF(INTRO!$E$37="Non-endemic","Not required",COUNTRY_INFO!P44),"Treat with IVM")</f>
        <v>Treat with IVM</v>
      </c>
      <c r="I44" s="46"/>
      <c r="J44" s="46">
        <f t="shared" si="1"/>
        <v>0</v>
      </c>
      <c r="K44" s="54"/>
      <c r="L44" s="55">
        <f t="shared" si="2"/>
        <v>0</v>
      </c>
      <c r="M44" s="55">
        <f t="shared" si="3"/>
        <v>0</v>
      </c>
    </row>
    <row r="45" spans="1:13" x14ac:dyDescent="0.3">
      <c r="A45" s="15" t="str">
        <f>IF(INTRO!$E$39&lt;&gt;"Non-endemic", " ", IF(INTRO!$E$37="Non-endemic"," ", IF(COUNTRY_INFO!A45=0," ",COUNTRY_INFO!A45)))</f>
        <v xml:space="preserve"> </v>
      </c>
      <c r="B45" s="15" t="str">
        <f>IF(INTRO!$E$39&lt;&gt;"Non-endemic", " ", IF(INTRO!$E$37="Non-endemic"," ", IF(COUNTRY_INFO!B45=0," ",COUNTRY_INFO!B45)))</f>
        <v xml:space="preserve"> </v>
      </c>
      <c r="C45" s="15" t="str">
        <f>IF(INTRO!$E$39&lt;&gt;"Non-endemic", " ", IF(INTRO!$E$37="Non-endemic"," ", IF(COUNTRY_INFO!C45=0," ",COUNTRY_INFO!C45)))</f>
        <v xml:space="preserve"> </v>
      </c>
      <c r="D45" s="46">
        <f>IF(INTRO!$E$39&lt;&gt;"Non-endemic", 0, IF(INTRO!$E$37="Non-endemic",0,IF(COUNTRY_INFO!$H45=1,COUNTRY_INFO!E45,0)))</f>
        <v>0</v>
      </c>
      <c r="E45" s="46">
        <f>IF(INTRO!$E$39&lt;&gt;"Non-endemic", 0, IF(INTRO!$E$37="Non-endemic",0,IF(COUNTRY_INFO!$H45=1,COUNTRY_INFO!F45,0)))</f>
        <v>0</v>
      </c>
      <c r="F45" s="46">
        <f>IF(INTRO!$E$39&lt;&gt;"Non-endemic", 0, IF(INTRO!$E$37="Non-endemic",0,IF(COUNTRY_INFO!$H45=1,COUNTRY_INFO!G45,0)))</f>
        <v>0</v>
      </c>
      <c r="G45" s="46">
        <f t="shared" si="0"/>
        <v>0</v>
      </c>
      <c r="H45" s="53" t="str">
        <f>IF(INTRO!$E$39="Non-endemic",IF(INTRO!$E$37="Non-endemic","Not required",COUNTRY_INFO!P45),"Treat with IVM")</f>
        <v>Treat with IVM</v>
      </c>
      <c r="I45" s="46"/>
      <c r="J45" s="46">
        <f t="shared" si="1"/>
        <v>0</v>
      </c>
      <c r="K45" s="54"/>
      <c r="L45" s="55">
        <f t="shared" si="2"/>
        <v>0</v>
      </c>
      <c r="M45" s="55">
        <f t="shared" si="3"/>
        <v>0</v>
      </c>
    </row>
    <row r="46" spans="1:13" x14ac:dyDescent="0.3">
      <c r="A46" s="15" t="str">
        <f>IF(INTRO!$E$39&lt;&gt;"Non-endemic", " ", IF(INTRO!$E$37="Non-endemic"," ", IF(COUNTRY_INFO!A46=0," ",COUNTRY_INFO!A46)))</f>
        <v xml:space="preserve"> </v>
      </c>
      <c r="B46" s="15" t="str">
        <f>IF(INTRO!$E$39&lt;&gt;"Non-endemic", " ", IF(INTRO!$E$37="Non-endemic"," ", IF(COUNTRY_INFO!B46=0," ",COUNTRY_INFO!B46)))</f>
        <v xml:space="preserve"> </v>
      </c>
      <c r="C46" s="15" t="str">
        <f>IF(INTRO!$E$39&lt;&gt;"Non-endemic", " ", IF(INTRO!$E$37="Non-endemic"," ", IF(COUNTRY_INFO!C46=0," ",COUNTRY_INFO!C46)))</f>
        <v xml:space="preserve"> </v>
      </c>
      <c r="D46" s="46">
        <f>IF(INTRO!$E$39&lt;&gt;"Non-endemic", 0, IF(INTRO!$E$37="Non-endemic",0,IF(COUNTRY_INFO!$H46=1,COUNTRY_INFO!E46,0)))</f>
        <v>0</v>
      </c>
      <c r="E46" s="46">
        <f>IF(INTRO!$E$39&lt;&gt;"Non-endemic", 0, IF(INTRO!$E$37="Non-endemic",0,IF(COUNTRY_INFO!$H46=1,COUNTRY_INFO!F46,0)))</f>
        <v>0</v>
      </c>
      <c r="F46" s="46">
        <f>IF(INTRO!$E$39&lt;&gt;"Non-endemic", 0, IF(INTRO!$E$37="Non-endemic",0,IF(COUNTRY_INFO!$H46=1,COUNTRY_INFO!G46,0)))</f>
        <v>0</v>
      </c>
      <c r="G46" s="46">
        <f t="shared" si="0"/>
        <v>0</v>
      </c>
      <c r="H46" s="53" t="str">
        <f>IF(INTRO!$E$39="Non-endemic",IF(INTRO!$E$37="Non-endemic","Not required",COUNTRY_INFO!P46),"Treat with IVM")</f>
        <v>Treat with IVM</v>
      </c>
      <c r="I46" s="46"/>
      <c r="J46" s="46">
        <f t="shared" si="1"/>
        <v>0</v>
      </c>
      <c r="K46" s="54"/>
      <c r="L46" s="55">
        <f t="shared" si="2"/>
        <v>0</v>
      </c>
      <c r="M46" s="55">
        <f t="shared" si="3"/>
        <v>0</v>
      </c>
    </row>
    <row r="47" spans="1:13" x14ac:dyDescent="0.3">
      <c r="A47" s="15" t="str">
        <f>IF(INTRO!$E$39&lt;&gt;"Non-endemic", " ", IF(INTRO!$E$37="Non-endemic"," ", IF(COUNTRY_INFO!A47=0," ",COUNTRY_INFO!A47)))</f>
        <v xml:space="preserve"> </v>
      </c>
      <c r="B47" s="15" t="str">
        <f>IF(INTRO!$E$39&lt;&gt;"Non-endemic", " ", IF(INTRO!$E$37="Non-endemic"," ", IF(COUNTRY_INFO!B47=0," ",COUNTRY_INFO!B47)))</f>
        <v xml:space="preserve"> </v>
      </c>
      <c r="C47" s="15" t="str">
        <f>IF(INTRO!$E$39&lt;&gt;"Non-endemic", " ", IF(INTRO!$E$37="Non-endemic"," ", IF(COUNTRY_INFO!C47=0," ",COUNTRY_INFO!C47)))</f>
        <v xml:space="preserve"> </v>
      </c>
      <c r="D47" s="46">
        <f>IF(INTRO!$E$39&lt;&gt;"Non-endemic", 0, IF(INTRO!$E$37="Non-endemic",0,IF(COUNTRY_INFO!$H47=1,COUNTRY_INFO!E47,0)))</f>
        <v>0</v>
      </c>
      <c r="E47" s="46">
        <f>IF(INTRO!$E$39&lt;&gt;"Non-endemic", 0, IF(INTRO!$E$37="Non-endemic",0,IF(COUNTRY_INFO!$H47=1,COUNTRY_INFO!F47,0)))</f>
        <v>0</v>
      </c>
      <c r="F47" s="46">
        <f>IF(INTRO!$E$39&lt;&gt;"Non-endemic", 0, IF(INTRO!$E$37="Non-endemic",0,IF(COUNTRY_INFO!$H47=1,COUNTRY_INFO!G47,0)))</f>
        <v>0</v>
      </c>
      <c r="G47" s="46">
        <f t="shared" si="0"/>
        <v>0</v>
      </c>
      <c r="H47" s="53" t="str">
        <f>IF(INTRO!$E$39="Non-endemic",IF(INTRO!$E$37="Non-endemic","Not required",COUNTRY_INFO!P47),"Treat with IVM")</f>
        <v>Treat with IVM</v>
      </c>
      <c r="I47" s="46"/>
      <c r="J47" s="46">
        <f t="shared" si="1"/>
        <v>0</v>
      </c>
      <c r="K47" s="54"/>
      <c r="L47" s="55">
        <f t="shared" si="2"/>
        <v>0</v>
      </c>
      <c r="M47" s="55">
        <f t="shared" si="3"/>
        <v>0</v>
      </c>
    </row>
    <row r="48" spans="1:13" x14ac:dyDescent="0.3">
      <c r="A48" s="15" t="str">
        <f>IF(INTRO!$E$39&lt;&gt;"Non-endemic", " ", IF(INTRO!$E$37="Non-endemic"," ", IF(COUNTRY_INFO!A48=0," ",COUNTRY_INFO!A48)))</f>
        <v xml:space="preserve"> </v>
      </c>
      <c r="B48" s="15" t="str">
        <f>IF(INTRO!$E$39&lt;&gt;"Non-endemic", " ", IF(INTRO!$E$37="Non-endemic"," ", IF(COUNTRY_INFO!B48=0," ",COUNTRY_INFO!B48)))</f>
        <v xml:space="preserve"> </v>
      </c>
      <c r="C48" s="15" t="str">
        <f>IF(INTRO!$E$39&lt;&gt;"Non-endemic", " ", IF(INTRO!$E$37="Non-endemic"," ", IF(COUNTRY_INFO!C48=0," ",COUNTRY_INFO!C48)))</f>
        <v xml:space="preserve"> </v>
      </c>
      <c r="D48" s="46">
        <f>IF(INTRO!$E$39&lt;&gt;"Non-endemic", 0, IF(INTRO!$E$37="Non-endemic",0,IF(COUNTRY_INFO!$H48=1,COUNTRY_INFO!E48,0)))</f>
        <v>0</v>
      </c>
      <c r="E48" s="46">
        <f>IF(INTRO!$E$39&lt;&gt;"Non-endemic", 0, IF(INTRO!$E$37="Non-endemic",0,IF(COUNTRY_INFO!$H48=1,COUNTRY_INFO!F48,0)))</f>
        <v>0</v>
      </c>
      <c r="F48" s="46">
        <f>IF(INTRO!$E$39&lt;&gt;"Non-endemic", 0, IF(INTRO!$E$37="Non-endemic",0,IF(COUNTRY_INFO!$H48=1,COUNTRY_INFO!G48,0)))</f>
        <v>0</v>
      </c>
      <c r="G48" s="46">
        <f t="shared" si="0"/>
        <v>0</v>
      </c>
      <c r="H48" s="53" t="str">
        <f>IF(INTRO!$E$39="Non-endemic",IF(INTRO!$E$37="Non-endemic","Not required",COUNTRY_INFO!P48),"Treat with IVM")</f>
        <v>Treat with IVM</v>
      </c>
      <c r="I48" s="46"/>
      <c r="J48" s="46">
        <f t="shared" si="1"/>
        <v>0</v>
      </c>
      <c r="K48" s="54"/>
      <c r="L48" s="55">
        <f t="shared" si="2"/>
        <v>0</v>
      </c>
      <c r="M48" s="55">
        <f t="shared" si="3"/>
        <v>0</v>
      </c>
    </row>
    <row r="49" spans="1:13" x14ac:dyDescent="0.3">
      <c r="A49" s="15" t="str">
        <f>IF(INTRO!$E$39&lt;&gt;"Non-endemic", " ", IF(INTRO!$E$37="Non-endemic"," ", IF(COUNTRY_INFO!A49=0," ",COUNTRY_INFO!A49)))</f>
        <v xml:space="preserve"> </v>
      </c>
      <c r="B49" s="15" t="str">
        <f>IF(INTRO!$E$39&lt;&gt;"Non-endemic", " ", IF(INTRO!$E$37="Non-endemic"," ", IF(COUNTRY_INFO!B49=0," ",COUNTRY_INFO!B49)))</f>
        <v xml:space="preserve"> </v>
      </c>
      <c r="C49" s="15" t="str">
        <f>IF(INTRO!$E$39&lt;&gt;"Non-endemic", " ", IF(INTRO!$E$37="Non-endemic"," ", IF(COUNTRY_INFO!C49=0," ",COUNTRY_INFO!C49)))</f>
        <v xml:space="preserve"> </v>
      </c>
      <c r="D49" s="46">
        <f>IF(INTRO!$E$39&lt;&gt;"Non-endemic", 0, IF(INTRO!$E$37="Non-endemic",0,IF(COUNTRY_INFO!$H49=1,COUNTRY_INFO!E49,0)))</f>
        <v>0</v>
      </c>
      <c r="E49" s="46">
        <f>IF(INTRO!$E$39&lt;&gt;"Non-endemic", 0, IF(INTRO!$E$37="Non-endemic",0,IF(COUNTRY_INFO!$H49=1,COUNTRY_INFO!F49,0)))</f>
        <v>0</v>
      </c>
      <c r="F49" s="46">
        <f>IF(INTRO!$E$39&lt;&gt;"Non-endemic", 0, IF(INTRO!$E$37="Non-endemic",0,IF(COUNTRY_INFO!$H49=1,COUNTRY_INFO!G49,0)))</f>
        <v>0</v>
      </c>
      <c r="G49" s="46">
        <f t="shared" si="0"/>
        <v>0</v>
      </c>
      <c r="H49" s="53" t="str">
        <f>IF(INTRO!$E$39="Non-endemic",IF(INTRO!$E$37="Non-endemic","Not required",COUNTRY_INFO!P49),"Treat with IVM")</f>
        <v>Treat with IVM</v>
      </c>
      <c r="I49" s="46"/>
      <c r="J49" s="46">
        <f t="shared" si="1"/>
        <v>0</v>
      </c>
      <c r="K49" s="54"/>
      <c r="L49" s="55">
        <f t="shared" si="2"/>
        <v>0</v>
      </c>
      <c r="M49" s="55">
        <f t="shared" si="3"/>
        <v>0</v>
      </c>
    </row>
    <row r="50" spans="1:13" x14ac:dyDescent="0.3">
      <c r="A50" s="15" t="str">
        <f>IF(INTRO!$E$39&lt;&gt;"Non-endemic", " ", IF(INTRO!$E$37="Non-endemic"," ", IF(COUNTRY_INFO!A50=0," ",COUNTRY_INFO!A50)))</f>
        <v xml:space="preserve"> </v>
      </c>
      <c r="B50" s="15" t="str">
        <f>IF(INTRO!$E$39&lt;&gt;"Non-endemic", " ", IF(INTRO!$E$37="Non-endemic"," ", IF(COUNTRY_INFO!B50=0," ",COUNTRY_INFO!B50)))</f>
        <v xml:space="preserve"> </v>
      </c>
      <c r="C50" s="15" t="str">
        <f>IF(INTRO!$E$39&lt;&gt;"Non-endemic", " ", IF(INTRO!$E$37="Non-endemic"," ", IF(COUNTRY_INFO!C50=0," ",COUNTRY_INFO!C50)))</f>
        <v xml:space="preserve"> </v>
      </c>
      <c r="D50" s="46">
        <f>IF(INTRO!$E$39&lt;&gt;"Non-endemic", 0, IF(INTRO!$E$37="Non-endemic",0,IF(COUNTRY_INFO!$H50=1,COUNTRY_INFO!E50,0)))</f>
        <v>0</v>
      </c>
      <c r="E50" s="46">
        <f>IF(INTRO!$E$39&lt;&gt;"Non-endemic", 0, IF(INTRO!$E$37="Non-endemic",0,IF(COUNTRY_INFO!$H50=1,COUNTRY_INFO!F50,0)))</f>
        <v>0</v>
      </c>
      <c r="F50" s="46">
        <f>IF(INTRO!$E$39&lt;&gt;"Non-endemic", 0, IF(INTRO!$E$37="Non-endemic",0,IF(COUNTRY_INFO!$H50=1,COUNTRY_INFO!G50,0)))</f>
        <v>0</v>
      </c>
      <c r="G50" s="46">
        <f t="shared" si="0"/>
        <v>0</v>
      </c>
      <c r="H50" s="53" t="str">
        <f>IF(INTRO!$E$39="Non-endemic",IF(INTRO!$E$37="Non-endemic","Not required",COUNTRY_INFO!P50),"Treat with IVM")</f>
        <v>Treat with IVM</v>
      </c>
      <c r="I50" s="46"/>
      <c r="J50" s="46">
        <f t="shared" si="1"/>
        <v>0</v>
      </c>
      <c r="K50" s="54"/>
      <c r="L50" s="55">
        <f t="shared" si="2"/>
        <v>0</v>
      </c>
      <c r="M50" s="55">
        <f t="shared" si="3"/>
        <v>0</v>
      </c>
    </row>
    <row r="51" spans="1:13" x14ac:dyDescent="0.3">
      <c r="A51" s="15" t="str">
        <f>IF(INTRO!$E$39&lt;&gt;"Non-endemic", " ", IF(INTRO!$E$37="Non-endemic"," ", IF(COUNTRY_INFO!A51=0," ",COUNTRY_INFO!A51)))</f>
        <v xml:space="preserve"> </v>
      </c>
      <c r="B51" s="15" t="str">
        <f>IF(INTRO!$E$39&lt;&gt;"Non-endemic", " ", IF(INTRO!$E$37="Non-endemic"," ", IF(COUNTRY_INFO!B51=0," ",COUNTRY_INFO!B51)))</f>
        <v xml:space="preserve"> </v>
      </c>
      <c r="C51" s="15" t="str">
        <f>IF(INTRO!$E$39&lt;&gt;"Non-endemic", " ", IF(INTRO!$E$37="Non-endemic"," ", IF(COUNTRY_INFO!C51=0," ",COUNTRY_INFO!C51)))</f>
        <v xml:space="preserve"> </v>
      </c>
      <c r="D51" s="46">
        <f>IF(INTRO!$E$39&lt;&gt;"Non-endemic", 0, IF(INTRO!$E$37="Non-endemic",0,IF(COUNTRY_INFO!$H51=1,COUNTRY_INFO!E51,0)))</f>
        <v>0</v>
      </c>
      <c r="E51" s="46">
        <f>IF(INTRO!$E$39&lt;&gt;"Non-endemic", 0, IF(INTRO!$E$37="Non-endemic",0,IF(COUNTRY_INFO!$H51=1,COUNTRY_INFO!F51,0)))</f>
        <v>0</v>
      </c>
      <c r="F51" s="46">
        <f>IF(INTRO!$E$39&lt;&gt;"Non-endemic", 0, IF(INTRO!$E$37="Non-endemic",0,IF(COUNTRY_INFO!$H51=1,COUNTRY_INFO!G51,0)))</f>
        <v>0</v>
      </c>
      <c r="G51" s="46">
        <f t="shared" si="0"/>
        <v>0</v>
      </c>
      <c r="H51" s="53" t="str">
        <f>IF(INTRO!$E$39="Non-endemic",IF(INTRO!$E$37="Non-endemic","Not required",COUNTRY_INFO!P51),"Treat with IVM")</f>
        <v>Treat with IVM</v>
      </c>
      <c r="I51" s="46"/>
      <c r="J51" s="46">
        <f t="shared" si="1"/>
        <v>0</v>
      </c>
      <c r="K51" s="54"/>
      <c r="L51" s="55">
        <f t="shared" si="2"/>
        <v>0</v>
      </c>
      <c r="M51" s="55">
        <f t="shared" si="3"/>
        <v>0</v>
      </c>
    </row>
    <row r="52" spans="1:13" x14ac:dyDescent="0.3">
      <c r="A52" s="15" t="str">
        <f>IF(INTRO!$E$39&lt;&gt;"Non-endemic", " ", IF(INTRO!$E$37="Non-endemic"," ", IF(COUNTRY_INFO!A52=0," ",COUNTRY_INFO!A52)))</f>
        <v xml:space="preserve"> </v>
      </c>
      <c r="B52" s="15" t="str">
        <f>IF(INTRO!$E$39&lt;&gt;"Non-endemic", " ", IF(INTRO!$E$37="Non-endemic"," ", IF(COUNTRY_INFO!B52=0," ",COUNTRY_INFO!B52)))</f>
        <v xml:space="preserve"> </v>
      </c>
      <c r="C52" s="15" t="str">
        <f>IF(INTRO!$E$39&lt;&gt;"Non-endemic", " ", IF(INTRO!$E$37="Non-endemic"," ", IF(COUNTRY_INFO!C52=0," ",COUNTRY_INFO!C52)))</f>
        <v xml:space="preserve"> </v>
      </c>
      <c r="D52" s="46">
        <f>IF(INTRO!$E$39&lt;&gt;"Non-endemic", 0, IF(INTRO!$E$37="Non-endemic",0,IF(COUNTRY_INFO!$H52=1,COUNTRY_INFO!E52,0)))</f>
        <v>0</v>
      </c>
      <c r="E52" s="46">
        <f>IF(INTRO!$E$39&lt;&gt;"Non-endemic", 0, IF(INTRO!$E$37="Non-endemic",0,IF(COUNTRY_INFO!$H52=1,COUNTRY_INFO!F52,0)))</f>
        <v>0</v>
      </c>
      <c r="F52" s="46">
        <f>IF(INTRO!$E$39&lt;&gt;"Non-endemic", 0, IF(INTRO!$E$37="Non-endemic",0,IF(COUNTRY_INFO!$H52=1,COUNTRY_INFO!G52,0)))</f>
        <v>0</v>
      </c>
      <c r="G52" s="46">
        <f t="shared" si="0"/>
        <v>0</v>
      </c>
      <c r="H52" s="53" t="str">
        <f>IF(INTRO!$E$39="Non-endemic",IF(INTRO!$E$37="Non-endemic","Not required",COUNTRY_INFO!P52),"Treat with IVM")</f>
        <v>Treat with IVM</v>
      </c>
      <c r="I52" s="46"/>
      <c r="J52" s="46">
        <f t="shared" si="1"/>
        <v>0</v>
      </c>
      <c r="K52" s="54"/>
      <c r="L52" s="55">
        <f t="shared" si="2"/>
        <v>0</v>
      </c>
      <c r="M52" s="55">
        <f t="shared" si="3"/>
        <v>0</v>
      </c>
    </row>
    <row r="53" spans="1:13" x14ac:dyDescent="0.3">
      <c r="A53" s="15" t="str">
        <f>IF(INTRO!$E$39&lt;&gt;"Non-endemic", " ", IF(INTRO!$E$37="Non-endemic"," ", IF(COUNTRY_INFO!A53=0," ",COUNTRY_INFO!A53)))</f>
        <v xml:space="preserve"> </v>
      </c>
      <c r="B53" s="15" t="str">
        <f>IF(INTRO!$E$39&lt;&gt;"Non-endemic", " ", IF(INTRO!$E$37="Non-endemic"," ", IF(COUNTRY_INFO!B53=0," ",COUNTRY_INFO!B53)))</f>
        <v xml:space="preserve"> </v>
      </c>
      <c r="C53" s="15" t="str">
        <f>IF(INTRO!$E$39&lt;&gt;"Non-endemic", " ", IF(INTRO!$E$37="Non-endemic"," ", IF(COUNTRY_INFO!C53=0," ",COUNTRY_INFO!C53)))</f>
        <v xml:space="preserve"> </v>
      </c>
      <c r="D53" s="46">
        <f>IF(INTRO!$E$39&lt;&gt;"Non-endemic", 0, IF(INTRO!$E$37="Non-endemic",0,IF(COUNTRY_INFO!$H53=1,COUNTRY_INFO!E53,0)))</f>
        <v>0</v>
      </c>
      <c r="E53" s="46">
        <f>IF(INTRO!$E$39&lt;&gt;"Non-endemic", 0, IF(INTRO!$E$37="Non-endemic",0,IF(COUNTRY_INFO!$H53=1,COUNTRY_INFO!F53,0)))</f>
        <v>0</v>
      </c>
      <c r="F53" s="46">
        <f>IF(INTRO!$E$39&lt;&gt;"Non-endemic", 0, IF(INTRO!$E$37="Non-endemic",0,IF(COUNTRY_INFO!$H53=1,COUNTRY_INFO!G53,0)))</f>
        <v>0</v>
      </c>
      <c r="G53" s="46">
        <f t="shared" si="0"/>
        <v>0</v>
      </c>
      <c r="H53" s="53" t="str">
        <f>IF(INTRO!$E$39="Non-endemic",IF(INTRO!$E$37="Non-endemic","Not required",COUNTRY_INFO!P53),"Treat with IVM")</f>
        <v>Treat with IVM</v>
      </c>
      <c r="I53" s="46"/>
      <c r="J53" s="46">
        <f t="shared" si="1"/>
        <v>0</v>
      </c>
      <c r="K53" s="54"/>
      <c r="L53" s="55">
        <f t="shared" si="2"/>
        <v>0</v>
      </c>
      <c r="M53" s="55">
        <f t="shared" si="3"/>
        <v>0</v>
      </c>
    </row>
    <row r="54" spans="1:13" x14ac:dyDescent="0.3">
      <c r="A54" s="15" t="str">
        <f>IF(INTRO!$E$39&lt;&gt;"Non-endemic", " ", IF(INTRO!$E$37="Non-endemic"," ", IF(COUNTRY_INFO!A54=0," ",COUNTRY_INFO!A54)))</f>
        <v xml:space="preserve"> </v>
      </c>
      <c r="B54" s="15" t="str">
        <f>IF(INTRO!$E$39&lt;&gt;"Non-endemic", " ", IF(INTRO!$E$37="Non-endemic"," ", IF(COUNTRY_INFO!B54=0," ",COUNTRY_INFO!B54)))</f>
        <v xml:space="preserve"> </v>
      </c>
      <c r="C54" s="15" t="str">
        <f>IF(INTRO!$E$39&lt;&gt;"Non-endemic", " ", IF(INTRO!$E$37="Non-endemic"," ", IF(COUNTRY_INFO!C54=0," ",COUNTRY_INFO!C54)))</f>
        <v xml:space="preserve"> </v>
      </c>
      <c r="D54" s="46">
        <f>IF(INTRO!$E$39&lt;&gt;"Non-endemic", 0, IF(INTRO!$E$37="Non-endemic",0,IF(COUNTRY_INFO!$H54=1,COUNTRY_INFO!E54,0)))</f>
        <v>0</v>
      </c>
      <c r="E54" s="46">
        <f>IF(INTRO!$E$39&lt;&gt;"Non-endemic", 0, IF(INTRO!$E$37="Non-endemic",0,IF(COUNTRY_INFO!$H54=1,COUNTRY_INFO!F54,0)))</f>
        <v>0</v>
      </c>
      <c r="F54" s="46">
        <f>IF(INTRO!$E$39&lt;&gt;"Non-endemic", 0, IF(INTRO!$E$37="Non-endemic",0,IF(COUNTRY_INFO!$H54=1,COUNTRY_INFO!G54,0)))</f>
        <v>0</v>
      </c>
      <c r="G54" s="46">
        <f t="shared" si="0"/>
        <v>0</v>
      </c>
      <c r="H54" s="53" t="str">
        <f>IF(INTRO!$E$39="Non-endemic",IF(INTRO!$E$37="Non-endemic","Not required",COUNTRY_INFO!P54),"Treat with IVM")</f>
        <v>Treat with IVM</v>
      </c>
      <c r="I54" s="46"/>
      <c r="J54" s="46">
        <f t="shared" si="1"/>
        <v>0</v>
      </c>
      <c r="K54" s="54"/>
      <c r="L54" s="55">
        <f t="shared" si="2"/>
        <v>0</v>
      </c>
      <c r="M54" s="55">
        <f t="shared" si="3"/>
        <v>0</v>
      </c>
    </row>
    <row r="55" spans="1:13" x14ac:dyDescent="0.3">
      <c r="A55" s="15" t="str">
        <f>IF(INTRO!$E$39&lt;&gt;"Non-endemic", " ", IF(INTRO!$E$37="Non-endemic"," ", IF(COUNTRY_INFO!A55=0," ",COUNTRY_INFO!A55)))</f>
        <v xml:space="preserve"> </v>
      </c>
      <c r="B55" s="15" t="str">
        <f>IF(INTRO!$E$39&lt;&gt;"Non-endemic", " ", IF(INTRO!$E$37="Non-endemic"," ", IF(COUNTRY_INFO!B55=0," ",COUNTRY_INFO!B55)))</f>
        <v xml:space="preserve"> </v>
      </c>
      <c r="C55" s="15" t="str">
        <f>IF(INTRO!$E$39&lt;&gt;"Non-endemic", " ", IF(INTRO!$E$37="Non-endemic"," ", IF(COUNTRY_INFO!C55=0," ",COUNTRY_INFO!C55)))</f>
        <v xml:space="preserve"> </v>
      </c>
      <c r="D55" s="46">
        <f>IF(INTRO!$E$39&lt;&gt;"Non-endemic", 0, IF(INTRO!$E$37="Non-endemic",0,IF(COUNTRY_INFO!$H55=1,COUNTRY_INFO!E55,0)))</f>
        <v>0</v>
      </c>
      <c r="E55" s="46">
        <f>IF(INTRO!$E$39&lt;&gt;"Non-endemic", 0, IF(INTRO!$E$37="Non-endemic",0,IF(COUNTRY_INFO!$H55=1,COUNTRY_INFO!F55,0)))</f>
        <v>0</v>
      </c>
      <c r="F55" s="46">
        <f>IF(INTRO!$E$39&lt;&gt;"Non-endemic", 0, IF(INTRO!$E$37="Non-endemic",0,IF(COUNTRY_INFO!$H55=1,COUNTRY_INFO!G55,0)))</f>
        <v>0</v>
      </c>
      <c r="G55" s="46">
        <f t="shared" si="0"/>
        <v>0</v>
      </c>
      <c r="H55" s="53" t="str">
        <f>IF(INTRO!$E$39="Non-endemic",IF(INTRO!$E$37="Non-endemic","Not required",COUNTRY_INFO!P55),"Treat with IVM")</f>
        <v>Treat with IVM</v>
      </c>
      <c r="I55" s="46"/>
      <c r="J55" s="46">
        <f t="shared" si="1"/>
        <v>0</v>
      </c>
      <c r="K55" s="54"/>
      <c r="L55" s="55">
        <f t="shared" si="2"/>
        <v>0</v>
      </c>
      <c r="M55" s="55">
        <f t="shared" si="3"/>
        <v>0</v>
      </c>
    </row>
    <row r="56" spans="1:13" x14ac:dyDescent="0.3">
      <c r="A56" s="15" t="str">
        <f>IF(INTRO!$E$39&lt;&gt;"Non-endemic", " ", IF(INTRO!$E$37="Non-endemic"," ", IF(COUNTRY_INFO!A56=0," ",COUNTRY_INFO!A56)))</f>
        <v xml:space="preserve"> </v>
      </c>
      <c r="B56" s="15" t="str">
        <f>IF(INTRO!$E$39&lt;&gt;"Non-endemic", " ", IF(INTRO!$E$37="Non-endemic"," ", IF(COUNTRY_INFO!B56=0," ",COUNTRY_INFO!B56)))</f>
        <v xml:space="preserve"> </v>
      </c>
      <c r="C56" s="15" t="str">
        <f>IF(INTRO!$E$39&lt;&gt;"Non-endemic", " ", IF(INTRO!$E$37="Non-endemic"," ", IF(COUNTRY_INFO!C56=0," ",COUNTRY_INFO!C56)))</f>
        <v xml:space="preserve"> </v>
      </c>
      <c r="D56" s="46">
        <f>IF(INTRO!$E$39&lt;&gt;"Non-endemic", 0, IF(INTRO!$E$37="Non-endemic",0,IF(COUNTRY_INFO!$H56=1,COUNTRY_INFO!E56,0)))</f>
        <v>0</v>
      </c>
      <c r="E56" s="46">
        <f>IF(INTRO!$E$39&lt;&gt;"Non-endemic", 0, IF(INTRO!$E$37="Non-endemic",0,IF(COUNTRY_INFO!$H56=1,COUNTRY_INFO!F56,0)))</f>
        <v>0</v>
      </c>
      <c r="F56" s="46">
        <f>IF(INTRO!$E$39&lt;&gt;"Non-endemic", 0, IF(INTRO!$E$37="Non-endemic",0,IF(COUNTRY_INFO!$H56=1,COUNTRY_INFO!G56,0)))</f>
        <v>0</v>
      </c>
      <c r="G56" s="46">
        <f t="shared" si="0"/>
        <v>0</v>
      </c>
      <c r="H56" s="53" t="str">
        <f>IF(INTRO!$E$39="Non-endemic",IF(INTRO!$E$37="Non-endemic","Not required",COUNTRY_INFO!P56),"Treat with IVM")</f>
        <v>Treat with IVM</v>
      </c>
      <c r="I56" s="46"/>
      <c r="J56" s="46">
        <f t="shared" si="1"/>
        <v>0</v>
      </c>
      <c r="K56" s="54"/>
      <c r="L56" s="55">
        <f t="shared" si="2"/>
        <v>0</v>
      </c>
      <c r="M56" s="55">
        <f t="shared" si="3"/>
        <v>0</v>
      </c>
    </row>
    <row r="57" spans="1:13" x14ac:dyDescent="0.3">
      <c r="A57" s="15" t="str">
        <f>IF(INTRO!$E$39&lt;&gt;"Non-endemic", " ", IF(INTRO!$E$37="Non-endemic"," ", IF(COUNTRY_INFO!A57=0," ",COUNTRY_INFO!A57)))</f>
        <v xml:space="preserve"> </v>
      </c>
      <c r="B57" s="15" t="str">
        <f>IF(INTRO!$E$39&lt;&gt;"Non-endemic", " ", IF(INTRO!$E$37="Non-endemic"," ", IF(COUNTRY_INFO!B57=0," ",COUNTRY_INFO!B57)))</f>
        <v xml:space="preserve"> </v>
      </c>
      <c r="C57" s="15" t="str">
        <f>IF(INTRO!$E$39&lt;&gt;"Non-endemic", " ", IF(INTRO!$E$37="Non-endemic"," ", IF(COUNTRY_INFO!C57=0," ",COUNTRY_INFO!C57)))</f>
        <v xml:space="preserve"> </v>
      </c>
      <c r="D57" s="46">
        <f>IF(INTRO!$E$39&lt;&gt;"Non-endemic", 0, IF(INTRO!$E$37="Non-endemic",0,IF(COUNTRY_INFO!$H57=1,COUNTRY_INFO!E57,0)))</f>
        <v>0</v>
      </c>
      <c r="E57" s="46">
        <f>IF(INTRO!$E$39&lt;&gt;"Non-endemic", 0, IF(INTRO!$E$37="Non-endemic",0,IF(COUNTRY_INFO!$H57=1,COUNTRY_INFO!F57,0)))</f>
        <v>0</v>
      </c>
      <c r="F57" s="46">
        <f>IF(INTRO!$E$39&lt;&gt;"Non-endemic", 0, IF(INTRO!$E$37="Non-endemic",0,IF(COUNTRY_INFO!$H57=1,COUNTRY_INFO!G57,0)))</f>
        <v>0</v>
      </c>
      <c r="G57" s="46">
        <f t="shared" si="0"/>
        <v>0</v>
      </c>
      <c r="H57" s="53" t="str">
        <f>IF(INTRO!$E$39="Non-endemic",IF(INTRO!$E$37="Non-endemic","Not required",COUNTRY_INFO!P57),"Treat with IVM")</f>
        <v>Treat with IVM</v>
      </c>
      <c r="I57" s="46"/>
      <c r="J57" s="46">
        <f t="shared" si="1"/>
        <v>0</v>
      </c>
      <c r="K57" s="54"/>
      <c r="L57" s="55">
        <f t="shared" si="2"/>
        <v>0</v>
      </c>
      <c r="M57" s="55">
        <f t="shared" si="3"/>
        <v>0</v>
      </c>
    </row>
    <row r="58" spans="1:13" x14ac:dyDescent="0.3">
      <c r="A58" s="15" t="str">
        <f>IF(INTRO!$E$39&lt;&gt;"Non-endemic", " ", IF(INTRO!$E$37="Non-endemic"," ", IF(COUNTRY_INFO!A58=0," ",COUNTRY_INFO!A58)))</f>
        <v xml:space="preserve"> </v>
      </c>
      <c r="B58" s="15" t="str">
        <f>IF(INTRO!$E$39&lt;&gt;"Non-endemic", " ", IF(INTRO!$E$37="Non-endemic"," ", IF(COUNTRY_INFO!B58=0," ",COUNTRY_INFO!B58)))</f>
        <v xml:space="preserve"> </v>
      </c>
      <c r="C58" s="15" t="str">
        <f>IF(INTRO!$E$39&lt;&gt;"Non-endemic", " ", IF(INTRO!$E$37="Non-endemic"," ", IF(COUNTRY_INFO!C58=0," ",COUNTRY_INFO!C58)))</f>
        <v xml:space="preserve"> </v>
      </c>
      <c r="D58" s="46">
        <f>IF(INTRO!$E$39&lt;&gt;"Non-endemic", 0, IF(INTRO!$E$37="Non-endemic",0,IF(COUNTRY_INFO!$H58=1,COUNTRY_INFO!E58,0)))</f>
        <v>0</v>
      </c>
      <c r="E58" s="46">
        <f>IF(INTRO!$E$39&lt;&gt;"Non-endemic", 0, IF(INTRO!$E$37="Non-endemic",0,IF(COUNTRY_INFO!$H58=1,COUNTRY_INFO!F58,0)))</f>
        <v>0</v>
      </c>
      <c r="F58" s="46">
        <f>IF(INTRO!$E$39&lt;&gt;"Non-endemic", 0, IF(INTRO!$E$37="Non-endemic",0,IF(COUNTRY_INFO!$H58=1,COUNTRY_INFO!G58,0)))</f>
        <v>0</v>
      </c>
      <c r="G58" s="46">
        <f t="shared" si="0"/>
        <v>0</v>
      </c>
      <c r="H58" s="53" t="str">
        <f>IF(INTRO!$E$39="Non-endemic",IF(INTRO!$E$37="Non-endemic","Not required",COUNTRY_INFO!P58),"Treat with IVM")</f>
        <v>Treat with IVM</v>
      </c>
      <c r="I58" s="46"/>
      <c r="J58" s="46">
        <f t="shared" si="1"/>
        <v>0</v>
      </c>
      <c r="K58" s="54"/>
      <c r="L58" s="55">
        <f t="shared" si="2"/>
        <v>0</v>
      </c>
      <c r="M58" s="55">
        <f t="shared" si="3"/>
        <v>0</v>
      </c>
    </row>
    <row r="59" spans="1:13" x14ac:dyDescent="0.3">
      <c r="A59" s="15" t="str">
        <f>IF(INTRO!$E$39&lt;&gt;"Non-endemic", " ", IF(INTRO!$E$37="Non-endemic"," ", IF(COUNTRY_INFO!A59=0," ",COUNTRY_INFO!A59)))</f>
        <v xml:space="preserve"> </v>
      </c>
      <c r="B59" s="15" t="str">
        <f>IF(INTRO!$E$39&lt;&gt;"Non-endemic", " ", IF(INTRO!$E$37="Non-endemic"," ", IF(COUNTRY_INFO!B59=0," ",COUNTRY_INFO!B59)))</f>
        <v xml:space="preserve"> </v>
      </c>
      <c r="C59" s="15" t="str">
        <f>IF(INTRO!$E$39&lt;&gt;"Non-endemic", " ", IF(INTRO!$E$37="Non-endemic"," ", IF(COUNTRY_INFO!C59=0," ",COUNTRY_INFO!C59)))</f>
        <v xml:space="preserve"> </v>
      </c>
      <c r="D59" s="46">
        <f>IF(INTRO!$E$39&lt;&gt;"Non-endemic", 0, IF(INTRO!$E$37="Non-endemic",0,IF(COUNTRY_INFO!$H59=1,COUNTRY_INFO!E59,0)))</f>
        <v>0</v>
      </c>
      <c r="E59" s="46">
        <f>IF(INTRO!$E$39&lt;&gt;"Non-endemic", 0, IF(INTRO!$E$37="Non-endemic",0,IF(COUNTRY_INFO!$H59=1,COUNTRY_INFO!F59,0)))</f>
        <v>0</v>
      </c>
      <c r="F59" s="46">
        <f>IF(INTRO!$E$39&lt;&gt;"Non-endemic", 0, IF(INTRO!$E$37="Non-endemic",0,IF(COUNTRY_INFO!$H59=1,COUNTRY_INFO!G59,0)))</f>
        <v>0</v>
      </c>
      <c r="G59" s="46">
        <f t="shared" si="0"/>
        <v>0</v>
      </c>
      <c r="H59" s="53" t="str">
        <f>IF(INTRO!$E$39="Non-endemic",IF(INTRO!$E$37="Non-endemic","Not required",COUNTRY_INFO!P59),"Treat with IVM")</f>
        <v>Treat with IVM</v>
      </c>
      <c r="I59" s="46"/>
      <c r="J59" s="46">
        <f t="shared" si="1"/>
        <v>0</v>
      </c>
      <c r="K59" s="54"/>
      <c r="L59" s="55">
        <f t="shared" si="2"/>
        <v>0</v>
      </c>
      <c r="M59" s="55">
        <f t="shared" si="3"/>
        <v>0</v>
      </c>
    </row>
    <row r="60" spans="1:13" x14ac:dyDescent="0.3">
      <c r="A60" s="15" t="str">
        <f>IF(INTRO!$E$39&lt;&gt;"Non-endemic", " ", IF(INTRO!$E$37="Non-endemic"," ", IF(COUNTRY_INFO!A60=0," ",COUNTRY_INFO!A60)))</f>
        <v xml:space="preserve"> </v>
      </c>
      <c r="B60" s="15" t="str">
        <f>IF(INTRO!$E$39&lt;&gt;"Non-endemic", " ", IF(INTRO!$E$37="Non-endemic"," ", IF(COUNTRY_INFO!B60=0," ",COUNTRY_INFO!B60)))</f>
        <v xml:space="preserve"> </v>
      </c>
      <c r="C60" s="15" t="str">
        <f>IF(INTRO!$E$39&lt;&gt;"Non-endemic", " ", IF(INTRO!$E$37="Non-endemic"," ", IF(COUNTRY_INFO!C60=0," ",COUNTRY_INFO!C60)))</f>
        <v xml:space="preserve"> </v>
      </c>
      <c r="D60" s="46">
        <f>IF(INTRO!$E$39&lt;&gt;"Non-endemic", 0, IF(INTRO!$E$37="Non-endemic",0,IF(COUNTRY_INFO!$H60=1,COUNTRY_INFO!E60,0)))</f>
        <v>0</v>
      </c>
      <c r="E60" s="46">
        <f>IF(INTRO!$E$39&lt;&gt;"Non-endemic", 0, IF(INTRO!$E$37="Non-endemic",0,IF(COUNTRY_INFO!$H60=1,COUNTRY_INFO!F60,0)))</f>
        <v>0</v>
      </c>
      <c r="F60" s="46">
        <f>IF(INTRO!$E$39&lt;&gt;"Non-endemic", 0, IF(INTRO!$E$37="Non-endemic",0,IF(COUNTRY_INFO!$H60=1,COUNTRY_INFO!G60,0)))</f>
        <v>0</v>
      </c>
      <c r="G60" s="46">
        <f t="shared" si="0"/>
        <v>0</v>
      </c>
      <c r="H60" s="53" t="str">
        <f>IF(INTRO!$E$39="Non-endemic",IF(INTRO!$E$37="Non-endemic","Not required",COUNTRY_INFO!P60),"Treat with IVM")</f>
        <v>Treat with IVM</v>
      </c>
      <c r="I60" s="46"/>
      <c r="J60" s="46">
        <f t="shared" si="1"/>
        <v>0</v>
      </c>
      <c r="K60" s="54"/>
      <c r="L60" s="55">
        <f t="shared" si="2"/>
        <v>0</v>
      </c>
      <c r="M60" s="55">
        <f t="shared" si="3"/>
        <v>0</v>
      </c>
    </row>
    <row r="61" spans="1:13" x14ac:dyDescent="0.3">
      <c r="A61" s="15" t="str">
        <f>IF(INTRO!$E$39&lt;&gt;"Non-endemic", " ", IF(INTRO!$E$37="Non-endemic"," ", IF(COUNTRY_INFO!A61=0," ",COUNTRY_INFO!A61)))</f>
        <v xml:space="preserve"> </v>
      </c>
      <c r="B61" s="15" t="str">
        <f>IF(INTRO!$E$39&lt;&gt;"Non-endemic", " ", IF(INTRO!$E$37="Non-endemic"," ", IF(COUNTRY_INFO!B61=0," ",COUNTRY_INFO!B61)))</f>
        <v xml:space="preserve"> </v>
      </c>
      <c r="C61" s="15" t="str">
        <f>IF(INTRO!$E$39&lt;&gt;"Non-endemic", " ", IF(INTRO!$E$37="Non-endemic"," ", IF(COUNTRY_INFO!C61=0," ",COUNTRY_INFO!C61)))</f>
        <v xml:space="preserve"> </v>
      </c>
      <c r="D61" s="46">
        <f>IF(INTRO!$E$39&lt;&gt;"Non-endemic", 0, IF(INTRO!$E$37="Non-endemic",0,IF(COUNTRY_INFO!$H61=1,COUNTRY_INFO!E61,0)))</f>
        <v>0</v>
      </c>
      <c r="E61" s="46">
        <f>IF(INTRO!$E$39&lt;&gt;"Non-endemic", 0, IF(INTRO!$E$37="Non-endemic",0,IF(COUNTRY_INFO!$H61=1,COUNTRY_INFO!F61,0)))</f>
        <v>0</v>
      </c>
      <c r="F61" s="46">
        <f>IF(INTRO!$E$39&lt;&gt;"Non-endemic", 0, IF(INTRO!$E$37="Non-endemic",0,IF(COUNTRY_INFO!$H61=1,COUNTRY_INFO!G61,0)))</f>
        <v>0</v>
      </c>
      <c r="G61" s="46">
        <f t="shared" si="0"/>
        <v>0</v>
      </c>
      <c r="H61" s="53" t="str">
        <f>IF(INTRO!$E$39="Non-endemic",IF(INTRO!$E$37="Non-endemic","Not required",COUNTRY_INFO!P61),"Treat with IVM")</f>
        <v>Treat with IVM</v>
      </c>
      <c r="I61" s="46"/>
      <c r="J61" s="46">
        <f t="shared" si="1"/>
        <v>0</v>
      </c>
      <c r="K61" s="54"/>
      <c r="L61" s="55">
        <f t="shared" si="2"/>
        <v>0</v>
      </c>
      <c r="M61" s="55">
        <f t="shared" si="3"/>
        <v>0</v>
      </c>
    </row>
    <row r="62" spans="1:13" x14ac:dyDescent="0.3">
      <c r="A62" s="15" t="str">
        <f>IF(INTRO!$E$39&lt;&gt;"Non-endemic", " ", IF(INTRO!$E$37="Non-endemic"," ", IF(COUNTRY_INFO!A62=0," ",COUNTRY_INFO!A62)))</f>
        <v xml:space="preserve"> </v>
      </c>
      <c r="B62" s="15" t="str">
        <f>IF(INTRO!$E$39&lt;&gt;"Non-endemic", " ", IF(INTRO!$E$37="Non-endemic"," ", IF(COUNTRY_INFO!B62=0," ",COUNTRY_INFO!B62)))</f>
        <v xml:space="preserve"> </v>
      </c>
      <c r="C62" s="15" t="str">
        <f>IF(INTRO!$E$39&lt;&gt;"Non-endemic", " ", IF(INTRO!$E$37="Non-endemic"," ", IF(COUNTRY_INFO!C62=0," ",COUNTRY_INFO!C62)))</f>
        <v xml:space="preserve"> </v>
      </c>
      <c r="D62" s="46">
        <f>IF(INTRO!$E$39&lt;&gt;"Non-endemic", 0, IF(INTRO!$E$37="Non-endemic",0,IF(COUNTRY_INFO!$H62=1,COUNTRY_INFO!E62,0)))</f>
        <v>0</v>
      </c>
      <c r="E62" s="46">
        <f>IF(INTRO!$E$39&lt;&gt;"Non-endemic", 0, IF(INTRO!$E$37="Non-endemic",0,IF(COUNTRY_INFO!$H62=1,COUNTRY_INFO!F62,0)))</f>
        <v>0</v>
      </c>
      <c r="F62" s="46">
        <f>IF(INTRO!$E$39&lt;&gt;"Non-endemic", 0, IF(INTRO!$E$37="Non-endemic",0,IF(COUNTRY_INFO!$H62=1,COUNTRY_INFO!G62,0)))</f>
        <v>0</v>
      </c>
      <c r="G62" s="46">
        <f t="shared" si="0"/>
        <v>0</v>
      </c>
      <c r="H62" s="53" t="str">
        <f>IF(INTRO!$E$39="Non-endemic",IF(INTRO!$E$37="Non-endemic","Not required",COUNTRY_INFO!P62),"Treat with IVM")</f>
        <v>Treat with IVM</v>
      </c>
      <c r="I62" s="46"/>
      <c r="J62" s="46">
        <f t="shared" si="1"/>
        <v>0</v>
      </c>
      <c r="K62" s="54"/>
      <c r="L62" s="55">
        <f t="shared" si="2"/>
        <v>0</v>
      </c>
      <c r="M62" s="55">
        <f t="shared" si="3"/>
        <v>0</v>
      </c>
    </row>
    <row r="63" spans="1:13" x14ac:dyDescent="0.3">
      <c r="A63" s="15" t="str">
        <f>IF(INTRO!$E$39&lt;&gt;"Non-endemic", " ", IF(INTRO!$E$37="Non-endemic"," ", IF(COUNTRY_INFO!A63=0," ",COUNTRY_INFO!A63)))</f>
        <v xml:space="preserve"> </v>
      </c>
      <c r="B63" s="15" t="str">
        <f>IF(INTRO!$E$39&lt;&gt;"Non-endemic", " ", IF(INTRO!$E$37="Non-endemic"," ", IF(COUNTRY_INFO!B63=0," ",COUNTRY_INFO!B63)))</f>
        <v xml:space="preserve"> </v>
      </c>
      <c r="C63" s="15" t="str">
        <f>IF(INTRO!$E$39&lt;&gt;"Non-endemic", " ", IF(INTRO!$E$37="Non-endemic"," ", IF(COUNTRY_INFO!C63=0," ",COUNTRY_INFO!C63)))</f>
        <v xml:space="preserve"> </v>
      </c>
      <c r="D63" s="46">
        <f>IF(INTRO!$E$39&lt;&gt;"Non-endemic", 0, IF(INTRO!$E$37="Non-endemic",0,IF(COUNTRY_INFO!$H63=1,COUNTRY_INFO!E63,0)))</f>
        <v>0</v>
      </c>
      <c r="E63" s="46">
        <f>IF(INTRO!$E$39&lt;&gt;"Non-endemic", 0, IF(INTRO!$E$37="Non-endemic",0,IF(COUNTRY_INFO!$H63=1,COUNTRY_INFO!F63,0)))</f>
        <v>0</v>
      </c>
      <c r="F63" s="46">
        <f>IF(INTRO!$E$39&lt;&gt;"Non-endemic", 0, IF(INTRO!$E$37="Non-endemic",0,IF(COUNTRY_INFO!$H63=1,COUNTRY_INFO!G63,0)))</f>
        <v>0</v>
      </c>
      <c r="G63" s="46">
        <f t="shared" si="0"/>
        <v>0</v>
      </c>
      <c r="H63" s="53" t="str">
        <f>IF(INTRO!$E$39="Non-endemic",IF(INTRO!$E$37="Non-endemic","Not required",COUNTRY_INFO!P63),"Treat with IVM")</f>
        <v>Treat with IVM</v>
      </c>
      <c r="I63" s="46"/>
      <c r="J63" s="46">
        <f t="shared" si="1"/>
        <v>0</v>
      </c>
      <c r="K63" s="54"/>
      <c r="L63" s="55">
        <f t="shared" si="2"/>
        <v>0</v>
      </c>
      <c r="M63" s="55">
        <f t="shared" si="3"/>
        <v>0</v>
      </c>
    </row>
    <row r="64" spans="1:13" x14ac:dyDescent="0.3">
      <c r="A64" s="15" t="str">
        <f>IF(INTRO!$E$39&lt;&gt;"Non-endemic", " ", IF(INTRO!$E$37="Non-endemic"," ", IF(COUNTRY_INFO!A64=0," ",COUNTRY_INFO!A64)))</f>
        <v xml:space="preserve"> </v>
      </c>
      <c r="B64" s="15" t="str">
        <f>IF(INTRO!$E$39&lt;&gt;"Non-endemic", " ", IF(INTRO!$E$37="Non-endemic"," ", IF(COUNTRY_INFO!B64=0," ",COUNTRY_INFO!B64)))</f>
        <v xml:space="preserve"> </v>
      </c>
      <c r="C64" s="15" t="str">
        <f>IF(INTRO!$E$39&lt;&gt;"Non-endemic", " ", IF(INTRO!$E$37="Non-endemic"," ", IF(COUNTRY_INFO!C64=0," ",COUNTRY_INFO!C64)))</f>
        <v xml:space="preserve"> </v>
      </c>
      <c r="D64" s="46">
        <f>IF(INTRO!$E$39&lt;&gt;"Non-endemic", 0, IF(INTRO!$E$37="Non-endemic",0,IF(COUNTRY_INFO!$H64=1,COUNTRY_INFO!E64,0)))</f>
        <v>0</v>
      </c>
      <c r="E64" s="46">
        <f>IF(INTRO!$E$39&lt;&gt;"Non-endemic", 0, IF(INTRO!$E$37="Non-endemic",0,IF(COUNTRY_INFO!$H64=1,COUNTRY_INFO!F64,0)))</f>
        <v>0</v>
      </c>
      <c r="F64" s="46">
        <f>IF(INTRO!$E$39&lt;&gt;"Non-endemic", 0, IF(INTRO!$E$37="Non-endemic",0,IF(COUNTRY_INFO!$H64=1,COUNTRY_INFO!G64,0)))</f>
        <v>0</v>
      </c>
      <c r="G64" s="46">
        <f t="shared" si="0"/>
        <v>0</v>
      </c>
      <c r="H64" s="53" t="str">
        <f>IF(INTRO!$E$39="Non-endemic",IF(INTRO!$E$37="Non-endemic","Not required",COUNTRY_INFO!P64),"Treat with IVM")</f>
        <v>Treat with IVM</v>
      </c>
      <c r="I64" s="46"/>
      <c r="J64" s="46">
        <f t="shared" si="1"/>
        <v>0</v>
      </c>
      <c r="K64" s="54"/>
      <c r="L64" s="55">
        <f t="shared" si="2"/>
        <v>0</v>
      </c>
      <c r="M64" s="55">
        <f t="shared" si="3"/>
        <v>0</v>
      </c>
    </row>
    <row r="65" spans="1:13" x14ac:dyDescent="0.3">
      <c r="A65" s="15" t="str">
        <f>IF(INTRO!$E$39&lt;&gt;"Non-endemic", " ", IF(INTRO!$E$37="Non-endemic"," ", IF(COUNTRY_INFO!A65=0," ",COUNTRY_INFO!A65)))</f>
        <v xml:space="preserve"> </v>
      </c>
      <c r="B65" s="15" t="str">
        <f>IF(INTRO!$E$39&lt;&gt;"Non-endemic", " ", IF(INTRO!$E$37="Non-endemic"," ", IF(COUNTRY_INFO!B65=0," ",COUNTRY_INFO!B65)))</f>
        <v xml:space="preserve"> </v>
      </c>
      <c r="C65" s="15" t="str">
        <f>IF(INTRO!$E$39&lt;&gt;"Non-endemic", " ", IF(INTRO!$E$37="Non-endemic"," ", IF(COUNTRY_INFO!C65=0," ",COUNTRY_INFO!C65)))</f>
        <v xml:space="preserve"> </v>
      </c>
      <c r="D65" s="46">
        <f>IF(INTRO!$E$39&lt;&gt;"Non-endemic", 0, IF(INTRO!$E$37="Non-endemic",0,IF(COUNTRY_INFO!$H65=1,COUNTRY_INFO!E65,0)))</f>
        <v>0</v>
      </c>
      <c r="E65" s="46">
        <f>IF(INTRO!$E$39&lt;&gt;"Non-endemic", 0, IF(INTRO!$E$37="Non-endemic",0,IF(COUNTRY_INFO!$H65=1,COUNTRY_INFO!F65,0)))</f>
        <v>0</v>
      </c>
      <c r="F65" s="46">
        <f>IF(INTRO!$E$39&lt;&gt;"Non-endemic", 0, IF(INTRO!$E$37="Non-endemic",0,IF(COUNTRY_INFO!$H65=1,COUNTRY_INFO!G65,0)))</f>
        <v>0</v>
      </c>
      <c r="G65" s="46">
        <f t="shared" si="0"/>
        <v>0</v>
      </c>
      <c r="H65" s="53" t="str">
        <f>IF(INTRO!$E$39="Non-endemic",IF(INTRO!$E$37="Non-endemic","Not required",COUNTRY_INFO!P65),"Treat with IVM")</f>
        <v>Treat with IVM</v>
      </c>
      <c r="I65" s="46"/>
      <c r="J65" s="46">
        <f t="shared" si="1"/>
        <v>0</v>
      </c>
      <c r="K65" s="54"/>
      <c r="L65" s="55">
        <f t="shared" si="2"/>
        <v>0</v>
      </c>
      <c r="M65" s="55">
        <f t="shared" si="3"/>
        <v>0</v>
      </c>
    </row>
    <row r="66" spans="1:13" x14ac:dyDescent="0.3">
      <c r="A66" s="15" t="str">
        <f>IF(INTRO!$E$39&lt;&gt;"Non-endemic", " ", IF(INTRO!$E$37="Non-endemic"," ", IF(COUNTRY_INFO!A66=0," ",COUNTRY_INFO!A66)))</f>
        <v xml:space="preserve"> </v>
      </c>
      <c r="B66" s="15" t="str">
        <f>IF(INTRO!$E$39&lt;&gt;"Non-endemic", " ", IF(INTRO!$E$37="Non-endemic"," ", IF(COUNTRY_INFO!B66=0," ",COUNTRY_INFO!B66)))</f>
        <v xml:space="preserve"> </v>
      </c>
      <c r="C66" s="15" t="str">
        <f>IF(INTRO!$E$39&lt;&gt;"Non-endemic", " ", IF(INTRO!$E$37="Non-endemic"," ", IF(COUNTRY_INFO!C66=0," ",COUNTRY_INFO!C66)))</f>
        <v xml:space="preserve"> </v>
      </c>
      <c r="D66" s="46">
        <f>IF(INTRO!$E$39&lt;&gt;"Non-endemic", 0, IF(INTRO!$E$37="Non-endemic",0,IF(COUNTRY_INFO!$H66=1,COUNTRY_INFO!E66,0)))</f>
        <v>0</v>
      </c>
      <c r="E66" s="46">
        <f>IF(INTRO!$E$39&lt;&gt;"Non-endemic", 0, IF(INTRO!$E$37="Non-endemic",0,IF(COUNTRY_INFO!$H66=1,COUNTRY_INFO!F66,0)))</f>
        <v>0</v>
      </c>
      <c r="F66" s="46">
        <f>IF(INTRO!$E$39&lt;&gt;"Non-endemic", 0, IF(INTRO!$E$37="Non-endemic",0,IF(COUNTRY_INFO!$H66=1,COUNTRY_INFO!G66,0)))</f>
        <v>0</v>
      </c>
      <c r="G66" s="46">
        <f t="shared" si="0"/>
        <v>0</v>
      </c>
      <c r="H66" s="53" t="str">
        <f>IF(INTRO!$E$39="Non-endemic",IF(INTRO!$E$37="Non-endemic","Not required",COUNTRY_INFO!P66),"Treat with IVM")</f>
        <v>Treat with IVM</v>
      </c>
      <c r="I66" s="46"/>
      <c r="J66" s="46">
        <f t="shared" si="1"/>
        <v>0</v>
      </c>
      <c r="K66" s="54"/>
      <c r="L66" s="55">
        <f t="shared" si="2"/>
        <v>0</v>
      </c>
      <c r="M66" s="55">
        <f t="shared" si="3"/>
        <v>0</v>
      </c>
    </row>
    <row r="67" spans="1:13" x14ac:dyDescent="0.3">
      <c r="A67" s="15" t="str">
        <f>IF(INTRO!$E$39&lt;&gt;"Non-endemic", " ", IF(INTRO!$E$37="Non-endemic"," ", IF(COUNTRY_INFO!A67=0," ",COUNTRY_INFO!A67)))</f>
        <v xml:space="preserve"> </v>
      </c>
      <c r="B67" s="15" t="str">
        <f>IF(INTRO!$E$39&lt;&gt;"Non-endemic", " ", IF(INTRO!$E$37="Non-endemic"," ", IF(COUNTRY_INFO!B67=0," ",COUNTRY_INFO!B67)))</f>
        <v xml:space="preserve"> </v>
      </c>
      <c r="C67" s="15" t="str">
        <f>IF(INTRO!$E$39&lt;&gt;"Non-endemic", " ", IF(INTRO!$E$37="Non-endemic"," ", IF(COUNTRY_INFO!C67=0," ",COUNTRY_INFO!C67)))</f>
        <v xml:space="preserve"> </v>
      </c>
      <c r="D67" s="46">
        <f>IF(INTRO!$E$39&lt;&gt;"Non-endemic", 0, IF(INTRO!$E$37="Non-endemic",0,IF(COUNTRY_INFO!$H67=1,COUNTRY_INFO!E67,0)))</f>
        <v>0</v>
      </c>
      <c r="E67" s="46">
        <f>IF(INTRO!$E$39&lt;&gt;"Non-endemic", 0, IF(INTRO!$E$37="Non-endemic",0,IF(COUNTRY_INFO!$H67=1,COUNTRY_INFO!F67,0)))</f>
        <v>0</v>
      </c>
      <c r="F67" s="46">
        <f>IF(INTRO!$E$39&lt;&gt;"Non-endemic", 0, IF(INTRO!$E$37="Non-endemic",0,IF(COUNTRY_INFO!$H67=1,COUNTRY_INFO!G67,0)))</f>
        <v>0</v>
      </c>
      <c r="G67" s="46">
        <f t="shared" si="0"/>
        <v>0</v>
      </c>
      <c r="H67" s="53" t="str">
        <f>IF(INTRO!$E$39="Non-endemic",IF(INTRO!$E$37="Non-endemic","Not required",COUNTRY_INFO!P67),"Treat with IVM")</f>
        <v>Treat with IVM</v>
      </c>
      <c r="I67" s="46"/>
      <c r="J67" s="46">
        <f t="shared" si="1"/>
        <v>0</v>
      </c>
      <c r="K67" s="54"/>
      <c r="L67" s="55">
        <f t="shared" si="2"/>
        <v>0</v>
      </c>
      <c r="M67" s="55">
        <f t="shared" si="3"/>
        <v>0</v>
      </c>
    </row>
    <row r="68" spans="1:13" x14ac:dyDescent="0.3">
      <c r="A68" s="15" t="str">
        <f>IF(INTRO!$E$39&lt;&gt;"Non-endemic", " ", IF(INTRO!$E$37="Non-endemic"," ", IF(COUNTRY_INFO!A68=0," ",COUNTRY_INFO!A68)))</f>
        <v xml:space="preserve"> </v>
      </c>
      <c r="B68" s="15" t="str">
        <f>IF(INTRO!$E$39&lt;&gt;"Non-endemic", " ", IF(INTRO!$E$37="Non-endemic"," ", IF(COUNTRY_INFO!B68=0," ",COUNTRY_INFO!B68)))</f>
        <v xml:space="preserve"> </v>
      </c>
      <c r="C68" s="15" t="str">
        <f>IF(INTRO!$E$39&lt;&gt;"Non-endemic", " ", IF(INTRO!$E$37="Non-endemic"," ", IF(COUNTRY_INFO!C68=0," ",COUNTRY_INFO!C68)))</f>
        <v xml:space="preserve"> </v>
      </c>
      <c r="D68" s="46">
        <f>IF(INTRO!$E$39&lt;&gt;"Non-endemic", 0, IF(INTRO!$E$37="Non-endemic",0,IF(COUNTRY_INFO!$H68=1,COUNTRY_INFO!E68,0)))</f>
        <v>0</v>
      </c>
      <c r="E68" s="46">
        <f>IF(INTRO!$E$39&lt;&gt;"Non-endemic", 0, IF(INTRO!$E$37="Non-endemic",0,IF(COUNTRY_INFO!$H68=1,COUNTRY_INFO!F68,0)))</f>
        <v>0</v>
      </c>
      <c r="F68" s="46">
        <f>IF(INTRO!$E$39&lt;&gt;"Non-endemic", 0, IF(INTRO!$E$37="Non-endemic",0,IF(COUNTRY_INFO!$H68=1,COUNTRY_INFO!G68,0)))</f>
        <v>0</v>
      </c>
      <c r="G68" s="46">
        <f t="shared" si="0"/>
        <v>0</v>
      </c>
      <c r="H68" s="53" t="str">
        <f>IF(INTRO!$E$39="Non-endemic",IF(INTRO!$E$37="Non-endemic","Not required",COUNTRY_INFO!P68),"Treat with IVM")</f>
        <v>Treat with IVM</v>
      </c>
      <c r="I68" s="46"/>
      <c r="J68" s="46">
        <f t="shared" si="1"/>
        <v>0</v>
      </c>
      <c r="K68" s="54"/>
      <c r="L68" s="55">
        <f t="shared" si="2"/>
        <v>0</v>
      </c>
      <c r="M68" s="55">
        <f t="shared" si="3"/>
        <v>0</v>
      </c>
    </row>
    <row r="69" spans="1:13" x14ac:dyDescent="0.3">
      <c r="A69" s="15" t="str">
        <f>IF(INTRO!$E$39&lt;&gt;"Non-endemic", " ", IF(INTRO!$E$37="Non-endemic"," ", IF(COUNTRY_INFO!A69=0," ",COUNTRY_INFO!A69)))</f>
        <v xml:space="preserve"> </v>
      </c>
      <c r="B69" s="15" t="str">
        <f>IF(INTRO!$E$39&lt;&gt;"Non-endemic", " ", IF(INTRO!$E$37="Non-endemic"," ", IF(COUNTRY_INFO!B69=0," ",COUNTRY_INFO!B69)))</f>
        <v xml:space="preserve"> </v>
      </c>
      <c r="C69" s="15" t="str">
        <f>IF(INTRO!$E$39&lt;&gt;"Non-endemic", " ", IF(INTRO!$E$37="Non-endemic"," ", IF(COUNTRY_INFO!C69=0," ",COUNTRY_INFO!C69)))</f>
        <v xml:space="preserve"> </v>
      </c>
      <c r="D69" s="46">
        <f>IF(INTRO!$E$39&lt;&gt;"Non-endemic", 0, IF(INTRO!$E$37="Non-endemic",0,IF(COUNTRY_INFO!$H69=1,COUNTRY_INFO!E69,0)))</f>
        <v>0</v>
      </c>
      <c r="E69" s="46">
        <f>IF(INTRO!$E$39&lt;&gt;"Non-endemic", 0, IF(INTRO!$E$37="Non-endemic",0,IF(COUNTRY_INFO!$H69=1,COUNTRY_INFO!F69,0)))</f>
        <v>0</v>
      </c>
      <c r="F69" s="46">
        <f>IF(INTRO!$E$39&lt;&gt;"Non-endemic", 0, IF(INTRO!$E$37="Non-endemic",0,IF(COUNTRY_INFO!$H69=1,COUNTRY_INFO!G69,0)))</f>
        <v>0</v>
      </c>
      <c r="G69" s="46">
        <f t="shared" si="0"/>
        <v>0</v>
      </c>
      <c r="H69" s="53" t="str">
        <f>IF(INTRO!$E$39="Non-endemic",IF(INTRO!$E$37="Non-endemic","Not required",COUNTRY_INFO!P69),"Treat with IVM")</f>
        <v>Treat with IVM</v>
      </c>
      <c r="I69" s="46"/>
      <c r="J69" s="46">
        <f t="shared" si="1"/>
        <v>0</v>
      </c>
      <c r="K69" s="54"/>
      <c r="L69" s="55">
        <f t="shared" si="2"/>
        <v>0</v>
      </c>
      <c r="M69" s="55">
        <f t="shared" si="3"/>
        <v>0</v>
      </c>
    </row>
    <row r="70" spans="1:13" x14ac:dyDescent="0.3">
      <c r="A70" s="15" t="str">
        <f>IF(INTRO!$E$39&lt;&gt;"Non-endemic", " ", IF(INTRO!$E$37="Non-endemic"," ", IF(COUNTRY_INFO!A70=0," ",COUNTRY_INFO!A70)))</f>
        <v xml:space="preserve"> </v>
      </c>
      <c r="B70" s="15" t="str">
        <f>IF(INTRO!$E$39&lt;&gt;"Non-endemic", " ", IF(INTRO!$E$37="Non-endemic"," ", IF(COUNTRY_INFO!B70=0," ",COUNTRY_INFO!B70)))</f>
        <v xml:space="preserve"> </v>
      </c>
      <c r="C70" s="15" t="str">
        <f>IF(INTRO!$E$39&lt;&gt;"Non-endemic", " ", IF(INTRO!$E$37="Non-endemic"," ", IF(COUNTRY_INFO!C70=0," ",COUNTRY_INFO!C70)))</f>
        <v xml:space="preserve"> </v>
      </c>
      <c r="D70" s="46">
        <f>IF(INTRO!$E$39&lt;&gt;"Non-endemic", 0, IF(INTRO!$E$37="Non-endemic",0,IF(COUNTRY_INFO!$H70=1,COUNTRY_INFO!E70,0)))</f>
        <v>0</v>
      </c>
      <c r="E70" s="46">
        <f>IF(INTRO!$E$39&lt;&gt;"Non-endemic", 0, IF(INTRO!$E$37="Non-endemic",0,IF(COUNTRY_INFO!$H70=1,COUNTRY_INFO!F70,0)))</f>
        <v>0</v>
      </c>
      <c r="F70" s="46">
        <f>IF(INTRO!$E$39&lt;&gt;"Non-endemic", 0, IF(INTRO!$E$37="Non-endemic",0,IF(COUNTRY_INFO!$H70=1,COUNTRY_INFO!G70,0)))</f>
        <v>0</v>
      </c>
      <c r="G70" s="46">
        <f t="shared" si="0"/>
        <v>0</v>
      </c>
      <c r="H70" s="53" t="str">
        <f>IF(INTRO!$E$39="Non-endemic",IF(INTRO!$E$37="Non-endemic","Not required",COUNTRY_INFO!P70),"Treat with IVM")</f>
        <v>Treat with IVM</v>
      </c>
      <c r="I70" s="46"/>
      <c r="J70" s="46">
        <f t="shared" si="1"/>
        <v>0</v>
      </c>
      <c r="K70" s="54"/>
      <c r="L70" s="55">
        <f t="shared" si="2"/>
        <v>0</v>
      </c>
      <c r="M70" s="55">
        <f t="shared" si="3"/>
        <v>0</v>
      </c>
    </row>
    <row r="71" spans="1:13" x14ac:dyDescent="0.3">
      <c r="A71" s="15" t="str">
        <f>IF(INTRO!$E$39&lt;&gt;"Non-endemic", " ", IF(INTRO!$E$37="Non-endemic"," ", IF(COUNTRY_INFO!A71=0," ",COUNTRY_INFO!A71)))</f>
        <v xml:space="preserve"> </v>
      </c>
      <c r="B71" s="15" t="str">
        <f>IF(INTRO!$E$39&lt;&gt;"Non-endemic", " ", IF(INTRO!$E$37="Non-endemic"," ", IF(COUNTRY_INFO!B71=0," ",COUNTRY_INFO!B71)))</f>
        <v xml:space="preserve"> </v>
      </c>
      <c r="C71" s="15" t="str">
        <f>IF(INTRO!$E$39&lt;&gt;"Non-endemic", " ", IF(INTRO!$E$37="Non-endemic"," ", IF(COUNTRY_INFO!C71=0," ",COUNTRY_INFO!C71)))</f>
        <v xml:space="preserve"> </v>
      </c>
      <c r="D71" s="46">
        <f>IF(INTRO!$E$39&lt;&gt;"Non-endemic", 0, IF(INTRO!$E$37="Non-endemic",0,IF(COUNTRY_INFO!$H71=1,COUNTRY_INFO!E71,0)))</f>
        <v>0</v>
      </c>
      <c r="E71" s="46">
        <f>IF(INTRO!$E$39&lt;&gt;"Non-endemic", 0, IF(INTRO!$E$37="Non-endemic",0,IF(COUNTRY_INFO!$H71=1,COUNTRY_INFO!F71,0)))</f>
        <v>0</v>
      </c>
      <c r="F71" s="46">
        <f>IF(INTRO!$E$39&lt;&gt;"Non-endemic", 0, IF(INTRO!$E$37="Non-endemic",0,IF(COUNTRY_INFO!$H71=1,COUNTRY_INFO!G71,0)))</f>
        <v>0</v>
      </c>
      <c r="G71" s="46">
        <f t="shared" si="0"/>
        <v>0</v>
      </c>
      <c r="H71" s="53" t="str">
        <f>IF(INTRO!$E$39="Non-endemic",IF(INTRO!$E$37="Non-endemic","Not required",COUNTRY_INFO!P71),"Treat with IVM")</f>
        <v>Treat with IVM</v>
      </c>
      <c r="I71" s="46"/>
      <c r="J71" s="46">
        <f t="shared" si="1"/>
        <v>0</v>
      </c>
      <c r="K71" s="54"/>
      <c r="L71" s="55">
        <f t="shared" si="2"/>
        <v>0</v>
      </c>
      <c r="M71" s="55">
        <f t="shared" si="3"/>
        <v>0</v>
      </c>
    </row>
    <row r="72" spans="1:13" x14ac:dyDescent="0.3">
      <c r="A72" s="15" t="str">
        <f>IF(INTRO!$E$39&lt;&gt;"Non-endemic", " ", IF(INTRO!$E$37="Non-endemic"," ", IF(COUNTRY_INFO!A72=0," ",COUNTRY_INFO!A72)))</f>
        <v xml:space="preserve"> </v>
      </c>
      <c r="B72" s="15" t="str">
        <f>IF(INTRO!$E$39&lt;&gt;"Non-endemic", " ", IF(INTRO!$E$37="Non-endemic"," ", IF(COUNTRY_INFO!B72=0," ",COUNTRY_INFO!B72)))</f>
        <v xml:space="preserve"> </v>
      </c>
      <c r="C72" s="15" t="str">
        <f>IF(INTRO!$E$39&lt;&gt;"Non-endemic", " ", IF(INTRO!$E$37="Non-endemic"," ", IF(COUNTRY_INFO!C72=0," ",COUNTRY_INFO!C72)))</f>
        <v xml:space="preserve"> </v>
      </c>
      <c r="D72" s="46">
        <f>IF(INTRO!$E$39&lt;&gt;"Non-endemic", 0, IF(INTRO!$E$37="Non-endemic",0,IF(COUNTRY_INFO!$H72=1,COUNTRY_INFO!E72,0)))</f>
        <v>0</v>
      </c>
      <c r="E72" s="46">
        <f>IF(INTRO!$E$39&lt;&gt;"Non-endemic", 0, IF(INTRO!$E$37="Non-endemic",0,IF(COUNTRY_INFO!$H72=1,COUNTRY_INFO!F72,0)))</f>
        <v>0</v>
      </c>
      <c r="F72" s="46">
        <f>IF(INTRO!$E$39&lt;&gt;"Non-endemic", 0, IF(INTRO!$E$37="Non-endemic",0,IF(COUNTRY_INFO!$H72=1,COUNTRY_INFO!G72,0)))</f>
        <v>0</v>
      </c>
      <c r="G72" s="46">
        <f t="shared" si="0"/>
        <v>0</v>
      </c>
      <c r="H72" s="53" t="str">
        <f>IF(INTRO!$E$39="Non-endemic",IF(INTRO!$E$37="Non-endemic","Not required",COUNTRY_INFO!P72),"Treat with IVM")</f>
        <v>Treat with IVM</v>
      </c>
      <c r="I72" s="46"/>
      <c r="J72" s="46">
        <f t="shared" si="1"/>
        <v>0</v>
      </c>
      <c r="K72" s="54"/>
      <c r="L72" s="55">
        <f t="shared" si="2"/>
        <v>0</v>
      </c>
      <c r="M72" s="55">
        <f t="shared" si="3"/>
        <v>0</v>
      </c>
    </row>
    <row r="73" spans="1:13" x14ac:dyDescent="0.3">
      <c r="A73" s="15" t="str">
        <f>IF(INTRO!$E$39&lt;&gt;"Non-endemic", " ", IF(INTRO!$E$37="Non-endemic"," ", IF(COUNTRY_INFO!A73=0," ",COUNTRY_INFO!A73)))</f>
        <v xml:space="preserve"> </v>
      </c>
      <c r="B73" s="15" t="str">
        <f>IF(INTRO!$E$39&lt;&gt;"Non-endemic", " ", IF(INTRO!$E$37="Non-endemic"," ", IF(COUNTRY_INFO!B73=0," ",COUNTRY_INFO!B73)))</f>
        <v xml:space="preserve"> </v>
      </c>
      <c r="C73" s="15" t="str">
        <f>IF(INTRO!$E$39&lt;&gt;"Non-endemic", " ", IF(INTRO!$E$37="Non-endemic"," ", IF(COUNTRY_INFO!C73=0," ",COUNTRY_INFO!C73)))</f>
        <v xml:space="preserve"> </v>
      </c>
      <c r="D73" s="46">
        <f>IF(INTRO!$E$39&lt;&gt;"Non-endemic", 0, IF(INTRO!$E$37="Non-endemic",0,IF(COUNTRY_INFO!$H73=1,COUNTRY_INFO!E73,0)))</f>
        <v>0</v>
      </c>
      <c r="E73" s="46">
        <f>IF(INTRO!$E$39&lt;&gt;"Non-endemic", 0, IF(INTRO!$E$37="Non-endemic",0,IF(COUNTRY_INFO!$H73=1,COUNTRY_INFO!F73,0)))</f>
        <v>0</v>
      </c>
      <c r="F73" s="46">
        <f>IF(INTRO!$E$39&lt;&gt;"Non-endemic", 0, IF(INTRO!$E$37="Non-endemic",0,IF(COUNTRY_INFO!$H73=1,COUNTRY_INFO!G73,0)))</f>
        <v>0</v>
      </c>
      <c r="G73" s="46">
        <f t="shared" ref="G73:G85" si="4">SUM(D73:F73)</f>
        <v>0</v>
      </c>
      <c r="H73" s="53" t="str">
        <f>IF(INTRO!$E$39="Non-endemic",IF(INTRO!$E$37="Non-endemic","Not required",COUNTRY_INFO!P73),"Treat with IVM")</f>
        <v>Treat with IVM</v>
      </c>
      <c r="I73" s="46"/>
      <c r="J73" s="46">
        <f t="shared" ref="J73:J85" si="5">IF(I73&gt;0,I73*2.5,0)</f>
        <v>0</v>
      </c>
      <c r="K73" s="54"/>
      <c r="L73" s="55">
        <f t="shared" si="2"/>
        <v>0</v>
      </c>
      <c r="M73" s="55">
        <f t="shared" si="3"/>
        <v>0</v>
      </c>
    </row>
    <row r="74" spans="1:13" x14ac:dyDescent="0.3">
      <c r="A74" s="15" t="str">
        <f>IF(INTRO!$E$39&lt;&gt;"Non-endemic", " ", IF(INTRO!$E$37="Non-endemic"," ", IF(COUNTRY_INFO!A74=0," ",COUNTRY_INFO!A74)))</f>
        <v xml:space="preserve"> </v>
      </c>
      <c r="B74" s="15" t="str">
        <f>IF(INTRO!$E$39&lt;&gt;"Non-endemic", " ", IF(INTRO!$E$37="Non-endemic"," ", IF(COUNTRY_INFO!B74=0," ",COUNTRY_INFO!B74)))</f>
        <v xml:space="preserve"> </v>
      </c>
      <c r="C74" s="15" t="str">
        <f>IF(INTRO!$E$39&lt;&gt;"Non-endemic", " ", IF(INTRO!$E$37="Non-endemic"," ", IF(COUNTRY_INFO!C74=0," ",COUNTRY_INFO!C74)))</f>
        <v xml:space="preserve"> </v>
      </c>
      <c r="D74" s="46">
        <f>IF(INTRO!$E$39&lt;&gt;"Non-endemic", 0, IF(INTRO!$E$37="Non-endemic",0,IF(COUNTRY_INFO!$H74=1,COUNTRY_INFO!E74,0)))</f>
        <v>0</v>
      </c>
      <c r="E74" s="46">
        <f>IF(INTRO!$E$39&lt;&gt;"Non-endemic", 0, IF(INTRO!$E$37="Non-endemic",0,IF(COUNTRY_INFO!$H74=1,COUNTRY_INFO!F74,0)))</f>
        <v>0</v>
      </c>
      <c r="F74" s="46">
        <f>IF(INTRO!$E$39&lt;&gt;"Non-endemic", 0, IF(INTRO!$E$37="Non-endemic",0,IF(COUNTRY_INFO!$H74=1,COUNTRY_INFO!G74,0)))</f>
        <v>0</v>
      </c>
      <c r="G74" s="46">
        <f t="shared" si="4"/>
        <v>0</v>
      </c>
      <c r="H74" s="53" t="str">
        <f>IF(INTRO!$E$39="Non-endemic",IF(INTRO!$E$37="Non-endemic","Not required",COUNTRY_INFO!P74),"Treat with IVM")</f>
        <v>Treat with IVM</v>
      </c>
      <c r="I74" s="46"/>
      <c r="J74" s="46">
        <f t="shared" si="5"/>
        <v>0</v>
      </c>
      <c r="K74" s="54"/>
      <c r="L74" s="55">
        <f t="shared" si="2"/>
        <v>0</v>
      </c>
      <c r="M74" s="55">
        <f t="shared" si="3"/>
        <v>0</v>
      </c>
    </row>
    <row r="75" spans="1:13" x14ac:dyDescent="0.3">
      <c r="A75" s="15" t="str">
        <f>IF(INTRO!$E$39&lt;&gt;"Non-endemic", " ", IF(INTRO!$E$37="Non-endemic"," ", IF(COUNTRY_INFO!A75=0," ",COUNTRY_INFO!A75)))</f>
        <v xml:space="preserve"> </v>
      </c>
      <c r="B75" s="15" t="str">
        <f>IF(INTRO!$E$39&lt;&gt;"Non-endemic", " ", IF(INTRO!$E$37="Non-endemic"," ", IF(COUNTRY_INFO!B75=0," ",COUNTRY_INFO!B75)))</f>
        <v xml:space="preserve"> </v>
      </c>
      <c r="C75" s="15" t="str">
        <f>IF(INTRO!$E$39&lt;&gt;"Non-endemic", " ", IF(INTRO!$E$37="Non-endemic"," ", IF(COUNTRY_INFO!C75=0," ",COUNTRY_INFO!C75)))</f>
        <v xml:space="preserve"> </v>
      </c>
      <c r="D75" s="46">
        <f>IF(INTRO!$E$39&lt;&gt;"Non-endemic", 0, IF(INTRO!$E$37="Non-endemic",0,IF(COUNTRY_INFO!$H75=1,COUNTRY_INFO!E75,0)))</f>
        <v>0</v>
      </c>
      <c r="E75" s="46">
        <f>IF(INTRO!$E$39&lt;&gt;"Non-endemic", 0, IF(INTRO!$E$37="Non-endemic",0,IF(COUNTRY_INFO!$H75=1,COUNTRY_INFO!F75,0)))</f>
        <v>0</v>
      </c>
      <c r="F75" s="46">
        <f>IF(INTRO!$E$39&lt;&gt;"Non-endemic", 0, IF(INTRO!$E$37="Non-endemic",0,IF(COUNTRY_INFO!$H75=1,COUNTRY_INFO!G75,0)))</f>
        <v>0</v>
      </c>
      <c r="G75" s="46">
        <f t="shared" si="4"/>
        <v>0</v>
      </c>
      <c r="H75" s="53" t="str">
        <f>IF(INTRO!$E$39="Non-endemic",IF(INTRO!$E$37="Non-endemic","Not required",COUNTRY_INFO!P75),"Treat with IVM")</f>
        <v>Treat with IVM</v>
      </c>
      <c r="I75" s="46"/>
      <c r="J75" s="46">
        <f t="shared" si="5"/>
        <v>0</v>
      </c>
      <c r="K75" s="54"/>
      <c r="L75" s="55">
        <f t="shared" si="2"/>
        <v>0</v>
      </c>
      <c r="M75" s="55">
        <f t="shared" si="3"/>
        <v>0</v>
      </c>
    </row>
    <row r="76" spans="1:13" x14ac:dyDescent="0.3">
      <c r="A76" s="15" t="str">
        <f>IF(INTRO!$E$39&lt;&gt;"Non-endemic", " ", IF(INTRO!$E$37="Non-endemic"," ", IF(COUNTRY_INFO!A76=0," ",COUNTRY_INFO!A76)))</f>
        <v xml:space="preserve"> </v>
      </c>
      <c r="B76" s="15" t="str">
        <f>IF(INTRO!$E$39&lt;&gt;"Non-endemic", " ", IF(INTRO!$E$37="Non-endemic"," ", IF(COUNTRY_INFO!B76=0," ",COUNTRY_INFO!B76)))</f>
        <v xml:space="preserve"> </v>
      </c>
      <c r="C76" s="15" t="str">
        <f>IF(INTRO!$E$39&lt;&gt;"Non-endemic", " ", IF(INTRO!$E$37="Non-endemic"," ", IF(COUNTRY_INFO!C76=0," ",COUNTRY_INFO!C76)))</f>
        <v xml:space="preserve"> </v>
      </c>
      <c r="D76" s="46">
        <f>IF(INTRO!$E$39&lt;&gt;"Non-endemic", 0, IF(INTRO!$E$37="Non-endemic",0,IF(COUNTRY_INFO!$H76=1,COUNTRY_INFO!E76,0)))</f>
        <v>0</v>
      </c>
      <c r="E76" s="46">
        <f>IF(INTRO!$E$39&lt;&gt;"Non-endemic", 0, IF(INTRO!$E$37="Non-endemic",0,IF(COUNTRY_INFO!$H76=1,COUNTRY_INFO!F76,0)))</f>
        <v>0</v>
      </c>
      <c r="F76" s="46">
        <f>IF(INTRO!$E$39&lt;&gt;"Non-endemic", 0, IF(INTRO!$E$37="Non-endemic",0,IF(COUNTRY_INFO!$H76=1,COUNTRY_INFO!G76,0)))</f>
        <v>0</v>
      </c>
      <c r="G76" s="46">
        <f t="shared" si="4"/>
        <v>0</v>
      </c>
      <c r="H76" s="53" t="str">
        <f>IF(INTRO!$E$39="Non-endemic",IF(INTRO!$E$37="Non-endemic","Not required",COUNTRY_INFO!P76),"Treat with IVM")</f>
        <v>Treat with IVM</v>
      </c>
      <c r="I76" s="46"/>
      <c r="J76" s="46">
        <f t="shared" si="5"/>
        <v>0</v>
      </c>
      <c r="K76" s="54"/>
      <c r="L76" s="55">
        <f t="shared" si="2"/>
        <v>0</v>
      </c>
      <c r="M76" s="55">
        <f t="shared" si="3"/>
        <v>0</v>
      </c>
    </row>
    <row r="77" spans="1:13" x14ac:dyDescent="0.3">
      <c r="A77" s="15" t="str">
        <f>IF(INTRO!$E$39&lt;&gt;"Non-endemic", " ", IF(INTRO!$E$37="Non-endemic"," ", IF(COUNTRY_INFO!A77=0," ",COUNTRY_INFO!A77)))</f>
        <v xml:space="preserve"> </v>
      </c>
      <c r="B77" s="15" t="str">
        <f>IF(INTRO!$E$39&lt;&gt;"Non-endemic", " ", IF(INTRO!$E$37="Non-endemic"," ", IF(COUNTRY_INFO!B77=0," ",COUNTRY_INFO!B77)))</f>
        <v xml:space="preserve"> </v>
      </c>
      <c r="C77" s="15" t="str">
        <f>IF(INTRO!$E$39&lt;&gt;"Non-endemic", " ", IF(INTRO!$E$37="Non-endemic"," ", IF(COUNTRY_INFO!C77=0," ",COUNTRY_INFO!C77)))</f>
        <v xml:space="preserve"> </v>
      </c>
      <c r="D77" s="46">
        <f>IF(INTRO!$E$39&lt;&gt;"Non-endemic", 0, IF(INTRO!$E$37="Non-endemic",0,IF(COUNTRY_INFO!$H77=1,COUNTRY_INFO!E77,0)))</f>
        <v>0</v>
      </c>
      <c r="E77" s="46">
        <f>IF(INTRO!$E$39&lt;&gt;"Non-endemic", 0, IF(INTRO!$E$37="Non-endemic",0,IF(COUNTRY_INFO!$H77=1,COUNTRY_INFO!F77,0)))</f>
        <v>0</v>
      </c>
      <c r="F77" s="46">
        <f>IF(INTRO!$E$39&lt;&gt;"Non-endemic", 0, IF(INTRO!$E$37="Non-endemic",0,IF(COUNTRY_INFO!$H77=1,COUNTRY_INFO!G77,0)))</f>
        <v>0</v>
      </c>
      <c r="G77" s="46">
        <f t="shared" si="4"/>
        <v>0</v>
      </c>
      <c r="H77" s="53" t="str">
        <f>IF(INTRO!$E$39="Non-endemic",IF(INTRO!$E$37="Non-endemic","Not required",COUNTRY_INFO!P77),"Treat with IVM")</f>
        <v>Treat with IVM</v>
      </c>
      <c r="I77" s="46"/>
      <c r="J77" s="46">
        <f t="shared" si="5"/>
        <v>0</v>
      </c>
      <c r="K77" s="54"/>
      <c r="L77" s="55">
        <f t="shared" si="2"/>
        <v>0</v>
      </c>
      <c r="M77" s="55">
        <f t="shared" si="3"/>
        <v>0</v>
      </c>
    </row>
    <row r="78" spans="1:13" x14ac:dyDescent="0.3">
      <c r="A78" s="15" t="str">
        <f>IF(INTRO!$E$39&lt;&gt;"Non-endemic", " ", IF(INTRO!$E$37="Non-endemic"," ", IF(COUNTRY_INFO!A78=0," ",COUNTRY_INFO!A78)))</f>
        <v xml:space="preserve"> </v>
      </c>
      <c r="B78" s="15" t="str">
        <f>IF(INTRO!$E$39&lt;&gt;"Non-endemic", " ", IF(INTRO!$E$37="Non-endemic"," ", IF(COUNTRY_INFO!B78=0," ",COUNTRY_INFO!B78)))</f>
        <v xml:space="preserve"> </v>
      </c>
      <c r="C78" s="15" t="str">
        <f>IF(INTRO!$E$39&lt;&gt;"Non-endemic", " ", IF(INTRO!$E$37="Non-endemic"," ", IF(COUNTRY_INFO!C78=0," ",COUNTRY_INFO!C78)))</f>
        <v xml:space="preserve"> </v>
      </c>
      <c r="D78" s="46">
        <f>IF(INTRO!$E$39&lt;&gt;"Non-endemic", 0, IF(INTRO!$E$37="Non-endemic",0,IF(COUNTRY_INFO!$H78=1,COUNTRY_INFO!E78,0)))</f>
        <v>0</v>
      </c>
      <c r="E78" s="46">
        <f>IF(INTRO!$E$39&lt;&gt;"Non-endemic", 0, IF(INTRO!$E$37="Non-endemic",0,IF(COUNTRY_INFO!$H78=1,COUNTRY_INFO!F78,0)))</f>
        <v>0</v>
      </c>
      <c r="F78" s="46">
        <f>IF(INTRO!$E$39&lt;&gt;"Non-endemic", 0, IF(INTRO!$E$37="Non-endemic",0,IF(COUNTRY_INFO!$H78=1,COUNTRY_INFO!G78,0)))</f>
        <v>0</v>
      </c>
      <c r="G78" s="46">
        <f t="shared" si="4"/>
        <v>0</v>
      </c>
      <c r="H78" s="53" t="str">
        <f>IF(INTRO!$E$39="Non-endemic",IF(INTRO!$E$37="Non-endemic","Not required",COUNTRY_INFO!P78),"Treat with IVM")</f>
        <v>Treat with IVM</v>
      </c>
      <c r="I78" s="46"/>
      <c r="J78" s="46">
        <f t="shared" si="5"/>
        <v>0</v>
      </c>
      <c r="K78" s="54"/>
      <c r="L78" s="55">
        <f t="shared" si="2"/>
        <v>0</v>
      </c>
      <c r="M78" s="55">
        <f t="shared" si="3"/>
        <v>0</v>
      </c>
    </row>
    <row r="79" spans="1:13" x14ac:dyDescent="0.3">
      <c r="A79" s="15" t="str">
        <f>IF(INTRO!$E$39&lt;&gt;"Non-endemic", " ", IF(INTRO!$E$37="Non-endemic"," ", IF(COUNTRY_INFO!A79=0," ",COUNTRY_INFO!A79)))</f>
        <v xml:space="preserve"> </v>
      </c>
      <c r="B79" s="15" t="str">
        <f>IF(INTRO!$E$39&lt;&gt;"Non-endemic", " ", IF(INTRO!$E$37="Non-endemic"," ", IF(COUNTRY_INFO!B79=0," ",COUNTRY_INFO!B79)))</f>
        <v xml:space="preserve"> </v>
      </c>
      <c r="C79" s="15" t="str">
        <f>IF(INTRO!$E$39&lt;&gt;"Non-endemic", " ", IF(INTRO!$E$37="Non-endemic"," ", IF(COUNTRY_INFO!C79=0," ",COUNTRY_INFO!C79)))</f>
        <v xml:space="preserve"> </v>
      </c>
      <c r="D79" s="46">
        <f>IF(INTRO!$E$39&lt;&gt;"Non-endemic", 0, IF(INTRO!$E$37="Non-endemic",0,IF(COUNTRY_INFO!$H79=1,COUNTRY_INFO!E79,0)))</f>
        <v>0</v>
      </c>
      <c r="E79" s="46">
        <f>IF(INTRO!$E$39&lt;&gt;"Non-endemic", 0, IF(INTRO!$E$37="Non-endemic",0,IF(COUNTRY_INFO!$H79=1,COUNTRY_INFO!F79,0)))</f>
        <v>0</v>
      </c>
      <c r="F79" s="46">
        <f>IF(INTRO!$E$39&lt;&gt;"Non-endemic", 0, IF(INTRO!$E$37="Non-endemic",0,IF(COUNTRY_INFO!$H79=1,COUNTRY_INFO!G79,0)))</f>
        <v>0</v>
      </c>
      <c r="G79" s="46">
        <f t="shared" si="4"/>
        <v>0</v>
      </c>
      <c r="H79" s="53" t="str">
        <f>IF(INTRO!$E$39="Non-endemic",IF(INTRO!$E$37="Non-endemic","Not required",COUNTRY_INFO!P79),"Treat with IVM")</f>
        <v>Treat with IVM</v>
      </c>
      <c r="I79" s="46"/>
      <c r="J79" s="46">
        <f t="shared" si="5"/>
        <v>0</v>
      </c>
      <c r="K79" s="54"/>
      <c r="L79" s="55">
        <f t="shared" si="2"/>
        <v>0</v>
      </c>
      <c r="M79" s="55">
        <f t="shared" si="3"/>
        <v>0</v>
      </c>
    </row>
    <row r="80" spans="1:13" x14ac:dyDescent="0.3">
      <c r="A80" s="15" t="str">
        <f>IF(INTRO!$E$39&lt;&gt;"Non-endemic", " ", IF(INTRO!$E$37="Non-endemic"," ", IF(COUNTRY_INFO!A80=0," ",COUNTRY_INFO!A80)))</f>
        <v xml:space="preserve"> </v>
      </c>
      <c r="B80" s="15" t="str">
        <f>IF(INTRO!$E$39&lt;&gt;"Non-endemic", " ", IF(INTRO!$E$37="Non-endemic"," ", IF(COUNTRY_INFO!B80=0," ",COUNTRY_INFO!B80)))</f>
        <v xml:space="preserve"> </v>
      </c>
      <c r="C80" s="15" t="str">
        <f>IF(INTRO!$E$39&lt;&gt;"Non-endemic", " ", IF(INTRO!$E$37="Non-endemic"," ", IF(COUNTRY_INFO!C80=0," ",COUNTRY_INFO!C80)))</f>
        <v xml:space="preserve"> </v>
      </c>
      <c r="D80" s="46">
        <f>IF(INTRO!$E$39&lt;&gt;"Non-endemic", 0, IF(INTRO!$E$37="Non-endemic",0,IF(COUNTRY_INFO!$H80=1,COUNTRY_INFO!E80,0)))</f>
        <v>0</v>
      </c>
      <c r="E80" s="46">
        <f>IF(INTRO!$E$39&lt;&gt;"Non-endemic", 0, IF(INTRO!$E$37="Non-endemic",0,IF(COUNTRY_INFO!$H80=1,COUNTRY_INFO!F80,0)))</f>
        <v>0</v>
      </c>
      <c r="F80" s="46">
        <f>IF(INTRO!$E$39&lt;&gt;"Non-endemic", 0, IF(INTRO!$E$37="Non-endemic",0,IF(COUNTRY_INFO!$H80=1,COUNTRY_INFO!G80,0)))</f>
        <v>0</v>
      </c>
      <c r="G80" s="46">
        <f t="shared" si="4"/>
        <v>0</v>
      </c>
      <c r="H80" s="53" t="str">
        <f>IF(INTRO!$E$39="Non-endemic",IF(INTRO!$E$37="Non-endemic","Not required",COUNTRY_INFO!P80),"Treat with IVM")</f>
        <v>Treat with IVM</v>
      </c>
      <c r="I80" s="46"/>
      <c r="J80" s="46">
        <f t="shared" si="5"/>
        <v>0</v>
      </c>
      <c r="K80" s="54"/>
      <c r="L80" s="55">
        <f t="shared" si="2"/>
        <v>0</v>
      </c>
      <c r="M80" s="55">
        <f t="shared" si="3"/>
        <v>0</v>
      </c>
    </row>
    <row r="81" spans="1:13" x14ac:dyDescent="0.3">
      <c r="A81" s="15" t="str">
        <f>IF(INTRO!$E$39&lt;&gt;"Non-endemic", " ", IF(INTRO!$E$37="Non-endemic"," ", IF(COUNTRY_INFO!A81=0," ",COUNTRY_INFO!A81)))</f>
        <v xml:space="preserve"> </v>
      </c>
      <c r="B81" s="15" t="str">
        <f>IF(INTRO!$E$39&lt;&gt;"Non-endemic", " ", IF(INTRO!$E$37="Non-endemic"," ", IF(COUNTRY_INFO!B81=0," ",COUNTRY_INFO!B81)))</f>
        <v xml:space="preserve"> </v>
      </c>
      <c r="C81" s="15" t="str">
        <f>IF(INTRO!$E$39&lt;&gt;"Non-endemic", " ", IF(INTRO!$E$37="Non-endemic"," ", IF(COUNTRY_INFO!C81=0," ",COUNTRY_INFO!C81)))</f>
        <v xml:space="preserve"> </v>
      </c>
      <c r="D81" s="46">
        <f>IF(INTRO!$E$39&lt;&gt;"Non-endemic", 0, IF(INTRO!$E$37="Non-endemic",0,IF(COUNTRY_INFO!$H81=1,COUNTRY_INFO!E81,0)))</f>
        <v>0</v>
      </c>
      <c r="E81" s="46">
        <f>IF(INTRO!$E$39&lt;&gt;"Non-endemic", 0, IF(INTRO!$E$37="Non-endemic",0,IF(COUNTRY_INFO!$H81=1,COUNTRY_INFO!F81,0)))</f>
        <v>0</v>
      </c>
      <c r="F81" s="46">
        <f>IF(INTRO!$E$39&lt;&gt;"Non-endemic", 0, IF(INTRO!$E$37="Non-endemic",0,IF(COUNTRY_INFO!$H81=1,COUNTRY_INFO!G81,0)))</f>
        <v>0</v>
      </c>
      <c r="G81" s="46">
        <f t="shared" si="4"/>
        <v>0</v>
      </c>
      <c r="H81" s="53" t="str">
        <f>IF(INTRO!$E$39="Non-endemic",IF(INTRO!$E$37="Non-endemic","Not required",COUNTRY_INFO!P81),"Treat with IVM")</f>
        <v>Treat with IVM</v>
      </c>
      <c r="I81" s="46"/>
      <c r="J81" s="46">
        <f t="shared" si="5"/>
        <v>0</v>
      </c>
      <c r="K81" s="54"/>
      <c r="L81" s="55">
        <f t="shared" si="2"/>
        <v>0</v>
      </c>
      <c r="M81" s="55">
        <f t="shared" si="3"/>
        <v>0</v>
      </c>
    </row>
    <row r="82" spans="1:13" x14ac:dyDescent="0.3">
      <c r="A82" s="15" t="str">
        <f>IF(INTRO!$E$39&lt;&gt;"Non-endemic", " ", IF(INTRO!$E$37="Non-endemic"," ", IF(COUNTRY_INFO!A82=0," ",COUNTRY_INFO!A82)))</f>
        <v xml:space="preserve"> </v>
      </c>
      <c r="B82" s="15" t="str">
        <f>IF(INTRO!$E$39&lt;&gt;"Non-endemic", " ", IF(INTRO!$E$37="Non-endemic"," ", IF(COUNTRY_INFO!B82=0," ",COUNTRY_INFO!B82)))</f>
        <v xml:space="preserve"> </v>
      </c>
      <c r="C82" s="15" t="str">
        <f>IF(INTRO!$E$39&lt;&gt;"Non-endemic", " ", IF(INTRO!$E$37="Non-endemic"," ", IF(COUNTRY_INFO!C82=0," ",COUNTRY_INFO!C82)))</f>
        <v xml:space="preserve"> </v>
      </c>
      <c r="D82" s="46">
        <f>IF(INTRO!$E$39&lt;&gt;"Non-endemic", 0, IF(INTRO!$E$37="Non-endemic",0,IF(COUNTRY_INFO!$H82=1,COUNTRY_INFO!E82,0)))</f>
        <v>0</v>
      </c>
      <c r="E82" s="46">
        <f>IF(INTRO!$E$39&lt;&gt;"Non-endemic", 0, IF(INTRO!$E$37="Non-endemic",0,IF(COUNTRY_INFO!$H82=1,COUNTRY_INFO!F82,0)))</f>
        <v>0</v>
      </c>
      <c r="F82" s="46">
        <f>IF(INTRO!$E$39&lt;&gt;"Non-endemic", 0, IF(INTRO!$E$37="Non-endemic",0,IF(COUNTRY_INFO!$H82=1,COUNTRY_INFO!G82,0)))</f>
        <v>0</v>
      </c>
      <c r="G82" s="46">
        <f t="shared" si="4"/>
        <v>0</v>
      </c>
      <c r="H82" s="53" t="str">
        <f>IF(INTRO!$E$39="Non-endemic",IF(INTRO!$E$37="Non-endemic","Not required",COUNTRY_INFO!P82),"Treat with IVM")</f>
        <v>Treat with IVM</v>
      </c>
      <c r="I82" s="46"/>
      <c r="J82" s="46">
        <f t="shared" si="5"/>
        <v>0</v>
      </c>
      <c r="K82" s="54"/>
      <c r="L82" s="55">
        <f t="shared" si="2"/>
        <v>0</v>
      </c>
      <c r="M82" s="55">
        <f t="shared" si="3"/>
        <v>0</v>
      </c>
    </row>
    <row r="83" spans="1:13" x14ac:dyDescent="0.3">
      <c r="A83" s="15" t="str">
        <f>IF(INTRO!$E$39&lt;&gt;"Non-endemic", " ", IF(INTRO!$E$37="Non-endemic"," ", IF(COUNTRY_INFO!A83=0," ",COUNTRY_INFO!A83)))</f>
        <v xml:space="preserve"> </v>
      </c>
      <c r="B83" s="15" t="str">
        <f>IF(INTRO!$E$39&lt;&gt;"Non-endemic", " ", IF(INTRO!$E$37="Non-endemic"," ", IF(COUNTRY_INFO!B83=0," ",COUNTRY_INFO!B83)))</f>
        <v xml:space="preserve"> </v>
      </c>
      <c r="C83" s="15" t="str">
        <f>IF(INTRO!$E$39&lt;&gt;"Non-endemic", " ", IF(INTRO!$E$37="Non-endemic"," ", IF(COUNTRY_INFO!C83=0," ",COUNTRY_INFO!C83)))</f>
        <v xml:space="preserve"> </v>
      </c>
      <c r="D83" s="46">
        <f>IF(INTRO!$E$39&lt;&gt;"Non-endemic", 0, IF(INTRO!$E$37="Non-endemic",0,IF(COUNTRY_INFO!$H83=1,COUNTRY_INFO!E83,0)))</f>
        <v>0</v>
      </c>
      <c r="E83" s="46">
        <f>IF(INTRO!$E$39&lt;&gt;"Non-endemic", 0, IF(INTRO!$E$37="Non-endemic",0,IF(COUNTRY_INFO!$H83=1,COUNTRY_INFO!F83,0)))</f>
        <v>0</v>
      </c>
      <c r="F83" s="46">
        <f>IF(INTRO!$E$39&lt;&gt;"Non-endemic", 0, IF(INTRO!$E$37="Non-endemic",0,IF(COUNTRY_INFO!$H83=1,COUNTRY_INFO!G83,0)))</f>
        <v>0</v>
      </c>
      <c r="G83" s="46">
        <f t="shared" si="4"/>
        <v>0</v>
      </c>
      <c r="H83" s="53" t="str">
        <f>IF(INTRO!$E$39="Non-endemic",IF(INTRO!$E$37="Non-endemic","Not required",COUNTRY_INFO!P83),"Treat with IVM")</f>
        <v>Treat with IVM</v>
      </c>
      <c r="I83" s="46"/>
      <c r="J83" s="46">
        <f t="shared" si="5"/>
        <v>0</v>
      </c>
      <c r="K83" s="54"/>
      <c r="L83" s="55">
        <f t="shared" si="2"/>
        <v>0</v>
      </c>
      <c r="M83" s="55">
        <f t="shared" si="3"/>
        <v>0</v>
      </c>
    </row>
    <row r="84" spans="1:13" x14ac:dyDescent="0.3">
      <c r="A84" s="15" t="str">
        <f>IF(INTRO!$E$39&lt;&gt;"Non-endemic", " ", IF(INTRO!$E$37="Non-endemic"," ", IF(COUNTRY_INFO!A84=0," ",COUNTRY_INFO!A84)))</f>
        <v xml:space="preserve"> </v>
      </c>
      <c r="B84" s="15" t="str">
        <f>IF(INTRO!$E$39&lt;&gt;"Non-endemic", " ", IF(INTRO!$E$37="Non-endemic"," ", IF(COUNTRY_INFO!B84=0," ",COUNTRY_INFO!B84)))</f>
        <v xml:space="preserve"> </v>
      </c>
      <c r="C84" s="15" t="str">
        <f>IF(INTRO!$E$39&lt;&gt;"Non-endemic", " ", IF(INTRO!$E$37="Non-endemic"," ", IF(COUNTRY_INFO!C84=0," ",COUNTRY_INFO!C84)))</f>
        <v xml:space="preserve"> </v>
      </c>
      <c r="D84" s="46">
        <f>IF(INTRO!$E$39&lt;&gt;"Non-endemic", 0, IF(INTRO!$E$37="Non-endemic",0,IF(COUNTRY_INFO!$H84=1,COUNTRY_INFO!E84,0)))</f>
        <v>0</v>
      </c>
      <c r="E84" s="46">
        <f>IF(INTRO!$E$39&lt;&gt;"Non-endemic", 0, IF(INTRO!$E$37="Non-endemic",0,IF(COUNTRY_INFO!$H84=1,COUNTRY_INFO!F84,0)))</f>
        <v>0</v>
      </c>
      <c r="F84" s="46">
        <f>IF(INTRO!$E$39&lt;&gt;"Non-endemic", 0, IF(INTRO!$E$37="Non-endemic",0,IF(COUNTRY_INFO!$H84=1,COUNTRY_INFO!G84,0)))</f>
        <v>0</v>
      </c>
      <c r="G84" s="46">
        <f t="shared" si="4"/>
        <v>0</v>
      </c>
      <c r="H84" s="53" t="str">
        <f>IF(INTRO!$E$39="Non-endemic",IF(INTRO!$E$37="Non-endemic","Not required",COUNTRY_INFO!P84),"Treat with IVM")</f>
        <v>Treat with IVM</v>
      </c>
      <c r="I84" s="46"/>
      <c r="J84" s="46">
        <f t="shared" si="5"/>
        <v>0</v>
      </c>
      <c r="K84" s="54"/>
      <c r="L84" s="55">
        <f t="shared" si="2"/>
        <v>0</v>
      </c>
      <c r="M84" s="55">
        <f t="shared" si="3"/>
        <v>0</v>
      </c>
    </row>
    <row r="85" spans="1:13" x14ac:dyDescent="0.3">
      <c r="A85" s="15" t="str">
        <f>IF(INTRO!$E$39&lt;&gt;"Non-endemic", " ", IF(INTRO!$E$37="Non-endemic"," ", IF(COUNTRY_INFO!A85=0," ",COUNTRY_INFO!A85)))</f>
        <v xml:space="preserve"> </v>
      </c>
      <c r="B85" s="15" t="str">
        <f>IF(INTRO!$E$39&lt;&gt;"Non-endemic", " ", IF(INTRO!$E$37="Non-endemic"," ", IF(COUNTRY_INFO!B85=0," ",COUNTRY_INFO!B85)))</f>
        <v xml:space="preserve"> </v>
      </c>
      <c r="C85" s="15" t="str">
        <f>IF(INTRO!$E$39&lt;&gt;"Non-endemic", " ", IF(INTRO!$E$37="Non-endemic"," ", IF(COUNTRY_INFO!C85=0," ",COUNTRY_INFO!C85)))</f>
        <v xml:space="preserve"> </v>
      </c>
      <c r="D85" s="46">
        <f>IF(INTRO!$E$39&lt;&gt;"Non-endemic", 0, IF(INTRO!$E$37="Non-endemic",0,IF(COUNTRY_INFO!$H85=1,COUNTRY_INFO!E85,0)))</f>
        <v>0</v>
      </c>
      <c r="E85" s="46">
        <f>IF(INTRO!$E$39&lt;&gt;"Non-endemic", 0, IF(INTRO!$E$37="Non-endemic",0,IF(COUNTRY_INFO!$H85=1,COUNTRY_INFO!F85,0)))</f>
        <v>0</v>
      </c>
      <c r="F85" s="46">
        <f>IF(INTRO!$E$39&lt;&gt;"Non-endemic", 0, IF(INTRO!$E$37="Non-endemic",0,IF(COUNTRY_INFO!$H85=1,COUNTRY_INFO!G85,0)))</f>
        <v>0</v>
      </c>
      <c r="G85" s="46">
        <f t="shared" si="4"/>
        <v>0</v>
      </c>
      <c r="H85" s="53" t="str">
        <f>IF(INTRO!$E$39="Non-endemic",IF(INTRO!$E$37="Non-endemic","Not required",COUNTRY_INFO!P85),"Treat with IVM")</f>
        <v>Treat with IVM</v>
      </c>
      <c r="I85" s="46"/>
      <c r="J85" s="46">
        <f t="shared" si="5"/>
        <v>0</v>
      </c>
      <c r="K85" s="54"/>
      <c r="L85" s="55">
        <f t="shared" si="2"/>
        <v>0</v>
      </c>
      <c r="M85" s="55">
        <f t="shared" si="3"/>
        <v>0</v>
      </c>
    </row>
    <row r="86" spans="1:13" ht="14.5" x14ac:dyDescent="0.35">
      <c r="A86"/>
      <c r="B86"/>
      <c r="C86"/>
      <c r="D86"/>
      <c r="E86"/>
      <c r="F86"/>
      <c r="G86"/>
      <c r="H86"/>
      <c r="I86"/>
      <c r="J86"/>
      <c r="K86"/>
      <c r="L86"/>
      <c r="M86"/>
    </row>
    <row r="87" spans="1:13" ht="14.5" x14ac:dyDescent="0.35">
      <c r="A87"/>
      <c r="B87"/>
      <c r="C87"/>
      <c r="D87"/>
      <c r="E87"/>
      <c r="F87"/>
      <c r="G87"/>
      <c r="H87"/>
      <c r="I87"/>
      <c r="J87"/>
      <c r="K87"/>
      <c r="L87"/>
      <c r="M87"/>
    </row>
    <row r="88" spans="1:13" ht="14.5" x14ac:dyDescent="0.35">
      <c r="A88"/>
      <c r="B88"/>
      <c r="C88"/>
      <c r="D88"/>
      <c r="E88"/>
      <c r="F88"/>
      <c r="G88"/>
      <c r="H88"/>
      <c r="I88"/>
      <c r="J88"/>
      <c r="K88"/>
      <c r="L88"/>
      <c r="M88"/>
    </row>
    <row r="89" spans="1:13" ht="14.5" x14ac:dyDescent="0.35">
      <c r="A89"/>
      <c r="B89"/>
      <c r="C89"/>
      <c r="D89"/>
      <c r="E89"/>
      <c r="F89"/>
      <c r="G89"/>
      <c r="H89"/>
      <c r="I89"/>
      <c r="J89"/>
      <c r="K89"/>
      <c r="L89"/>
      <c r="M89"/>
    </row>
    <row r="90" spans="1:13" ht="14.5" x14ac:dyDescent="0.35">
      <c r="A90"/>
      <c r="B90"/>
      <c r="C90"/>
      <c r="D90"/>
      <c r="E90"/>
      <c r="F90"/>
      <c r="G90"/>
      <c r="H90"/>
      <c r="I90"/>
      <c r="J90"/>
      <c r="K90"/>
      <c r="L90"/>
      <c r="M90"/>
    </row>
    <row r="91" spans="1:13" ht="14.5" x14ac:dyDescent="0.35">
      <c r="A91"/>
      <c r="B91"/>
      <c r="C91"/>
      <c r="D91"/>
      <c r="E91"/>
      <c r="F91"/>
      <c r="G91"/>
      <c r="H91"/>
      <c r="I91"/>
      <c r="J91"/>
      <c r="K91"/>
      <c r="L91"/>
      <c r="M91"/>
    </row>
    <row r="92" spans="1:13" ht="14.5" x14ac:dyDescent="0.35">
      <c r="A92"/>
      <c r="B92"/>
      <c r="C92"/>
      <c r="D92"/>
      <c r="E92"/>
      <c r="F92"/>
      <c r="G92"/>
      <c r="H92"/>
      <c r="I92"/>
      <c r="J92"/>
      <c r="K92"/>
      <c r="L92"/>
      <c r="M92"/>
    </row>
    <row r="93" spans="1:13" ht="14.5" x14ac:dyDescent="0.35">
      <c r="A93"/>
      <c r="B93"/>
      <c r="C93"/>
      <c r="D93"/>
      <c r="E93"/>
      <c r="F93"/>
      <c r="G93"/>
      <c r="H93"/>
      <c r="I93"/>
      <c r="J93"/>
      <c r="K93"/>
      <c r="L93"/>
      <c r="M93"/>
    </row>
    <row r="94" spans="1:13" ht="14.5" x14ac:dyDescent="0.35">
      <c r="A94"/>
      <c r="B94"/>
      <c r="C94"/>
      <c r="D94"/>
      <c r="E94"/>
      <c r="F94"/>
      <c r="G94"/>
      <c r="H94"/>
      <c r="I94"/>
      <c r="J94"/>
      <c r="K94"/>
      <c r="L94"/>
      <c r="M94"/>
    </row>
    <row r="95" spans="1:13" ht="14.5" x14ac:dyDescent="0.35">
      <c r="A95"/>
      <c r="B95"/>
      <c r="C95"/>
      <c r="D95"/>
      <c r="E95"/>
      <c r="F95"/>
      <c r="G95"/>
      <c r="H95"/>
      <c r="I95"/>
      <c r="J95"/>
      <c r="K95"/>
      <c r="L95"/>
      <c r="M95"/>
    </row>
    <row r="96" spans="1:13" ht="14.5" x14ac:dyDescent="0.35">
      <c r="A96"/>
      <c r="B96"/>
      <c r="C96"/>
      <c r="D96"/>
      <c r="E96"/>
      <c r="F96"/>
      <c r="G96"/>
      <c r="H96"/>
      <c r="I96"/>
      <c r="J96"/>
      <c r="K96"/>
      <c r="L96"/>
      <c r="M96"/>
    </row>
    <row r="97" spans="1:13" ht="14.5" x14ac:dyDescent="0.35">
      <c r="A97"/>
      <c r="B97"/>
      <c r="C97"/>
      <c r="D97"/>
      <c r="E97"/>
      <c r="F97"/>
      <c r="G97"/>
      <c r="H97"/>
      <c r="I97"/>
      <c r="J97"/>
      <c r="K97"/>
      <c r="L97"/>
      <c r="M97"/>
    </row>
    <row r="98" spans="1:13" ht="14.5" x14ac:dyDescent="0.35">
      <c r="A98"/>
      <c r="B98"/>
      <c r="C98"/>
      <c r="D98"/>
      <c r="E98"/>
      <c r="F98"/>
      <c r="G98"/>
      <c r="H98"/>
      <c r="I98"/>
      <c r="J98"/>
      <c r="K98"/>
      <c r="L98"/>
      <c r="M98"/>
    </row>
    <row r="99" spans="1:13" ht="14.5" x14ac:dyDescent="0.35">
      <c r="A99"/>
      <c r="B99"/>
      <c r="C99"/>
      <c r="D99"/>
      <c r="E99"/>
      <c r="F99"/>
      <c r="G99"/>
      <c r="H99"/>
      <c r="I99"/>
      <c r="J99"/>
      <c r="K99"/>
      <c r="L99"/>
      <c r="M99"/>
    </row>
    <row r="100" spans="1:13" ht="14.5" x14ac:dyDescent="0.35">
      <c r="A100"/>
      <c r="B100"/>
      <c r="C100"/>
      <c r="D100"/>
      <c r="E100"/>
      <c r="F100"/>
      <c r="G100"/>
      <c r="H100"/>
      <c r="I100"/>
      <c r="J100"/>
      <c r="K100"/>
      <c r="L100"/>
      <c r="M100"/>
    </row>
    <row r="101" spans="1:13" ht="14.5" x14ac:dyDescent="0.35">
      <c r="A101"/>
      <c r="B101"/>
      <c r="C101"/>
      <c r="D101"/>
      <c r="E101"/>
      <c r="F101"/>
      <c r="G101"/>
      <c r="H101"/>
      <c r="I101"/>
      <c r="J101"/>
      <c r="K101"/>
      <c r="L101"/>
      <c r="M101"/>
    </row>
    <row r="102" spans="1:13" ht="14.5" x14ac:dyDescent="0.35">
      <c r="A102"/>
      <c r="B102"/>
      <c r="C102"/>
      <c r="D102"/>
      <c r="E102"/>
      <c r="F102"/>
      <c r="G102"/>
      <c r="H102"/>
      <c r="I102"/>
      <c r="J102"/>
      <c r="K102"/>
      <c r="L102"/>
      <c r="M102"/>
    </row>
    <row r="103" spans="1:13" ht="14.5" x14ac:dyDescent="0.35">
      <c r="A103"/>
      <c r="B103"/>
      <c r="C103"/>
      <c r="D103"/>
      <c r="E103"/>
      <c r="F103"/>
      <c r="G103"/>
      <c r="H103"/>
      <c r="I103"/>
      <c r="J103"/>
      <c r="K103"/>
      <c r="L103"/>
      <c r="M103"/>
    </row>
    <row r="104" spans="1:13" ht="14.5" x14ac:dyDescent="0.35">
      <c r="A104"/>
      <c r="B104"/>
      <c r="C104"/>
      <c r="D104"/>
      <c r="E104"/>
      <c r="F104"/>
      <c r="G104"/>
      <c r="H104"/>
      <c r="I104"/>
      <c r="J104"/>
      <c r="K104"/>
      <c r="L104"/>
      <c r="M104"/>
    </row>
    <row r="105" spans="1:13" ht="14.5" x14ac:dyDescent="0.35">
      <c r="A105"/>
      <c r="B105"/>
      <c r="C105"/>
      <c r="D105"/>
      <c r="E105"/>
      <c r="F105"/>
      <c r="G105"/>
      <c r="H105"/>
      <c r="I105"/>
      <c r="J105"/>
      <c r="K105"/>
      <c r="L105"/>
      <c r="M105"/>
    </row>
    <row r="106" spans="1:13" ht="14.5" x14ac:dyDescent="0.35">
      <c r="A106"/>
      <c r="B106"/>
      <c r="C106"/>
      <c r="D106"/>
      <c r="E106"/>
      <c r="F106"/>
      <c r="G106"/>
      <c r="H106"/>
      <c r="I106"/>
      <c r="J106"/>
      <c r="K106"/>
      <c r="L106"/>
      <c r="M106"/>
    </row>
    <row r="107" spans="1:13" ht="14.5" x14ac:dyDescent="0.35">
      <c r="A107"/>
      <c r="B107"/>
      <c r="C107"/>
      <c r="D107"/>
      <c r="E107"/>
      <c r="F107"/>
      <c r="G107"/>
      <c r="H107"/>
      <c r="I107"/>
      <c r="J107"/>
      <c r="K107"/>
      <c r="L107"/>
      <c r="M107"/>
    </row>
    <row r="108" spans="1:13" ht="14.5" x14ac:dyDescent="0.35">
      <c r="A108"/>
      <c r="B108"/>
      <c r="C108"/>
      <c r="D108"/>
      <c r="E108"/>
      <c r="F108"/>
      <c r="G108"/>
      <c r="H108"/>
      <c r="I108"/>
      <c r="J108"/>
      <c r="K108"/>
      <c r="L108"/>
      <c r="M108"/>
    </row>
    <row r="109" spans="1:13" ht="14.5" x14ac:dyDescent="0.35">
      <c r="A109"/>
      <c r="B109"/>
      <c r="C109"/>
      <c r="D109"/>
      <c r="E109"/>
      <c r="F109"/>
      <c r="G109"/>
      <c r="H109"/>
      <c r="I109"/>
      <c r="J109"/>
      <c r="K109"/>
      <c r="L109"/>
      <c r="M109"/>
    </row>
    <row r="110" spans="1:13" ht="14.5" x14ac:dyDescent="0.35">
      <c r="A110"/>
      <c r="B110"/>
      <c r="C110"/>
      <c r="D110"/>
      <c r="E110"/>
      <c r="F110"/>
      <c r="G110"/>
      <c r="H110"/>
      <c r="I110"/>
      <c r="J110"/>
      <c r="K110"/>
      <c r="L110"/>
      <c r="M110"/>
    </row>
    <row r="111" spans="1:13" ht="14.5" x14ac:dyDescent="0.35">
      <c r="A111"/>
      <c r="B111"/>
      <c r="C111"/>
      <c r="D111"/>
      <c r="E111"/>
      <c r="F111"/>
      <c r="G111"/>
      <c r="H111"/>
      <c r="I111"/>
      <c r="J111"/>
      <c r="K111"/>
      <c r="L111"/>
      <c r="M111"/>
    </row>
    <row r="112" spans="1:13" ht="14.5" x14ac:dyDescent="0.35">
      <c r="A112"/>
      <c r="B112"/>
      <c r="C112"/>
      <c r="D112"/>
      <c r="E112"/>
      <c r="F112"/>
      <c r="G112"/>
      <c r="H112"/>
      <c r="I112"/>
      <c r="J112"/>
      <c r="K112"/>
      <c r="L112"/>
      <c r="M112"/>
    </row>
    <row r="113" spans="1:13" ht="14.5" x14ac:dyDescent="0.35">
      <c r="A113"/>
      <c r="B113"/>
      <c r="C113"/>
      <c r="D113"/>
      <c r="E113"/>
      <c r="F113"/>
      <c r="G113"/>
      <c r="H113"/>
      <c r="I113"/>
      <c r="J113"/>
      <c r="K113"/>
      <c r="L113"/>
      <c r="M113"/>
    </row>
    <row r="114" spans="1:13" ht="14.5" x14ac:dyDescent="0.35">
      <c r="A114"/>
      <c r="B114"/>
      <c r="C114"/>
      <c r="D114"/>
      <c r="E114"/>
      <c r="F114"/>
      <c r="G114"/>
      <c r="H114"/>
      <c r="I114"/>
      <c r="J114"/>
      <c r="K114"/>
      <c r="L114"/>
      <c r="M114"/>
    </row>
    <row r="115" spans="1:13" ht="14.5" x14ac:dyDescent="0.35">
      <c r="A115"/>
      <c r="B115"/>
      <c r="C115"/>
      <c r="D115"/>
      <c r="E115"/>
      <c r="F115"/>
      <c r="G115"/>
      <c r="H115"/>
      <c r="I115"/>
      <c r="J115"/>
      <c r="K115"/>
      <c r="L115"/>
      <c r="M115"/>
    </row>
    <row r="116" spans="1:13" ht="14.5" x14ac:dyDescent="0.35">
      <c r="A116"/>
      <c r="B116"/>
      <c r="C116"/>
      <c r="D116"/>
      <c r="E116"/>
      <c r="F116"/>
      <c r="G116"/>
      <c r="H116"/>
      <c r="I116"/>
      <c r="J116"/>
      <c r="K116"/>
      <c r="L116"/>
      <c r="M116"/>
    </row>
    <row r="117" spans="1:13" ht="14.5" x14ac:dyDescent="0.35">
      <c r="A117"/>
      <c r="B117"/>
      <c r="C117"/>
      <c r="D117"/>
      <c r="E117"/>
      <c r="F117"/>
      <c r="G117"/>
      <c r="H117"/>
      <c r="I117"/>
      <c r="J117"/>
      <c r="K117"/>
      <c r="L117"/>
      <c r="M117"/>
    </row>
    <row r="118" spans="1:13" ht="14.5" x14ac:dyDescent="0.35">
      <c r="A118"/>
      <c r="B118"/>
      <c r="C118"/>
      <c r="D118"/>
      <c r="E118"/>
      <c r="F118"/>
      <c r="G118"/>
      <c r="H118"/>
      <c r="I118"/>
      <c r="J118"/>
      <c r="K118"/>
      <c r="L118"/>
      <c r="M118"/>
    </row>
    <row r="119" spans="1:13" ht="14.5" x14ac:dyDescent="0.35">
      <c r="A119"/>
      <c r="B119"/>
      <c r="C119"/>
      <c r="D119"/>
      <c r="E119"/>
      <c r="F119"/>
      <c r="G119"/>
      <c r="H119"/>
      <c r="I119"/>
      <c r="J119"/>
      <c r="K119"/>
      <c r="L119"/>
      <c r="M119"/>
    </row>
    <row r="120" spans="1:13" ht="14.5" x14ac:dyDescent="0.35">
      <c r="A120"/>
      <c r="B120"/>
      <c r="C120"/>
      <c r="D120"/>
      <c r="E120"/>
      <c r="F120"/>
      <c r="G120"/>
      <c r="H120"/>
      <c r="I120"/>
      <c r="J120"/>
      <c r="K120"/>
      <c r="L120"/>
      <c r="M120"/>
    </row>
    <row r="121" spans="1:13" ht="14.5" x14ac:dyDescent="0.35">
      <c r="A121"/>
      <c r="B121"/>
      <c r="C121"/>
      <c r="D121"/>
      <c r="E121"/>
      <c r="F121"/>
      <c r="G121"/>
      <c r="H121"/>
      <c r="I121"/>
      <c r="J121"/>
      <c r="K121"/>
      <c r="L121"/>
      <c r="M121"/>
    </row>
    <row r="122" spans="1:13" ht="14.5" x14ac:dyDescent="0.35">
      <c r="A122"/>
      <c r="B122"/>
      <c r="C122"/>
      <c r="D122"/>
      <c r="E122"/>
      <c r="F122"/>
      <c r="G122"/>
      <c r="H122"/>
      <c r="I122"/>
      <c r="J122"/>
      <c r="K122"/>
      <c r="L122"/>
      <c r="M122"/>
    </row>
    <row r="123" spans="1:13" ht="14.5" x14ac:dyDescent="0.35">
      <c r="A123"/>
      <c r="B123"/>
      <c r="C123"/>
      <c r="D123"/>
      <c r="E123"/>
      <c r="F123"/>
      <c r="G123"/>
      <c r="H123"/>
      <c r="I123"/>
      <c r="J123"/>
      <c r="K123"/>
      <c r="L123"/>
      <c r="M123"/>
    </row>
    <row r="124" spans="1:13" ht="14.5" x14ac:dyDescent="0.35">
      <c r="A124"/>
      <c r="B124"/>
      <c r="C124"/>
      <c r="D124"/>
      <c r="E124"/>
      <c r="F124"/>
      <c r="G124"/>
      <c r="H124"/>
      <c r="I124"/>
      <c r="J124"/>
      <c r="K124"/>
      <c r="L124"/>
      <c r="M124"/>
    </row>
    <row r="125" spans="1:13" ht="14.5" x14ac:dyDescent="0.35">
      <c r="A125"/>
      <c r="B125"/>
      <c r="C125"/>
      <c r="D125"/>
      <c r="E125"/>
      <c r="F125"/>
      <c r="G125"/>
      <c r="H125"/>
      <c r="I125"/>
      <c r="J125"/>
      <c r="K125"/>
      <c r="L125"/>
      <c r="M125"/>
    </row>
    <row r="126" spans="1:13" ht="14.5" x14ac:dyDescent="0.35">
      <c r="A126"/>
      <c r="B126"/>
      <c r="C126"/>
      <c r="D126"/>
      <c r="E126"/>
      <c r="F126"/>
      <c r="G126"/>
      <c r="H126"/>
      <c r="I126"/>
      <c r="J126"/>
      <c r="K126"/>
      <c r="L126"/>
      <c r="M126"/>
    </row>
    <row r="127" spans="1:13" ht="14.5" x14ac:dyDescent="0.35">
      <c r="A127"/>
      <c r="B127"/>
      <c r="C127"/>
      <c r="D127"/>
      <c r="E127"/>
      <c r="F127"/>
      <c r="G127"/>
      <c r="H127"/>
      <c r="I127"/>
      <c r="J127"/>
      <c r="K127"/>
      <c r="L127"/>
      <c r="M127"/>
    </row>
    <row r="128" spans="1:13" ht="14.5" x14ac:dyDescent="0.35">
      <c r="A128"/>
      <c r="B128"/>
      <c r="C128"/>
      <c r="D128"/>
      <c r="E128"/>
      <c r="F128"/>
      <c r="G128"/>
      <c r="H128"/>
      <c r="I128"/>
      <c r="J128"/>
      <c r="K128"/>
      <c r="L128"/>
      <c r="M128"/>
    </row>
    <row r="129" spans="1:13" ht="14.5" x14ac:dyDescent="0.35">
      <c r="A129"/>
      <c r="B129"/>
      <c r="C129"/>
      <c r="D129"/>
      <c r="E129"/>
      <c r="F129"/>
      <c r="G129"/>
      <c r="H129"/>
      <c r="I129"/>
      <c r="J129"/>
      <c r="K129"/>
      <c r="L129"/>
      <c r="M129"/>
    </row>
    <row r="130" spans="1:13" ht="14.5" x14ac:dyDescent="0.35">
      <c r="A130"/>
      <c r="B130"/>
      <c r="C130"/>
      <c r="D130"/>
      <c r="E130"/>
      <c r="F130"/>
      <c r="G130"/>
      <c r="H130"/>
      <c r="I130"/>
      <c r="J130"/>
      <c r="K130"/>
      <c r="L130"/>
      <c r="M130"/>
    </row>
    <row r="131" spans="1:13" ht="14.5" x14ac:dyDescent="0.35">
      <c r="A131"/>
      <c r="B131"/>
      <c r="C131"/>
      <c r="D131"/>
      <c r="E131"/>
      <c r="F131"/>
      <c r="G131"/>
      <c r="H131"/>
      <c r="I131"/>
      <c r="J131"/>
      <c r="K131"/>
      <c r="L131"/>
      <c r="M131"/>
    </row>
    <row r="132" spans="1:13" ht="14.5" x14ac:dyDescent="0.35">
      <c r="A132"/>
      <c r="B132"/>
      <c r="C132"/>
      <c r="D132"/>
      <c r="E132"/>
      <c r="F132"/>
      <c r="G132"/>
      <c r="H132"/>
      <c r="I132"/>
      <c r="J132"/>
      <c r="K132"/>
      <c r="L132"/>
      <c r="M132"/>
    </row>
    <row r="133" spans="1:13" ht="14.5" x14ac:dyDescent="0.35">
      <c r="A133"/>
      <c r="B133"/>
      <c r="C133"/>
      <c r="D133"/>
      <c r="E133"/>
      <c r="F133"/>
      <c r="G133"/>
      <c r="H133"/>
      <c r="I133"/>
      <c r="J133"/>
      <c r="K133"/>
      <c r="L133"/>
      <c r="M133"/>
    </row>
    <row r="134" spans="1:13" ht="14.5" x14ac:dyDescent="0.35">
      <c r="A134"/>
      <c r="B134"/>
      <c r="C134"/>
      <c r="D134"/>
      <c r="E134"/>
      <c r="F134"/>
      <c r="G134"/>
      <c r="H134"/>
      <c r="I134"/>
      <c r="J134"/>
      <c r="K134"/>
      <c r="L134"/>
      <c r="M134"/>
    </row>
    <row r="135" spans="1:13" ht="14.5" x14ac:dyDescent="0.35">
      <c r="A135"/>
      <c r="B135"/>
      <c r="C135"/>
      <c r="D135"/>
      <c r="E135"/>
      <c r="F135"/>
      <c r="G135"/>
      <c r="H135"/>
      <c r="I135"/>
      <c r="J135"/>
      <c r="K135"/>
      <c r="L135"/>
      <c r="M135"/>
    </row>
    <row r="136" spans="1:13" ht="14.5" x14ac:dyDescent="0.35">
      <c r="A136"/>
      <c r="B136"/>
      <c r="C136"/>
      <c r="D136"/>
      <c r="E136"/>
      <c r="F136"/>
      <c r="G136"/>
      <c r="H136"/>
      <c r="I136"/>
      <c r="J136"/>
      <c r="K136"/>
      <c r="L136"/>
      <c r="M136"/>
    </row>
    <row r="137" spans="1:13" ht="14.5" x14ac:dyDescent="0.35">
      <c r="A137"/>
      <c r="B137"/>
      <c r="C137"/>
      <c r="D137"/>
      <c r="E137"/>
      <c r="F137"/>
      <c r="G137"/>
      <c r="H137"/>
      <c r="I137"/>
      <c r="J137"/>
      <c r="K137"/>
      <c r="L137"/>
      <c r="M137"/>
    </row>
    <row r="138" spans="1:13" ht="14.5" x14ac:dyDescent="0.35">
      <c r="A138"/>
      <c r="B138"/>
      <c r="C138"/>
      <c r="D138"/>
      <c r="E138"/>
      <c r="F138"/>
      <c r="G138"/>
      <c r="H138"/>
      <c r="I138"/>
      <c r="J138"/>
      <c r="K138"/>
      <c r="L138"/>
      <c r="M138"/>
    </row>
    <row r="139" spans="1:13" ht="14.5" x14ac:dyDescent="0.35">
      <c r="A139"/>
      <c r="B139"/>
      <c r="C139"/>
      <c r="D139"/>
      <c r="E139"/>
      <c r="F139"/>
      <c r="G139"/>
      <c r="H139"/>
      <c r="I139"/>
      <c r="J139"/>
      <c r="K139"/>
      <c r="L139"/>
      <c r="M139"/>
    </row>
    <row r="140" spans="1:13" ht="14.5" x14ac:dyDescent="0.35">
      <c r="A140"/>
      <c r="B140"/>
      <c r="C140"/>
      <c r="D140"/>
      <c r="E140"/>
      <c r="F140"/>
      <c r="G140"/>
      <c r="H140"/>
      <c r="I140"/>
      <c r="J140"/>
      <c r="K140"/>
      <c r="L140"/>
      <c r="M140"/>
    </row>
    <row r="141" spans="1:13" ht="14.5" x14ac:dyDescent="0.35">
      <c r="A141"/>
      <c r="B141"/>
      <c r="C141"/>
      <c r="D141"/>
      <c r="E141"/>
      <c r="F141"/>
      <c r="G141"/>
      <c r="H141"/>
      <c r="I141"/>
      <c r="J141"/>
      <c r="K141"/>
      <c r="L141"/>
      <c r="M141"/>
    </row>
    <row r="142" spans="1:13" ht="14.5" x14ac:dyDescent="0.35">
      <c r="A142"/>
      <c r="B142"/>
      <c r="C142"/>
      <c r="D142"/>
      <c r="E142"/>
      <c r="F142"/>
      <c r="G142"/>
      <c r="H142"/>
      <c r="I142"/>
      <c r="J142"/>
      <c r="K142"/>
      <c r="L142"/>
      <c r="M142"/>
    </row>
    <row r="143" spans="1:13" ht="14.5" x14ac:dyDescent="0.35">
      <c r="A143"/>
      <c r="B143"/>
      <c r="C143"/>
      <c r="D143"/>
      <c r="E143"/>
      <c r="F143"/>
      <c r="G143"/>
      <c r="H143"/>
      <c r="I143"/>
      <c r="J143"/>
      <c r="K143"/>
      <c r="L143"/>
      <c r="M143"/>
    </row>
    <row r="144" spans="1:13" ht="14.5" x14ac:dyDescent="0.35">
      <c r="A144"/>
      <c r="B144"/>
      <c r="C144"/>
      <c r="D144"/>
      <c r="E144"/>
      <c r="F144"/>
      <c r="G144"/>
      <c r="H144"/>
      <c r="I144"/>
      <c r="J144"/>
      <c r="K144"/>
      <c r="L144"/>
      <c r="M144"/>
    </row>
    <row r="145" spans="1:13" ht="14.5" x14ac:dyDescent="0.35">
      <c r="A145"/>
      <c r="B145"/>
      <c r="C145"/>
      <c r="D145"/>
      <c r="E145"/>
      <c r="F145"/>
      <c r="G145"/>
      <c r="H145"/>
      <c r="I145"/>
      <c r="J145"/>
      <c r="K145"/>
      <c r="L145"/>
      <c r="M145"/>
    </row>
    <row r="146" spans="1:13" ht="14.5" x14ac:dyDescent="0.35">
      <c r="A146"/>
      <c r="B146"/>
      <c r="C146"/>
      <c r="D146"/>
      <c r="E146"/>
      <c r="F146"/>
      <c r="G146"/>
      <c r="H146"/>
      <c r="I146"/>
      <c r="J146"/>
      <c r="K146"/>
      <c r="L146"/>
      <c r="M146"/>
    </row>
    <row r="147" spans="1:13" ht="14.5" x14ac:dyDescent="0.35">
      <c r="A147"/>
      <c r="B147"/>
      <c r="C147"/>
      <c r="D147"/>
      <c r="E147"/>
      <c r="F147"/>
      <c r="G147"/>
      <c r="H147"/>
      <c r="I147"/>
      <c r="J147"/>
      <c r="K147"/>
      <c r="L147"/>
      <c r="M147"/>
    </row>
    <row r="148" spans="1:13" ht="14.5" x14ac:dyDescent="0.35">
      <c r="A148"/>
      <c r="B148"/>
      <c r="C148"/>
      <c r="D148"/>
      <c r="E148"/>
      <c r="F148"/>
      <c r="G148"/>
      <c r="H148"/>
      <c r="I148"/>
      <c r="J148"/>
      <c r="K148"/>
      <c r="L148"/>
      <c r="M148"/>
    </row>
    <row r="149" spans="1:13" ht="14.5" x14ac:dyDescent="0.35">
      <c r="A149"/>
      <c r="B149"/>
      <c r="C149"/>
      <c r="D149"/>
      <c r="E149"/>
      <c r="F149"/>
      <c r="G149"/>
      <c r="H149"/>
      <c r="I149"/>
      <c r="J149"/>
      <c r="K149"/>
      <c r="L149"/>
      <c r="M149"/>
    </row>
    <row r="150" spans="1:13" ht="14.5" x14ac:dyDescent="0.35">
      <c r="A150"/>
      <c r="B150"/>
      <c r="C150"/>
      <c r="D150"/>
      <c r="E150"/>
      <c r="F150"/>
      <c r="G150"/>
      <c r="H150"/>
      <c r="I150"/>
      <c r="J150"/>
      <c r="K150"/>
      <c r="L150"/>
      <c r="M150"/>
    </row>
    <row r="151" spans="1:13" ht="14.5" x14ac:dyDescent="0.35">
      <c r="A151"/>
      <c r="B151"/>
      <c r="C151"/>
      <c r="D151"/>
      <c r="E151"/>
      <c r="F151"/>
      <c r="G151"/>
      <c r="H151"/>
      <c r="I151"/>
      <c r="J151"/>
      <c r="K151"/>
      <c r="L151"/>
      <c r="M151"/>
    </row>
    <row r="152" spans="1:13" ht="14.5" x14ac:dyDescent="0.35">
      <c r="A152"/>
      <c r="B152"/>
      <c r="C152"/>
      <c r="D152"/>
      <c r="E152"/>
      <c r="F152"/>
      <c r="G152"/>
      <c r="H152"/>
      <c r="I152"/>
      <c r="J152"/>
      <c r="K152"/>
      <c r="L152"/>
      <c r="M152"/>
    </row>
    <row r="153" spans="1:13" ht="14.5" x14ac:dyDescent="0.35">
      <c r="A153"/>
      <c r="B153"/>
      <c r="C153"/>
      <c r="D153"/>
      <c r="E153"/>
      <c r="F153"/>
      <c r="G153"/>
      <c r="H153"/>
      <c r="I153"/>
      <c r="J153"/>
      <c r="K153"/>
      <c r="L153"/>
      <c r="M153"/>
    </row>
    <row r="154" spans="1:13" ht="14.5" x14ac:dyDescent="0.35">
      <c r="A154"/>
      <c r="B154"/>
      <c r="C154"/>
      <c r="D154"/>
      <c r="E154"/>
      <c r="F154"/>
      <c r="G154"/>
      <c r="H154"/>
      <c r="I154"/>
      <c r="J154"/>
      <c r="K154"/>
      <c r="L154"/>
      <c r="M154"/>
    </row>
    <row r="155" spans="1:13" ht="14.5" x14ac:dyDescent="0.35">
      <c r="A155"/>
      <c r="B155"/>
      <c r="C155"/>
      <c r="D155"/>
      <c r="E155"/>
      <c r="F155"/>
      <c r="G155"/>
      <c r="H155"/>
      <c r="I155"/>
      <c r="J155"/>
      <c r="K155"/>
      <c r="L155"/>
      <c r="M155"/>
    </row>
    <row r="156" spans="1:13" ht="14.5" x14ac:dyDescent="0.35">
      <c r="A156"/>
      <c r="B156"/>
      <c r="C156"/>
      <c r="D156"/>
      <c r="E156"/>
      <c r="F156"/>
      <c r="G156"/>
      <c r="H156"/>
      <c r="I156"/>
      <c r="J156"/>
      <c r="K156"/>
      <c r="L156"/>
      <c r="M156"/>
    </row>
    <row r="157" spans="1:13" ht="14.5" x14ac:dyDescent="0.35">
      <c r="A157"/>
      <c r="B157"/>
      <c r="C157"/>
      <c r="D157"/>
      <c r="E157"/>
      <c r="F157"/>
      <c r="G157"/>
      <c r="H157"/>
      <c r="I157"/>
      <c r="J157"/>
      <c r="K157"/>
      <c r="L157"/>
      <c r="M157"/>
    </row>
    <row r="158" spans="1:13" ht="14.5" x14ac:dyDescent="0.35">
      <c r="A158"/>
      <c r="B158"/>
      <c r="C158"/>
      <c r="D158"/>
      <c r="E158"/>
      <c r="F158"/>
      <c r="G158"/>
      <c r="H158"/>
      <c r="I158"/>
      <c r="J158"/>
      <c r="K158"/>
      <c r="L158"/>
      <c r="M158"/>
    </row>
    <row r="159" spans="1:13" ht="14.5" x14ac:dyDescent="0.35">
      <c r="A159"/>
      <c r="B159"/>
      <c r="C159"/>
      <c r="D159"/>
      <c r="E159"/>
      <c r="F159"/>
      <c r="G159"/>
      <c r="H159"/>
      <c r="I159"/>
      <c r="J159"/>
      <c r="K159"/>
      <c r="L159"/>
      <c r="M159"/>
    </row>
    <row r="160" spans="1:13" ht="14.5" x14ac:dyDescent="0.35">
      <c r="A160"/>
      <c r="B160"/>
      <c r="C160"/>
      <c r="D160"/>
      <c r="E160"/>
      <c r="F160"/>
      <c r="G160"/>
      <c r="H160"/>
      <c r="I160"/>
      <c r="J160"/>
      <c r="K160"/>
      <c r="L160"/>
      <c r="M160"/>
    </row>
    <row r="161" spans="1:13" ht="14.5" x14ac:dyDescent="0.35">
      <c r="A161"/>
      <c r="B161"/>
      <c r="C161"/>
      <c r="D161"/>
      <c r="E161"/>
      <c r="F161"/>
      <c r="G161"/>
      <c r="H161"/>
      <c r="I161"/>
      <c r="J161"/>
      <c r="K161"/>
      <c r="L161"/>
      <c r="M161"/>
    </row>
    <row r="162" spans="1:13" ht="14.5" x14ac:dyDescent="0.35">
      <c r="A162"/>
      <c r="B162"/>
      <c r="C162"/>
      <c r="D162"/>
      <c r="E162"/>
      <c r="F162"/>
      <c r="G162"/>
      <c r="H162"/>
      <c r="I162"/>
      <c r="J162"/>
      <c r="K162"/>
      <c r="L162"/>
      <c r="M162"/>
    </row>
    <row r="163" spans="1:13" ht="14.5" x14ac:dyDescent="0.35">
      <c r="A163"/>
      <c r="B163"/>
      <c r="C163"/>
      <c r="D163"/>
      <c r="E163"/>
      <c r="F163"/>
      <c r="G163"/>
      <c r="H163"/>
      <c r="I163"/>
      <c r="J163"/>
      <c r="K163"/>
      <c r="L163"/>
      <c r="M163"/>
    </row>
    <row r="164" spans="1:13" ht="14.5" x14ac:dyDescent="0.35">
      <c r="A164"/>
      <c r="B164"/>
      <c r="C164"/>
      <c r="D164"/>
      <c r="E164"/>
      <c r="F164"/>
      <c r="G164"/>
      <c r="H164"/>
      <c r="I164"/>
      <c r="J164"/>
      <c r="K164"/>
      <c r="L164"/>
      <c r="M164"/>
    </row>
    <row r="165" spans="1:13" ht="14.5" x14ac:dyDescent="0.35">
      <c r="A165"/>
      <c r="B165"/>
      <c r="C165"/>
      <c r="D165"/>
      <c r="E165"/>
      <c r="F165"/>
      <c r="G165"/>
      <c r="H165"/>
      <c r="I165"/>
      <c r="J165"/>
      <c r="K165"/>
      <c r="L165"/>
      <c r="M165"/>
    </row>
    <row r="166" spans="1:13" ht="14.5" x14ac:dyDescent="0.35">
      <c r="A166"/>
      <c r="B166"/>
      <c r="C166"/>
      <c r="D166"/>
      <c r="E166"/>
      <c r="F166"/>
      <c r="G166"/>
      <c r="H166"/>
      <c r="I166"/>
      <c r="J166"/>
      <c r="K166"/>
      <c r="L166"/>
      <c r="M166"/>
    </row>
    <row r="167" spans="1:13" ht="14.5" x14ac:dyDescent="0.35">
      <c r="A167"/>
      <c r="B167"/>
      <c r="C167"/>
      <c r="D167"/>
      <c r="E167"/>
      <c r="F167"/>
      <c r="G167"/>
      <c r="H167"/>
      <c r="I167"/>
      <c r="J167"/>
      <c r="K167"/>
      <c r="L167"/>
      <c r="M167"/>
    </row>
    <row r="168" spans="1:13" ht="14.5" x14ac:dyDescent="0.35">
      <c r="A168"/>
      <c r="B168"/>
      <c r="C168"/>
      <c r="D168"/>
      <c r="E168"/>
      <c r="F168"/>
      <c r="G168"/>
      <c r="H168"/>
      <c r="I168"/>
      <c r="J168"/>
      <c r="K168"/>
      <c r="L168"/>
      <c r="M168"/>
    </row>
    <row r="169" spans="1:13" ht="14.5" x14ac:dyDescent="0.35">
      <c r="A169"/>
      <c r="B169"/>
      <c r="C169"/>
      <c r="D169"/>
      <c r="E169"/>
      <c r="F169"/>
      <c r="G169"/>
      <c r="H169"/>
      <c r="I169"/>
      <c r="J169"/>
      <c r="K169"/>
      <c r="L169"/>
      <c r="M169"/>
    </row>
    <row r="170" spans="1:13" ht="14.5" x14ac:dyDescent="0.35">
      <c r="A170"/>
      <c r="B170"/>
      <c r="C170"/>
      <c r="D170"/>
      <c r="E170"/>
      <c r="F170"/>
      <c r="G170"/>
      <c r="H170"/>
      <c r="I170"/>
      <c r="J170"/>
      <c r="K170"/>
      <c r="L170"/>
      <c r="M170"/>
    </row>
    <row r="171" spans="1:13" ht="14.5" x14ac:dyDescent="0.35">
      <c r="A171"/>
      <c r="B171"/>
      <c r="C171"/>
      <c r="D171"/>
      <c r="E171"/>
      <c r="F171"/>
      <c r="G171"/>
      <c r="H171"/>
      <c r="I171"/>
      <c r="J171"/>
      <c r="K171"/>
      <c r="L171"/>
      <c r="M171"/>
    </row>
    <row r="172" spans="1:13" ht="14.5" x14ac:dyDescent="0.35">
      <c r="A172"/>
      <c r="B172"/>
      <c r="C172"/>
      <c r="D172"/>
      <c r="E172"/>
      <c r="F172"/>
      <c r="G172"/>
      <c r="H172"/>
      <c r="I172"/>
      <c r="J172"/>
      <c r="K172"/>
      <c r="L172"/>
      <c r="M172"/>
    </row>
    <row r="173" spans="1:13" ht="14.5" x14ac:dyDescent="0.35">
      <c r="A173"/>
      <c r="B173"/>
      <c r="C173"/>
      <c r="D173"/>
      <c r="E173"/>
      <c r="F173"/>
      <c r="G173"/>
      <c r="H173"/>
      <c r="I173"/>
      <c r="J173"/>
      <c r="K173"/>
      <c r="L173"/>
      <c r="M173"/>
    </row>
    <row r="174" spans="1:13" ht="14.5" x14ac:dyDescent="0.35">
      <c r="A174"/>
      <c r="B174"/>
      <c r="C174"/>
      <c r="D174"/>
      <c r="E174"/>
      <c r="F174"/>
      <c r="G174"/>
      <c r="H174"/>
      <c r="I174"/>
      <c r="J174"/>
      <c r="K174"/>
      <c r="L174"/>
      <c r="M174"/>
    </row>
    <row r="175" spans="1:13" ht="14.5" x14ac:dyDescent="0.35">
      <c r="A175"/>
      <c r="B175"/>
      <c r="C175"/>
      <c r="D175"/>
      <c r="E175"/>
      <c r="F175"/>
      <c r="G175"/>
      <c r="H175"/>
      <c r="I175"/>
      <c r="J175"/>
      <c r="K175"/>
      <c r="L175"/>
      <c r="M175"/>
    </row>
    <row r="176" spans="1:13" ht="14.5" x14ac:dyDescent="0.35">
      <c r="A176"/>
      <c r="B176"/>
      <c r="C176"/>
      <c r="D176"/>
      <c r="E176"/>
      <c r="F176"/>
      <c r="G176"/>
      <c r="H176"/>
      <c r="I176"/>
      <c r="J176"/>
      <c r="K176"/>
      <c r="L176"/>
      <c r="M176"/>
    </row>
    <row r="177" spans="1:13" ht="14.5" x14ac:dyDescent="0.35">
      <c r="A177"/>
      <c r="B177"/>
      <c r="C177"/>
      <c r="D177"/>
      <c r="E177"/>
      <c r="F177"/>
      <c r="G177"/>
      <c r="H177"/>
      <c r="I177"/>
      <c r="J177"/>
      <c r="K177"/>
      <c r="L177"/>
      <c r="M177"/>
    </row>
    <row r="178" spans="1:13" ht="14.5" x14ac:dyDescent="0.35">
      <c r="A178"/>
      <c r="B178"/>
      <c r="C178"/>
      <c r="D178"/>
      <c r="E178"/>
      <c r="F178"/>
      <c r="G178"/>
      <c r="H178"/>
      <c r="I178"/>
      <c r="J178"/>
      <c r="K178"/>
      <c r="L178"/>
      <c r="M178"/>
    </row>
    <row r="179" spans="1:13" ht="14.5" x14ac:dyDescent="0.35">
      <c r="A179"/>
      <c r="B179"/>
      <c r="C179"/>
      <c r="D179"/>
      <c r="E179"/>
      <c r="F179"/>
      <c r="G179"/>
      <c r="H179"/>
      <c r="I179"/>
      <c r="J179"/>
      <c r="K179"/>
      <c r="L179"/>
      <c r="M179"/>
    </row>
    <row r="180" spans="1:13" ht="14.5" x14ac:dyDescent="0.35">
      <c r="A180"/>
      <c r="B180"/>
      <c r="C180"/>
      <c r="D180"/>
      <c r="E180"/>
      <c r="F180"/>
      <c r="G180"/>
      <c r="H180"/>
      <c r="I180"/>
      <c r="J180"/>
      <c r="K180"/>
      <c r="L180"/>
      <c r="M180"/>
    </row>
    <row r="181" spans="1:13" ht="14.5" x14ac:dyDescent="0.35">
      <c r="A181"/>
      <c r="B181"/>
      <c r="C181"/>
      <c r="D181"/>
      <c r="E181"/>
      <c r="F181"/>
      <c r="G181"/>
      <c r="H181"/>
      <c r="I181"/>
      <c r="J181"/>
      <c r="K181"/>
      <c r="L181"/>
      <c r="M181"/>
    </row>
    <row r="182" spans="1:13" ht="14.5" x14ac:dyDescent="0.35">
      <c r="A182"/>
      <c r="B182"/>
      <c r="C182"/>
      <c r="D182"/>
      <c r="E182"/>
      <c r="F182"/>
      <c r="G182"/>
      <c r="H182"/>
      <c r="I182"/>
      <c r="J182"/>
      <c r="K182"/>
      <c r="L182"/>
      <c r="M182"/>
    </row>
    <row r="183" spans="1:13" ht="14.5" x14ac:dyDescent="0.35">
      <c r="A183"/>
      <c r="B183"/>
      <c r="C183"/>
      <c r="D183"/>
      <c r="E183"/>
      <c r="F183"/>
      <c r="G183"/>
      <c r="H183"/>
      <c r="I183"/>
      <c r="J183"/>
      <c r="K183"/>
      <c r="L183"/>
      <c r="M183"/>
    </row>
    <row r="184" spans="1:13" ht="14.5" x14ac:dyDescent="0.35">
      <c r="A184"/>
      <c r="B184"/>
      <c r="C184"/>
      <c r="D184"/>
      <c r="E184"/>
      <c r="F184"/>
      <c r="G184"/>
      <c r="H184"/>
      <c r="I184"/>
      <c r="J184"/>
      <c r="K184"/>
      <c r="L184"/>
      <c r="M184"/>
    </row>
    <row r="185" spans="1:13" ht="14.5" x14ac:dyDescent="0.35">
      <c r="A185"/>
      <c r="B185"/>
      <c r="C185"/>
      <c r="D185"/>
      <c r="E185"/>
      <c r="F185"/>
      <c r="G185"/>
      <c r="H185"/>
      <c r="I185"/>
      <c r="J185"/>
      <c r="K185"/>
      <c r="L185"/>
      <c r="M185"/>
    </row>
    <row r="186" spans="1:13" ht="14.5" x14ac:dyDescent="0.35">
      <c r="A186"/>
      <c r="B186"/>
      <c r="C186"/>
      <c r="D186"/>
      <c r="E186"/>
      <c r="F186"/>
      <c r="G186"/>
      <c r="H186"/>
      <c r="I186"/>
      <c r="J186"/>
      <c r="K186"/>
      <c r="L186"/>
      <c r="M186"/>
    </row>
    <row r="187" spans="1:13" ht="14.5" x14ac:dyDescent="0.35">
      <c r="A187"/>
      <c r="B187"/>
      <c r="C187"/>
      <c r="D187"/>
      <c r="E187"/>
      <c r="F187"/>
      <c r="G187"/>
      <c r="H187"/>
      <c r="I187"/>
      <c r="J187"/>
      <c r="K187"/>
      <c r="L187"/>
      <c r="M187"/>
    </row>
    <row r="188" spans="1:13" ht="14.5" x14ac:dyDescent="0.35">
      <c r="A188"/>
      <c r="B188"/>
      <c r="C188"/>
      <c r="D188"/>
      <c r="E188"/>
      <c r="F188"/>
      <c r="G188"/>
      <c r="H188"/>
      <c r="I188"/>
      <c r="J188"/>
      <c r="K188"/>
      <c r="L188"/>
      <c r="M188"/>
    </row>
    <row r="189" spans="1:13" ht="14.5" x14ac:dyDescent="0.35">
      <c r="A189"/>
      <c r="B189"/>
      <c r="C189"/>
      <c r="D189"/>
      <c r="E189"/>
      <c r="F189"/>
      <c r="G189"/>
      <c r="H189"/>
      <c r="I189"/>
      <c r="J189"/>
      <c r="K189"/>
      <c r="L189"/>
      <c r="M189"/>
    </row>
    <row r="190" spans="1:13" ht="14.5" x14ac:dyDescent="0.35">
      <c r="A190"/>
      <c r="B190"/>
      <c r="C190"/>
      <c r="D190"/>
      <c r="E190"/>
      <c r="F190"/>
      <c r="G190"/>
      <c r="H190"/>
      <c r="I190"/>
      <c r="J190"/>
      <c r="K190"/>
      <c r="L190"/>
      <c r="M190"/>
    </row>
    <row r="191" spans="1:13" ht="14.5" x14ac:dyDescent="0.35">
      <c r="A191"/>
      <c r="B191"/>
      <c r="C191"/>
      <c r="D191"/>
      <c r="E191"/>
      <c r="F191"/>
      <c r="G191"/>
      <c r="H191"/>
      <c r="I191"/>
      <c r="J191"/>
      <c r="K191"/>
      <c r="L191"/>
      <c r="M191"/>
    </row>
    <row r="192" spans="1:13" ht="14.5" x14ac:dyDescent="0.35">
      <c r="A192"/>
      <c r="B192"/>
      <c r="C192"/>
      <c r="D192"/>
      <c r="E192"/>
      <c r="F192"/>
      <c r="G192"/>
      <c r="H192"/>
      <c r="I192"/>
      <c r="J192"/>
      <c r="K192"/>
      <c r="L192"/>
      <c r="M192"/>
    </row>
    <row r="193" spans="1:13" ht="14.5" x14ac:dyDescent="0.35">
      <c r="A193"/>
      <c r="B193"/>
      <c r="C193"/>
      <c r="D193"/>
      <c r="E193"/>
      <c r="F193"/>
      <c r="G193"/>
      <c r="H193"/>
      <c r="I193"/>
      <c r="J193"/>
      <c r="K193"/>
      <c r="L193"/>
      <c r="M193"/>
    </row>
    <row r="194" spans="1:13" ht="14.5" x14ac:dyDescent="0.35">
      <c r="A194"/>
      <c r="B194"/>
      <c r="C194"/>
      <c r="D194"/>
      <c r="E194"/>
      <c r="F194"/>
      <c r="G194"/>
      <c r="H194"/>
      <c r="I194"/>
      <c r="J194"/>
      <c r="K194"/>
      <c r="L194"/>
      <c r="M194"/>
    </row>
    <row r="195" spans="1:13" ht="14.5" x14ac:dyDescent="0.35">
      <c r="A195"/>
      <c r="B195"/>
      <c r="C195"/>
      <c r="D195"/>
      <c r="E195"/>
      <c r="F195"/>
      <c r="G195"/>
      <c r="H195"/>
      <c r="I195"/>
      <c r="J195"/>
      <c r="K195"/>
      <c r="L195"/>
      <c r="M195"/>
    </row>
    <row r="196" spans="1:13" ht="14.5" x14ac:dyDescent="0.35">
      <c r="A196"/>
      <c r="B196"/>
      <c r="C196"/>
      <c r="D196"/>
      <c r="E196"/>
      <c r="F196"/>
      <c r="G196"/>
      <c r="H196"/>
      <c r="I196"/>
      <c r="J196"/>
      <c r="K196"/>
      <c r="L196"/>
      <c r="M196"/>
    </row>
    <row r="197" spans="1:13" ht="14.5" x14ac:dyDescent="0.35">
      <c r="A197"/>
      <c r="B197"/>
      <c r="C197"/>
      <c r="D197"/>
      <c r="E197"/>
      <c r="F197"/>
      <c r="G197"/>
      <c r="H197"/>
      <c r="I197"/>
      <c r="J197"/>
      <c r="K197"/>
      <c r="L197"/>
      <c r="M197"/>
    </row>
    <row r="198" spans="1:13" ht="14.5" x14ac:dyDescent="0.35">
      <c r="A198"/>
      <c r="B198"/>
      <c r="C198"/>
      <c r="D198"/>
      <c r="E198"/>
      <c r="F198"/>
      <c r="G198"/>
      <c r="H198"/>
      <c r="I198"/>
      <c r="J198"/>
      <c r="K198"/>
      <c r="L198"/>
      <c r="M198"/>
    </row>
    <row r="199" spans="1:13" ht="14.5" x14ac:dyDescent="0.35">
      <c r="A199"/>
      <c r="B199"/>
      <c r="C199"/>
      <c r="D199"/>
      <c r="E199"/>
      <c r="F199"/>
      <c r="G199"/>
      <c r="H199"/>
      <c r="I199"/>
      <c r="J199"/>
      <c r="K199"/>
      <c r="L199"/>
      <c r="M199"/>
    </row>
    <row r="200" spans="1:13" ht="14.5" x14ac:dyDescent="0.35">
      <c r="A200"/>
      <c r="B200"/>
      <c r="C200"/>
      <c r="D200"/>
      <c r="E200"/>
      <c r="F200"/>
      <c r="G200"/>
      <c r="H200"/>
      <c r="I200"/>
      <c r="J200"/>
      <c r="K200"/>
      <c r="L200"/>
      <c r="M200"/>
    </row>
    <row r="201" spans="1:13" ht="14.5" x14ac:dyDescent="0.35">
      <c r="A201"/>
      <c r="B201"/>
      <c r="C201"/>
      <c r="D201"/>
      <c r="E201"/>
      <c r="F201"/>
      <c r="G201"/>
      <c r="H201"/>
      <c r="I201"/>
      <c r="J201"/>
      <c r="K201"/>
      <c r="L201"/>
      <c r="M201"/>
    </row>
    <row r="202" spans="1:13" ht="14.5" x14ac:dyDescent="0.35">
      <c r="A202"/>
      <c r="B202"/>
      <c r="C202"/>
      <c r="D202"/>
      <c r="E202"/>
      <c r="F202"/>
      <c r="G202"/>
      <c r="H202"/>
      <c r="I202"/>
      <c r="J202"/>
      <c r="K202"/>
      <c r="L202"/>
      <c r="M202"/>
    </row>
    <row r="203" spans="1:13" ht="14.5" x14ac:dyDescent="0.35">
      <c r="A203"/>
      <c r="B203"/>
      <c r="C203"/>
      <c r="D203"/>
      <c r="E203"/>
      <c r="F203"/>
      <c r="G203"/>
      <c r="H203"/>
      <c r="I203"/>
      <c r="J203"/>
      <c r="K203"/>
      <c r="L203"/>
      <c r="M203"/>
    </row>
    <row r="204" spans="1:13" ht="14.5" x14ac:dyDescent="0.35">
      <c r="A204"/>
      <c r="B204"/>
      <c r="C204"/>
      <c r="D204"/>
      <c r="E204"/>
      <c r="F204"/>
      <c r="G204"/>
      <c r="H204"/>
      <c r="I204"/>
      <c r="J204"/>
      <c r="K204"/>
      <c r="L204"/>
      <c r="M204"/>
    </row>
    <row r="205" spans="1:13" ht="14.5" x14ac:dyDescent="0.35">
      <c r="A205"/>
      <c r="B205"/>
      <c r="C205"/>
      <c r="D205"/>
      <c r="E205"/>
      <c r="F205"/>
      <c r="G205"/>
      <c r="H205"/>
      <c r="I205"/>
      <c r="J205"/>
      <c r="K205"/>
      <c r="L205"/>
      <c r="M205"/>
    </row>
    <row r="206" spans="1:13" ht="14.5" x14ac:dyDescent="0.35">
      <c r="A206"/>
      <c r="B206"/>
      <c r="C206"/>
      <c r="D206"/>
      <c r="E206"/>
      <c r="F206"/>
      <c r="G206"/>
      <c r="H206"/>
      <c r="I206"/>
      <c r="J206"/>
      <c r="K206"/>
      <c r="L206"/>
      <c r="M206"/>
    </row>
    <row r="207" spans="1:13" ht="14.5" x14ac:dyDescent="0.35">
      <c r="A207"/>
      <c r="B207"/>
      <c r="C207"/>
      <c r="D207"/>
      <c r="E207"/>
      <c r="F207"/>
      <c r="G207"/>
      <c r="H207"/>
      <c r="I207"/>
      <c r="J207"/>
      <c r="K207"/>
      <c r="L207"/>
      <c r="M207"/>
    </row>
    <row r="208" spans="1:13" ht="14.5" x14ac:dyDescent="0.35">
      <c r="A208"/>
      <c r="B208"/>
      <c r="C208"/>
      <c r="D208"/>
      <c r="E208"/>
      <c r="F208"/>
      <c r="G208"/>
      <c r="H208"/>
      <c r="I208"/>
      <c r="J208"/>
      <c r="K208"/>
      <c r="L208"/>
      <c r="M208"/>
    </row>
    <row r="209" spans="1:13" ht="14.5" x14ac:dyDescent="0.35">
      <c r="A209"/>
      <c r="B209"/>
      <c r="C209"/>
      <c r="D209"/>
      <c r="E209"/>
      <c r="F209"/>
      <c r="G209"/>
      <c r="H209"/>
      <c r="I209"/>
      <c r="J209"/>
      <c r="K209"/>
      <c r="L209"/>
      <c r="M209"/>
    </row>
    <row r="210" spans="1:13" ht="14.5" x14ac:dyDescent="0.35">
      <c r="A210"/>
      <c r="B210"/>
      <c r="C210"/>
      <c r="D210"/>
      <c r="E210"/>
      <c r="F210"/>
      <c r="G210"/>
      <c r="H210"/>
      <c r="I210"/>
      <c r="J210"/>
      <c r="K210"/>
      <c r="L210"/>
      <c r="M210"/>
    </row>
    <row r="211" spans="1:13" ht="14.5" x14ac:dyDescent="0.35">
      <c r="A211"/>
      <c r="B211"/>
      <c r="C211"/>
      <c r="D211"/>
      <c r="E211"/>
      <c r="F211"/>
      <c r="G211"/>
      <c r="H211"/>
      <c r="I211"/>
      <c r="J211"/>
      <c r="K211"/>
      <c r="L211"/>
      <c r="M211"/>
    </row>
    <row r="212" spans="1:13" ht="14.5" x14ac:dyDescent="0.35">
      <c r="A212"/>
      <c r="B212"/>
      <c r="C212"/>
      <c r="D212"/>
      <c r="E212"/>
      <c r="F212"/>
      <c r="G212"/>
      <c r="H212"/>
      <c r="I212"/>
      <c r="J212"/>
      <c r="K212"/>
      <c r="L212"/>
      <c r="M212"/>
    </row>
    <row r="213" spans="1:13" ht="14.5" x14ac:dyDescent="0.35">
      <c r="A213"/>
      <c r="B213"/>
      <c r="C213"/>
      <c r="D213"/>
      <c r="E213"/>
      <c r="F213"/>
      <c r="G213"/>
      <c r="H213"/>
      <c r="I213"/>
      <c r="J213"/>
      <c r="K213"/>
      <c r="L213"/>
      <c r="M213"/>
    </row>
    <row r="214" spans="1:13" ht="14.5" x14ac:dyDescent="0.35">
      <c r="A214"/>
      <c r="B214"/>
      <c r="C214"/>
      <c r="D214"/>
      <c r="E214"/>
      <c r="F214"/>
      <c r="G214"/>
      <c r="H214"/>
      <c r="I214"/>
      <c r="J214"/>
      <c r="K214"/>
      <c r="L214"/>
      <c r="M214"/>
    </row>
    <row r="215" spans="1:13" ht="14.5" x14ac:dyDescent="0.35">
      <c r="A215"/>
      <c r="B215"/>
      <c r="C215"/>
      <c r="D215"/>
      <c r="E215"/>
      <c r="F215"/>
      <c r="G215"/>
      <c r="H215"/>
      <c r="I215"/>
      <c r="J215"/>
      <c r="K215"/>
      <c r="L215"/>
      <c r="M215"/>
    </row>
    <row r="216" spans="1:13" ht="14.5" x14ac:dyDescent="0.35">
      <c r="A216"/>
      <c r="B216"/>
      <c r="C216"/>
      <c r="D216"/>
      <c r="E216"/>
      <c r="F216"/>
      <c r="G216"/>
      <c r="H216"/>
      <c r="I216"/>
      <c r="J216"/>
      <c r="K216"/>
      <c r="L216"/>
      <c r="M216"/>
    </row>
    <row r="217" spans="1:13" ht="14.5" x14ac:dyDescent="0.35">
      <c r="A217"/>
      <c r="B217"/>
      <c r="C217"/>
      <c r="D217"/>
      <c r="E217"/>
      <c r="F217"/>
      <c r="G217"/>
      <c r="H217"/>
      <c r="I217"/>
      <c r="J217"/>
      <c r="K217"/>
      <c r="L217"/>
      <c r="M217"/>
    </row>
    <row r="218" spans="1:13" ht="14.5" x14ac:dyDescent="0.35">
      <c r="A218"/>
      <c r="B218"/>
      <c r="C218"/>
      <c r="D218"/>
      <c r="E218"/>
      <c r="F218"/>
      <c r="G218"/>
      <c r="H218"/>
      <c r="I218"/>
      <c r="J218"/>
      <c r="K218"/>
      <c r="L218"/>
      <c r="M218"/>
    </row>
    <row r="219" spans="1:13" ht="14.5" x14ac:dyDescent="0.35">
      <c r="A219"/>
      <c r="B219"/>
      <c r="C219"/>
      <c r="D219"/>
      <c r="E219"/>
      <c r="F219"/>
      <c r="G219"/>
      <c r="H219"/>
      <c r="I219"/>
      <c r="J219"/>
      <c r="K219"/>
      <c r="L219"/>
      <c r="M219"/>
    </row>
    <row r="220" spans="1:13" ht="14.5" x14ac:dyDescent="0.35">
      <c r="A220"/>
      <c r="B220"/>
      <c r="C220"/>
      <c r="D220"/>
      <c r="E220"/>
      <c r="F220"/>
      <c r="G220"/>
      <c r="H220"/>
      <c r="I220"/>
      <c r="J220"/>
      <c r="K220"/>
      <c r="L220"/>
      <c r="M220"/>
    </row>
    <row r="221" spans="1:13" ht="14.5" x14ac:dyDescent="0.35">
      <c r="A221"/>
      <c r="B221"/>
      <c r="C221"/>
      <c r="D221"/>
      <c r="E221"/>
      <c r="F221"/>
      <c r="G221"/>
      <c r="H221"/>
      <c r="I221"/>
      <c r="J221"/>
      <c r="K221"/>
      <c r="L221"/>
      <c r="M221"/>
    </row>
    <row r="222" spans="1:13" ht="14.5" x14ac:dyDescent="0.35">
      <c r="A222"/>
      <c r="B222"/>
      <c r="C222"/>
      <c r="D222"/>
      <c r="E222"/>
      <c r="F222"/>
      <c r="G222"/>
      <c r="H222"/>
      <c r="I222"/>
      <c r="J222"/>
      <c r="K222"/>
      <c r="L222"/>
      <c r="M222"/>
    </row>
    <row r="223" spans="1:13" ht="14.5" x14ac:dyDescent="0.35">
      <c r="A223"/>
      <c r="B223"/>
      <c r="C223"/>
      <c r="D223"/>
      <c r="E223"/>
      <c r="F223"/>
      <c r="G223"/>
      <c r="H223"/>
      <c r="I223"/>
      <c r="J223"/>
      <c r="K223"/>
      <c r="L223"/>
      <c r="M223"/>
    </row>
    <row r="224" spans="1:13" ht="14.5" x14ac:dyDescent="0.35">
      <c r="A224"/>
      <c r="B224"/>
      <c r="C224"/>
      <c r="D224"/>
      <c r="E224"/>
      <c r="F224"/>
      <c r="G224"/>
      <c r="H224"/>
      <c r="I224"/>
      <c r="J224"/>
      <c r="K224"/>
      <c r="L224"/>
      <c r="M224"/>
    </row>
    <row r="225" spans="1:13" ht="14.5" x14ac:dyDescent="0.35">
      <c r="A225"/>
      <c r="B225"/>
      <c r="C225"/>
      <c r="D225"/>
      <c r="E225"/>
      <c r="F225"/>
      <c r="G225"/>
      <c r="H225"/>
      <c r="I225"/>
      <c r="J225"/>
      <c r="K225"/>
      <c r="L225"/>
      <c r="M225"/>
    </row>
    <row r="226" spans="1:13" ht="14.5" x14ac:dyDescent="0.35">
      <c r="A226"/>
      <c r="B226"/>
      <c r="C226"/>
      <c r="D226"/>
      <c r="E226"/>
      <c r="F226"/>
      <c r="G226"/>
      <c r="H226"/>
      <c r="I226"/>
      <c r="J226"/>
      <c r="K226"/>
      <c r="L226"/>
      <c r="M226"/>
    </row>
    <row r="227" spans="1:13" ht="14.5" x14ac:dyDescent="0.35">
      <c r="A227"/>
      <c r="B227"/>
      <c r="C227"/>
      <c r="D227"/>
      <c r="E227"/>
      <c r="F227"/>
      <c r="G227"/>
      <c r="H227"/>
      <c r="I227"/>
      <c r="J227"/>
      <c r="K227"/>
      <c r="L227"/>
      <c r="M227"/>
    </row>
    <row r="228" spans="1:13" ht="14.5" x14ac:dyDescent="0.35">
      <c r="A228"/>
      <c r="B228"/>
      <c r="C228"/>
      <c r="D228"/>
      <c r="E228"/>
      <c r="F228"/>
      <c r="G228"/>
      <c r="H228"/>
      <c r="I228"/>
      <c r="J228"/>
      <c r="K228"/>
      <c r="L228"/>
      <c r="M228"/>
    </row>
    <row r="229" spans="1:13" ht="14.5" x14ac:dyDescent="0.35">
      <c r="A229"/>
      <c r="B229"/>
      <c r="C229"/>
      <c r="D229"/>
      <c r="E229"/>
      <c r="F229"/>
      <c r="G229"/>
      <c r="H229"/>
      <c r="I229"/>
      <c r="J229"/>
      <c r="K229"/>
      <c r="L229"/>
      <c r="M229"/>
    </row>
    <row r="230" spans="1:13" ht="14.5" x14ac:dyDescent="0.35">
      <c r="A230"/>
      <c r="B230"/>
      <c r="C230"/>
      <c r="D230"/>
      <c r="E230"/>
      <c r="F230"/>
      <c r="G230"/>
      <c r="H230"/>
      <c r="I230"/>
      <c r="J230"/>
      <c r="K230"/>
      <c r="L230"/>
      <c r="M230"/>
    </row>
    <row r="231" spans="1:13" ht="14.5" x14ac:dyDescent="0.35">
      <c r="A231"/>
      <c r="B231"/>
      <c r="C231"/>
      <c r="D231"/>
      <c r="E231"/>
      <c r="F231"/>
      <c r="G231"/>
      <c r="H231"/>
      <c r="I231"/>
      <c r="J231"/>
      <c r="K231"/>
      <c r="L231"/>
      <c r="M231"/>
    </row>
    <row r="232" spans="1:13" ht="14.5" x14ac:dyDescent="0.35">
      <c r="A232"/>
      <c r="B232"/>
      <c r="C232"/>
      <c r="D232"/>
      <c r="E232"/>
      <c r="F232"/>
      <c r="G232"/>
      <c r="H232"/>
      <c r="I232"/>
      <c r="J232"/>
      <c r="K232"/>
      <c r="L232"/>
      <c r="M232"/>
    </row>
    <row r="233" spans="1:13" ht="14.5" x14ac:dyDescent="0.35">
      <c r="A233"/>
      <c r="B233"/>
      <c r="C233"/>
      <c r="D233"/>
      <c r="E233"/>
      <c r="F233"/>
      <c r="G233"/>
      <c r="H233"/>
      <c r="I233"/>
      <c r="J233"/>
      <c r="K233"/>
      <c r="L233"/>
      <c r="M233"/>
    </row>
    <row r="234" spans="1:13" ht="14.5" x14ac:dyDescent="0.35">
      <c r="A234"/>
      <c r="B234"/>
      <c r="C234"/>
      <c r="D234"/>
      <c r="E234"/>
      <c r="F234"/>
      <c r="G234"/>
      <c r="H234"/>
      <c r="I234"/>
      <c r="J234"/>
      <c r="K234"/>
      <c r="L234"/>
      <c r="M234"/>
    </row>
    <row r="235" spans="1:13" ht="14.5" x14ac:dyDescent="0.35">
      <c r="A235"/>
      <c r="B235"/>
      <c r="C235"/>
      <c r="D235"/>
      <c r="E235"/>
      <c r="F235"/>
      <c r="G235"/>
      <c r="H235"/>
      <c r="I235"/>
      <c r="J235"/>
      <c r="K235"/>
      <c r="L235"/>
      <c r="M235"/>
    </row>
    <row r="236" spans="1:13" ht="14.5" x14ac:dyDescent="0.35">
      <c r="A236"/>
      <c r="B236"/>
      <c r="C236"/>
      <c r="D236"/>
      <c r="E236"/>
      <c r="F236"/>
      <c r="G236"/>
      <c r="H236"/>
      <c r="I236"/>
      <c r="J236"/>
      <c r="K236"/>
      <c r="L236"/>
      <c r="M236"/>
    </row>
    <row r="237" spans="1:13" ht="14.5" x14ac:dyDescent="0.35">
      <c r="A237"/>
      <c r="B237"/>
      <c r="C237"/>
      <c r="D237"/>
      <c r="E237"/>
      <c r="F237"/>
      <c r="G237"/>
      <c r="H237"/>
      <c r="I237"/>
      <c r="J237"/>
      <c r="K237"/>
      <c r="L237"/>
      <c r="M237"/>
    </row>
    <row r="238" spans="1:13" ht="14.5" x14ac:dyDescent="0.35">
      <c r="A238"/>
      <c r="B238"/>
      <c r="C238"/>
      <c r="D238"/>
      <c r="E238"/>
      <c r="F238"/>
      <c r="G238"/>
      <c r="H238"/>
      <c r="I238"/>
      <c r="J238"/>
      <c r="K238"/>
      <c r="L238"/>
      <c r="M238"/>
    </row>
    <row r="239" spans="1:13" ht="14.5" x14ac:dyDescent="0.35">
      <c r="A239"/>
      <c r="B239"/>
      <c r="C239"/>
      <c r="D239"/>
      <c r="E239"/>
      <c r="F239"/>
      <c r="G239"/>
      <c r="H239"/>
      <c r="I239"/>
      <c r="J239"/>
      <c r="K239"/>
      <c r="L239"/>
      <c r="M239"/>
    </row>
    <row r="240" spans="1:13" ht="14.5" x14ac:dyDescent="0.35">
      <c r="A240"/>
      <c r="B240"/>
      <c r="C240"/>
      <c r="D240"/>
      <c r="E240"/>
      <c r="F240"/>
      <c r="G240"/>
      <c r="H240"/>
      <c r="I240"/>
      <c r="J240"/>
      <c r="K240"/>
      <c r="L240"/>
      <c r="M240"/>
    </row>
    <row r="241" spans="1:13" ht="14.5" x14ac:dyDescent="0.35">
      <c r="A241"/>
      <c r="B241"/>
      <c r="C241"/>
      <c r="D241"/>
      <c r="E241"/>
      <c r="F241"/>
      <c r="G241"/>
      <c r="H241"/>
      <c r="I241"/>
      <c r="J241"/>
      <c r="K241"/>
      <c r="L241"/>
      <c r="M241"/>
    </row>
    <row r="242" spans="1:13" ht="14.5" x14ac:dyDescent="0.35">
      <c r="A242"/>
      <c r="B242"/>
      <c r="C242"/>
      <c r="D242"/>
      <c r="E242"/>
      <c r="F242"/>
      <c r="G242"/>
      <c r="H242"/>
      <c r="I242"/>
      <c r="J242"/>
      <c r="K242"/>
      <c r="L242"/>
      <c r="M242"/>
    </row>
    <row r="243" spans="1:13" ht="14.5" x14ac:dyDescent="0.35">
      <c r="A243"/>
      <c r="B243"/>
      <c r="C243"/>
      <c r="D243"/>
      <c r="E243"/>
      <c r="F243"/>
      <c r="G243"/>
      <c r="H243"/>
      <c r="I243"/>
      <c r="J243"/>
      <c r="K243"/>
      <c r="L243"/>
      <c r="M243"/>
    </row>
    <row r="244" spans="1:13" ht="14.5" x14ac:dyDescent="0.35">
      <c r="A244"/>
      <c r="B244"/>
      <c r="C244"/>
      <c r="D244"/>
      <c r="E244"/>
      <c r="F244"/>
      <c r="G244"/>
      <c r="H244"/>
      <c r="I244"/>
      <c r="J244"/>
      <c r="K244"/>
      <c r="L244"/>
      <c r="M244"/>
    </row>
    <row r="245" spans="1:13" ht="14.5" x14ac:dyDescent="0.35">
      <c r="A245"/>
      <c r="B245"/>
      <c r="C245"/>
      <c r="D245"/>
      <c r="E245"/>
      <c r="F245"/>
      <c r="G245"/>
      <c r="H245"/>
      <c r="I245"/>
      <c r="J245"/>
      <c r="K245"/>
      <c r="L245"/>
      <c r="M245"/>
    </row>
    <row r="246" spans="1:13" ht="14.5" x14ac:dyDescent="0.35">
      <c r="A246"/>
      <c r="B246"/>
      <c r="C246"/>
      <c r="D246"/>
      <c r="E246"/>
      <c r="F246"/>
      <c r="G246"/>
      <c r="H246"/>
      <c r="I246"/>
      <c r="J246"/>
      <c r="K246"/>
      <c r="L246"/>
      <c r="M246"/>
    </row>
    <row r="247" spans="1:13" ht="14.5" x14ac:dyDescent="0.35">
      <c r="A247"/>
      <c r="B247"/>
      <c r="C247"/>
      <c r="D247"/>
      <c r="E247"/>
      <c r="F247"/>
      <c r="G247"/>
      <c r="H247"/>
      <c r="I247"/>
      <c r="J247"/>
      <c r="K247"/>
      <c r="L247"/>
      <c r="M247"/>
    </row>
    <row r="248" spans="1:13" ht="14.5" x14ac:dyDescent="0.35">
      <c r="A248"/>
      <c r="B248"/>
      <c r="C248"/>
      <c r="D248"/>
      <c r="E248"/>
      <c r="F248"/>
      <c r="G248"/>
      <c r="H248"/>
      <c r="I248"/>
      <c r="J248"/>
      <c r="K248"/>
      <c r="L248"/>
      <c r="M248"/>
    </row>
    <row r="249" spans="1:13" ht="14.5" x14ac:dyDescent="0.35">
      <c r="A249"/>
      <c r="B249"/>
      <c r="C249"/>
      <c r="D249"/>
      <c r="E249"/>
      <c r="F249"/>
      <c r="G249"/>
      <c r="H249"/>
      <c r="I249"/>
      <c r="J249"/>
      <c r="K249"/>
      <c r="L249"/>
      <c r="M249"/>
    </row>
    <row r="250" spans="1:13" ht="14.5" x14ac:dyDescent="0.35">
      <c r="A250"/>
      <c r="B250"/>
      <c r="C250"/>
      <c r="D250"/>
      <c r="E250"/>
      <c r="F250"/>
      <c r="G250"/>
      <c r="H250"/>
      <c r="I250"/>
      <c r="J250"/>
      <c r="K250"/>
      <c r="L250"/>
      <c r="M250"/>
    </row>
    <row r="251" spans="1:13" ht="14.5" x14ac:dyDescent="0.35">
      <c r="A251"/>
      <c r="B251"/>
      <c r="C251"/>
      <c r="D251"/>
      <c r="E251"/>
      <c r="F251"/>
      <c r="G251"/>
      <c r="H251"/>
      <c r="I251"/>
      <c r="J251"/>
      <c r="K251"/>
      <c r="L251"/>
      <c r="M251"/>
    </row>
    <row r="252" spans="1:13" ht="14.5" x14ac:dyDescent="0.35">
      <c r="A252"/>
      <c r="B252"/>
      <c r="C252"/>
      <c r="D252"/>
      <c r="E252"/>
      <c r="F252"/>
      <c r="G252"/>
      <c r="H252"/>
      <c r="I252"/>
      <c r="J252"/>
      <c r="K252"/>
      <c r="L252"/>
      <c r="M252"/>
    </row>
    <row r="253" spans="1:13" ht="14.5" x14ac:dyDescent="0.35">
      <c r="A253"/>
      <c r="B253"/>
      <c r="C253"/>
      <c r="D253"/>
      <c r="E253"/>
      <c r="F253"/>
      <c r="G253"/>
      <c r="H253"/>
      <c r="I253"/>
      <c r="J253"/>
      <c r="K253"/>
      <c r="L253"/>
      <c r="M253"/>
    </row>
    <row r="254" spans="1:13" ht="14.5" x14ac:dyDescent="0.35">
      <c r="A254"/>
      <c r="B254"/>
      <c r="C254"/>
      <c r="D254"/>
      <c r="E254"/>
      <c r="F254"/>
      <c r="G254"/>
      <c r="H254"/>
      <c r="I254"/>
      <c r="J254"/>
      <c r="K254"/>
      <c r="L254"/>
      <c r="M254"/>
    </row>
    <row r="255" spans="1:13" ht="14.5" x14ac:dyDescent="0.35">
      <c r="A255"/>
      <c r="B255"/>
      <c r="C255"/>
      <c r="D255"/>
      <c r="E255"/>
      <c r="F255"/>
      <c r="G255"/>
      <c r="H255"/>
      <c r="I255"/>
      <c r="J255"/>
      <c r="K255"/>
      <c r="L255"/>
      <c r="M255"/>
    </row>
    <row r="256" spans="1:13" ht="14.5" x14ac:dyDescent="0.35">
      <c r="A256"/>
      <c r="B256"/>
      <c r="C256"/>
      <c r="D256"/>
      <c r="E256"/>
      <c r="F256"/>
      <c r="G256"/>
      <c r="H256"/>
      <c r="I256"/>
      <c r="J256"/>
      <c r="K256"/>
      <c r="L256"/>
      <c r="M256"/>
    </row>
    <row r="257" spans="1:13" ht="14.5" x14ac:dyDescent="0.35">
      <c r="A257"/>
      <c r="B257"/>
      <c r="C257"/>
      <c r="D257"/>
      <c r="E257"/>
      <c r="F257"/>
      <c r="G257"/>
      <c r="H257"/>
      <c r="I257"/>
      <c r="J257"/>
      <c r="K257"/>
      <c r="L257"/>
      <c r="M257"/>
    </row>
    <row r="258" spans="1:13" ht="14.5" x14ac:dyDescent="0.35">
      <c r="A258"/>
      <c r="B258"/>
      <c r="C258"/>
      <c r="D258"/>
      <c r="E258"/>
      <c r="F258"/>
      <c r="G258"/>
      <c r="H258"/>
      <c r="I258"/>
      <c r="J258"/>
      <c r="K258"/>
      <c r="L258"/>
      <c r="M258"/>
    </row>
    <row r="259" spans="1:13" ht="14.5" x14ac:dyDescent="0.35">
      <c r="A259"/>
      <c r="B259"/>
      <c r="C259"/>
      <c r="D259"/>
      <c r="E259"/>
      <c r="F259"/>
      <c r="G259"/>
      <c r="H259"/>
      <c r="I259"/>
      <c r="J259"/>
      <c r="K259"/>
      <c r="L259"/>
      <c r="M259"/>
    </row>
    <row r="260" spans="1:13" ht="14.5" x14ac:dyDescent="0.35">
      <c r="A260"/>
      <c r="B260"/>
      <c r="C260"/>
      <c r="D260"/>
      <c r="E260"/>
      <c r="F260"/>
      <c r="G260"/>
      <c r="H260"/>
      <c r="I260"/>
      <c r="J260"/>
      <c r="K260"/>
      <c r="L260"/>
      <c r="M260"/>
    </row>
    <row r="261" spans="1:13" ht="14.5" x14ac:dyDescent="0.35">
      <c r="A261"/>
      <c r="B261"/>
      <c r="C261"/>
      <c r="D261"/>
      <c r="E261"/>
      <c r="F261"/>
      <c r="G261"/>
      <c r="H261"/>
      <c r="I261"/>
      <c r="J261"/>
      <c r="K261"/>
      <c r="L261"/>
      <c r="M261"/>
    </row>
    <row r="262" spans="1:13" ht="14.5" x14ac:dyDescent="0.35">
      <c r="A262"/>
      <c r="B262"/>
      <c r="C262"/>
      <c r="D262"/>
      <c r="E262"/>
      <c r="F262"/>
      <c r="G262"/>
      <c r="H262"/>
      <c r="I262"/>
      <c r="J262"/>
      <c r="K262"/>
      <c r="L262"/>
      <c r="M262"/>
    </row>
    <row r="263" spans="1:13" ht="14.5" x14ac:dyDescent="0.35">
      <c r="A263"/>
      <c r="B263"/>
      <c r="C263"/>
      <c r="D263"/>
      <c r="E263"/>
      <c r="F263"/>
      <c r="G263"/>
      <c r="H263"/>
      <c r="I263"/>
      <c r="J263"/>
      <c r="K263"/>
      <c r="L263"/>
      <c r="M263"/>
    </row>
    <row r="264" spans="1:13" ht="14.5" x14ac:dyDescent="0.35">
      <c r="A264"/>
      <c r="B264"/>
      <c r="C264"/>
      <c r="D264"/>
      <c r="E264"/>
      <c r="F264"/>
      <c r="G264"/>
      <c r="H264"/>
      <c r="I264"/>
      <c r="J264"/>
      <c r="K264"/>
      <c r="L264"/>
      <c r="M264"/>
    </row>
    <row r="265" spans="1:13" ht="14.5" x14ac:dyDescent="0.35">
      <c r="A265"/>
      <c r="B265"/>
      <c r="C265"/>
      <c r="D265"/>
      <c r="E265"/>
      <c r="F265"/>
      <c r="G265"/>
      <c r="H265"/>
      <c r="I265"/>
      <c r="J265"/>
      <c r="K265"/>
      <c r="L265"/>
      <c r="M265"/>
    </row>
    <row r="266" spans="1:13" ht="14.5" x14ac:dyDescent="0.35">
      <c r="A266"/>
      <c r="B266"/>
      <c r="C266"/>
      <c r="D266"/>
      <c r="E266"/>
      <c r="F266"/>
      <c r="G266"/>
      <c r="H266"/>
      <c r="I266"/>
      <c r="J266"/>
      <c r="K266"/>
      <c r="L266"/>
      <c r="M266"/>
    </row>
    <row r="267" spans="1:13" ht="14.5" x14ac:dyDescent="0.35">
      <c r="A267"/>
      <c r="B267"/>
      <c r="C267"/>
      <c r="D267"/>
      <c r="E267"/>
      <c r="F267"/>
      <c r="G267"/>
      <c r="H267"/>
      <c r="I267"/>
      <c r="J267"/>
      <c r="K267"/>
      <c r="L267"/>
      <c r="M267"/>
    </row>
    <row r="268" spans="1:13" ht="14.5" x14ac:dyDescent="0.35">
      <c r="A268"/>
      <c r="B268"/>
      <c r="C268"/>
      <c r="D268"/>
      <c r="E268"/>
      <c r="F268"/>
      <c r="G268"/>
      <c r="H268"/>
      <c r="I268"/>
      <c r="J268"/>
      <c r="K268"/>
      <c r="L268"/>
      <c r="M268"/>
    </row>
    <row r="269" spans="1:13" ht="14.5" x14ac:dyDescent="0.35">
      <c r="A269"/>
      <c r="B269"/>
      <c r="C269"/>
      <c r="D269"/>
      <c r="E269"/>
      <c r="F269"/>
      <c r="G269"/>
      <c r="H269"/>
      <c r="I269"/>
      <c r="J269"/>
      <c r="K269"/>
      <c r="L269"/>
      <c r="M269"/>
    </row>
    <row r="270" spans="1:13" ht="14.5" x14ac:dyDescent="0.35">
      <c r="A270"/>
      <c r="B270"/>
      <c r="C270"/>
      <c r="D270"/>
      <c r="E270"/>
      <c r="F270"/>
      <c r="G270"/>
      <c r="H270"/>
      <c r="I270"/>
      <c r="J270"/>
      <c r="K270"/>
      <c r="L270"/>
      <c r="M270"/>
    </row>
    <row r="271" spans="1:13" ht="14.5" x14ac:dyDescent="0.35">
      <c r="A271"/>
      <c r="B271"/>
      <c r="C271"/>
      <c r="D271"/>
      <c r="E271"/>
      <c r="F271"/>
      <c r="G271"/>
      <c r="H271"/>
      <c r="I271"/>
      <c r="J271"/>
      <c r="K271"/>
      <c r="L271"/>
      <c r="M271"/>
    </row>
    <row r="272" spans="1:13" ht="14.5" x14ac:dyDescent="0.35">
      <c r="A272"/>
      <c r="B272"/>
      <c r="C272"/>
      <c r="D272"/>
      <c r="E272"/>
      <c r="F272"/>
      <c r="G272"/>
      <c r="H272"/>
      <c r="I272"/>
      <c r="J272"/>
      <c r="K272"/>
      <c r="L272"/>
      <c r="M272"/>
    </row>
    <row r="273" spans="1:13" ht="14.5" x14ac:dyDescent="0.35">
      <c r="A273"/>
      <c r="B273"/>
      <c r="C273"/>
      <c r="D273"/>
      <c r="E273"/>
      <c r="F273"/>
      <c r="G273"/>
      <c r="H273"/>
      <c r="I273"/>
      <c r="J273"/>
      <c r="K273"/>
      <c r="L273"/>
      <c r="M273"/>
    </row>
    <row r="274" spans="1:13" ht="14.5" x14ac:dyDescent="0.35">
      <c r="A274"/>
      <c r="B274"/>
      <c r="C274"/>
      <c r="D274"/>
      <c r="E274"/>
      <c r="F274"/>
      <c r="G274"/>
      <c r="H274"/>
      <c r="I274"/>
      <c r="J274"/>
      <c r="K274"/>
      <c r="L274"/>
      <c r="M274"/>
    </row>
    <row r="275" spans="1:13" ht="14.5" x14ac:dyDescent="0.35">
      <c r="A275"/>
      <c r="B275"/>
      <c r="C275"/>
      <c r="D275"/>
      <c r="E275"/>
      <c r="F275"/>
      <c r="G275"/>
      <c r="H275"/>
      <c r="I275"/>
      <c r="J275"/>
      <c r="K275"/>
      <c r="L275"/>
      <c r="M275"/>
    </row>
    <row r="276" spans="1:13" ht="14.5" x14ac:dyDescent="0.35">
      <c r="A276"/>
      <c r="B276"/>
      <c r="C276"/>
      <c r="D276"/>
      <c r="E276"/>
      <c r="F276"/>
      <c r="G276"/>
      <c r="H276"/>
      <c r="I276"/>
      <c r="J276"/>
      <c r="K276"/>
      <c r="L276"/>
      <c r="M276"/>
    </row>
    <row r="277" spans="1:13" ht="14.5" x14ac:dyDescent="0.35">
      <c r="A277"/>
      <c r="B277"/>
      <c r="C277"/>
      <c r="D277"/>
      <c r="E277"/>
      <c r="F277"/>
      <c r="G277"/>
      <c r="H277"/>
      <c r="I277"/>
      <c r="J277"/>
      <c r="K277"/>
      <c r="L277"/>
      <c r="M277"/>
    </row>
    <row r="278" spans="1:13" ht="14.5" x14ac:dyDescent="0.35">
      <c r="A278"/>
      <c r="B278"/>
      <c r="C278"/>
      <c r="D278"/>
      <c r="E278"/>
      <c r="F278"/>
      <c r="G278"/>
      <c r="H278"/>
      <c r="I278"/>
      <c r="J278"/>
      <c r="K278"/>
      <c r="L278"/>
      <c r="M278"/>
    </row>
    <row r="279" spans="1:13" ht="14.5" x14ac:dyDescent="0.35">
      <c r="A279"/>
      <c r="B279"/>
      <c r="C279"/>
      <c r="D279"/>
      <c r="E279"/>
      <c r="F279"/>
      <c r="G279"/>
      <c r="H279"/>
      <c r="I279"/>
      <c r="J279"/>
      <c r="K279"/>
      <c r="L279"/>
      <c r="M279"/>
    </row>
    <row r="280" spans="1:13" ht="14.5" x14ac:dyDescent="0.35">
      <c r="A280"/>
      <c r="B280"/>
      <c r="C280"/>
      <c r="D280"/>
      <c r="E280"/>
      <c r="F280"/>
      <c r="G280"/>
      <c r="H280"/>
      <c r="I280"/>
      <c r="J280"/>
      <c r="K280"/>
      <c r="L280"/>
      <c r="M280"/>
    </row>
    <row r="281" spans="1:13" ht="14.5" x14ac:dyDescent="0.35">
      <c r="A281"/>
      <c r="B281"/>
      <c r="C281"/>
      <c r="D281"/>
      <c r="E281"/>
      <c r="F281"/>
      <c r="G281"/>
      <c r="H281"/>
      <c r="I281"/>
      <c r="J281"/>
      <c r="K281"/>
      <c r="L281"/>
      <c r="M281"/>
    </row>
    <row r="282" spans="1:13" ht="14.5" x14ac:dyDescent="0.35">
      <c r="A282"/>
      <c r="B282"/>
      <c r="C282"/>
      <c r="D282"/>
      <c r="E282"/>
      <c r="F282"/>
      <c r="G282"/>
      <c r="H282"/>
      <c r="I282"/>
      <c r="J282"/>
      <c r="K282"/>
      <c r="L282"/>
      <c r="M282"/>
    </row>
    <row r="283" spans="1:13" ht="14.5" x14ac:dyDescent="0.35">
      <c r="A283"/>
      <c r="B283"/>
      <c r="C283"/>
      <c r="D283"/>
      <c r="E283"/>
      <c r="F283"/>
      <c r="G283"/>
      <c r="H283"/>
      <c r="I283"/>
      <c r="J283"/>
      <c r="K283"/>
      <c r="L283"/>
      <c r="M283"/>
    </row>
    <row r="284" spans="1:13" ht="14.5" x14ac:dyDescent="0.35">
      <c r="A284"/>
      <c r="B284"/>
      <c r="C284"/>
      <c r="D284"/>
      <c r="E284"/>
      <c r="F284"/>
      <c r="G284"/>
      <c r="H284"/>
      <c r="I284"/>
      <c r="J284"/>
      <c r="K284"/>
      <c r="L284"/>
      <c r="M284"/>
    </row>
    <row r="285" spans="1:13" ht="14.5" x14ac:dyDescent="0.35">
      <c r="A285"/>
      <c r="B285"/>
      <c r="C285"/>
      <c r="D285"/>
      <c r="E285"/>
      <c r="F285"/>
      <c r="G285"/>
      <c r="H285"/>
      <c r="I285"/>
      <c r="J285"/>
      <c r="K285"/>
      <c r="L285"/>
      <c r="M285"/>
    </row>
    <row r="286" spans="1:13" ht="14.5" x14ac:dyDescent="0.35">
      <c r="A286"/>
      <c r="B286"/>
      <c r="C286"/>
      <c r="D286"/>
      <c r="E286"/>
      <c r="F286"/>
      <c r="G286"/>
      <c r="H286"/>
      <c r="I286"/>
      <c r="J286"/>
      <c r="K286"/>
      <c r="L286"/>
      <c r="M286"/>
    </row>
    <row r="287" spans="1:13" ht="14.5" x14ac:dyDescent="0.35">
      <c r="A287"/>
      <c r="B287"/>
      <c r="C287"/>
      <c r="D287"/>
      <c r="E287"/>
      <c r="F287"/>
      <c r="G287"/>
      <c r="H287"/>
      <c r="I287"/>
      <c r="J287"/>
      <c r="K287"/>
      <c r="L287"/>
      <c r="M287"/>
    </row>
    <row r="288" spans="1:13" ht="14.5" x14ac:dyDescent="0.35">
      <c r="A288"/>
      <c r="B288"/>
      <c r="C288"/>
      <c r="D288"/>
      <c r="E288"/>
      <c r="F288"/>
      <c r="G288"/>
      <c r="H288"/>
      <c r="I288"/>
      <c r="J288"/>
      <c r="K288"/>
      <c r="L288"/>
      <c r="M288"/>
    </row>
    <row r="289" spans="1:13" ht="14.5" x14ac:dyDescent="0.35">
      <c r="A289"/>
      <c r="B289"/>
      <c r="C289"/>
      <c r="D289"/>
      <c r="E289"/>
      <c r="F289"/>
      <c r="G289"/>
      <c r="H289"/>
      <c r="I289"/>
      <c r="J289"/>
      <c r="K289"/>
      <c r="L289"/>
      <c r="M289"/>
    </row>
    <row r="290" spans="1:13" ht="14.5" x14ac:dyDescent="0.35">
      <c r="A290"/>
      <c r="B290"/>
      <c r="C290"/>
      <c r="D290"/>
      <c r="E290"/>
      <c r="F290"/>
      <c r="G290"/>
      <c r="H290"/>
      <c r="I290"/>
      <c r="J290"/>
      <c r="K290"/>
      <c r="L290"/>
      <c r="M290"/>
    </row>
    <row r="291" spans="1:13" ht="14.5" x14ac:dyDescent="0.35">
      <c r="A291"/>
      <c r="B291"/>
      <c r="C291"/>
      <c r="D291"/>
      <c r="E291"/>
      <c r="F291"/>
      <c r="G291"/>
      <c r="H291"/>
      <c r="I291"/>
      <c r="J291"/>
      <c r="K291"/>
      <c r="L291"/>
      <c r="M291"/>
    </row>
    <row r="292" spans="1:13" ht="14.5" x14ac:dyDescent="0.35">
      <c r="A292"/>
      <c r="B292"/>
      <c r="C292"/>
      <c r="D292"/>
      <c r="E292"/>
      <c r="F292"/>
      <c r="G292"/>
      <c r="H292"/>
      <c r="I292"/>
      <c r="J292"/>
      <c r="K292"/>
      <c r="L292"/>
      <c r="M292"/>
    </row>
    <row r="293" spans="1:13" ht="14.5" x14ac:dyDescent="0.35">
      <c r="A293"/>
      <c r="B293"/>
      <c r="C293"/>
      <c r="D293"/>
      <c r="E293"/>
      <c r="F293"/>
      <c r="G293"/>
      <c r="H293"/>
      <c r="I293"/>
      <c r="J293"/>
      <c r="K293"/>
      <c r="L293"/>
      <c r="M293"/>
    </row>
    <row r="294" spans="1:13" ht="14.5" x14ac:dyDescent="0.35">
      <c r="A294"/>
      <c r="B294"/>
      <c r="C294"/>
      <c r="D294"/>
      <c r="E294"/>
      <c r="F294"/>
      <c r="G294"/>
      <c r="H294"/>
      <c r="I294"/>
      <c r="J294"/>
      <c r="K294"/>
      <c r="L294"/>
      <c r="M294"/>
    </row>
    <row r="295" spans="1:13" ht="14.5" x14ac:dyDescent="0.35">
      <c r="A295"/>
      <c r="B295"/>
      <c r="C295"/>
      <c r="D295"/>
      <c r="E295"/>
      <c r="F295"/>
      <c r="G295"/>
      <c r="H295"/>
      <c r="I295"/>
      <c r="J295"/>
      <c r="K295"/>
      <c r="L295"/>
      <c r="M295"/>
    </row>
    <row r="296" spans="1:13" ht="14.5" x14ac:dyDescent="0.35">
      <c r="A296"/>
      <c r="B296"/>
      <c r="C296"/>
      <c r="D296"/>
      <c r="E296"/>
      <c r="F296"/>
      <c r="G296"/>
      <c r="H296"/>
      <c r="I296"/>
      <c r="J296"/>
      <c r="K296"/>
      <c r="L296"/>
      <c r="M296"/>
    </row>
    <row r="297" spans="1:13" ht="14.5" x14ac:dyDescent="0.35">
      <c r="A297"/>
      <c r="B297"/>
      <c r="C297"/>
      <c r="D297"/>
      <c r="E297"/>
      <c r="F297"/>
      <c r="G297"/>
      <c r="H297"/>
      <c r="I297"/>
      <c r="J297"/>
      <c r="K297"/>
      <c r="L297"/>
      <c r="M297"/>
    </row>
    <row r="298" spans="1:13" ht="14.5" x14ac:dyDescent="0.35">
      <c r="A298"/>
      <c r="B298"/>
      <c r="C298"/>
      <c r="D298"/>
      <c r="E298"/>
      <c r="F298"/>
      <c r="G298"/>
      <c r="H298"/>
      <c r="I298"/>
      <c r="J298"/>
      <c r="K298"/>
      <c r="L298"/>
      <c r="M298"/>
    </row>
    <row r="299" spans="1:13" ht="14.5" x14ac:dyDescent="0.35">
      <c r="A299"/>
      <c r="B299"/>
      <c r="C299"/>
      <c r="D299"/>
      <c r="E299"/>
      <c r="F299"/>
      <c r="G299"/>
      <c r="H299"/>
      <c r="I299"/>
      <c r="J299"/>
      <c r="K299"/>
      <c r="L299"/>
      <c r="M299"/>
    </row>
    <row r="300" spans="1:13" ht="14.5" x14ac:dyDescent="0.35">
      <c r="A300"/>
      <c r="B300"/>
      <c r="C300"/>
      <c r="D300"/>
      <c r="E300"/>
      <c r="F300"/>
      <c r="G300"/>
      <c r="H300"/>
      <c r="I300"/>
      <c r="J300"/>
      <c r="K300"/>
      <c r="L300"/>
      <c r="M300"/>
    </row>
    <row r="301" spans="1:13" ht="14.5" x14ac:dyDescent="0.35">
      <c r="A301"/>
      <c r="B301"/>
      <c r="C301"/>
      <c r="D301"/>
      <c r="E301"/>
      <c r="F301"/>
      <c r="G301"/>
      <c r="H301"/>
      <c r="I301"/>
      <c r="J301"/>
      <c r="K301"/>
      <c r="L301"/>
      <c r="M301"/>
    </row>
    <row r="302" spans="1:13" ht="14.5" x14ac:dyDescent="0.35">
      <c r="A302"/>
      <c r="B302"/>
      <c r="C302"/>
      <c r="D302"/>
      <c r="E302"/>
      <c r="F302"/>
      <c r="G302"/>
      <c r="H302"/>
      <c r="I302"/>
      <c r="J302"/>
      <c r="K302"/>
      <c r="L302"/>
      <c r="M302"/>
    </row>
    <row r="303" spans="1:13" ht="14.5" x14ac:dyDescent="0.35">
      <c r="A303"/>
      <c r="B303"/>
      <c r="C303"/>
      <c r="D303"/>
      <c r="E303"/>
      <c r="F303"/>
      <c r="G303"/>
      <c r="H303"/>
      <c r="I303"/>
      <c r="J303"/>
      <c r="K303"/>
      <c r="L303"/>
      <c r="M303"/>
    </row>
    <row r="304" spans="1:13" ht="14.5" x14ac:dyDescent="0.35">
      <c r="A304"/>
      <c r="B304"/>
      <c r="C304"/>
      <c r="D304"/>
      <c r="E304"/>
      <c r="F304"/>
      <c r="G304"/>
      <c r="H304"/>
      <c r="I304"/>
      <c r="J304"/>
      <c r="K304"/>
      <c r="L304"/>
      <c r="M304"/>
    </row>
    <row r="305" spans="1:13" ht="14.5" x14ac:dyDescent="0.35">
      <c r="A305"/>
      <c r="B305"/>
      <c r="C305"/>
      <c r="D305"/>
      <c r="E305"/>
      <c r="F305"/>
      <c r="G305"/>
      <c r="H305"/>
      <c r="I305"/>
      <c r="J305"/>
      <c r="K305"/>
      <c r="L305"/>
      <c r="M305"/>
    </row>
    <row r="306" spans="1:13" ht="14.5" x14ac:dyDescent="0.35">
      <c r="A306"/>
      <c r="B306"/>
      <c r="C306"/>
      <c r="D306"/>
      <c r="E306"/>
      <c r="F306"/>
      <c r="G306"/>
      <c r="H306"/>
      <c r="I306"/>
      <c r="J306"/>
      <c r="K306"/>
      <c r="L306"/>
      <c r="M306"/>
    </row>
    <row r="307" spans="1:13" ht="14.5" x14ac:dyDescent="0.35">
      <c r="A307"/>
      <c r="B307"/>
      <c r="C307"/>
      <c r="D307"/>
      <c r="E307"/>
      <c r="F307"/>
      <c r="G307"/>
      <c r="H307"/>
      <c r="I307"/>
      <c r="J307"/>
      <c r="K307"/>
      <c r="L307"/>
      <c r="M307"/>
    </row>
    <row r="308" spans="1:13" ht="14.5" x14ac:dyDescent="0.35">
      <c r="A308"/>
      <c r="B308"/>
      <c r="C308"/>
      <c r="D308"/>
      <c r="E308"/>
      <c r="F308"/>
      <c r="G308"/>
      <c r="H308"/>
      <c r="I308"/>
      <c r="J308"/>
      <c r="K308"/>
      <c r="L308"/>
      <c r="M308"/>
    </row>
    <row r="309" spans="1:13" ht="14.5" x14ac:dyDescent="0.35">
      <c r="A309"/>
      <c r="B309"/>
      <c r="C309"/>
      <c r="D309"/>
      <c r="E309"/>
      <c r="F309"/>
      <c r="G309"/>
      <c r="H309"/>
      <c r="I309"/>
      <c r="J309"/>
      <c r="K309"/>
      <c r="L309"/>
      <c r="M309"/>
    </row>
    <row r="310" spans="1:13" ht="14.5" x14ac:dyDescent="0.35">
      <c r="A310"/>
      <c r="B310"/>
      <c r="C310"/>
      <c r="D310"/>
      <c r="E310"/>
      <c r="F310"/>
      <c r="G310"/>
      <c r="H310"/>
      <c r="I310"/>
      <c r="J310"/>
      <c r="K310"/>
      <c r="L310"/>
      <c r="M310"/>
    </row>
    <row r="311" spans="1:13" ht="14.5" x14ac:dyDescent="0.35">
      <c r="A311"/>
      <c r="B311"/>
      <c r="C311"/>
      <c r="D311"/>
      <c r="E311"/>
      <c r="F311"/>
      <c r="G311"/>
      <c r="H311"/>
      <c r="I311"/>
      <c r="J311"/>
      <c r="K311"/>
      <c r="L311"/>
      <c r="M311"/>
    </row>
    <row r="312" spans="1:13" ht="14.5" x14ac:dyDescent="0.35">
      <c r="A312"/>
      <c r="B312"/>
      <c r="C312"/>
      <c r="D312"/>
      <c r="E312"/>
      <c r="F312"/>
      <c r="G312"/>
      <c r="H312"/>
      <c r="I312"/>
      <c r="J312"/>
      <c r="K312"/>
      <c r="L312"/>
      <c r="M312"/>
    </row>
    <row r="313" spans="1:13" ht="14.5" x14ac:dyDescent="0.35">
      <c r="A313"/>
      <c r="B313"/>
      <c r="C313"/>
      <c r="D313"/>
      <c r="E313"/>
      <c r="F313"/>
      <c r="G313"/>
      <c r="H313"/>
      <c r="I313"/>
      <c r="J313"/>
      <c r="K313"/>
      <c r="L313"/>
      <c r="M313"/>
    </row>
    <row r="314" spans="1:13" ht="14.5" x14ac:dyDescent="0.35">
      <c r="A314"/>
      <c r="B314"/>
      <c r="C314"/>
      <c r="D314"/>
      <c r="E314"/>
      <c r="F314"/>
      <c r="G314"/>
      <c r="H314"/>
      <c r="I314"/>
      <c r="J314"/>
      <c r="K314"/>
      <c r="L314"/>
      <c r="M314"/>
    </row>
    <row r="315" spans="1:13" ht="14.5" x14ac:dyDescent="0.35">
      <c r="A315"/>
      <c r="B315"/>
      <c r="C315"/>
      <c r="D315"/>
      <c r="E315"/>
      <c r="F315"/>
      <c r="G315"/>
      <c r="H315"/>
      <c r="I315"/>
      <c r="J315"/>
      <c r="K315"/>
      <c r="L315"/>
      <c r="M315"/>
    </row>
    <row r="316" spans="1:13" ht="14.5" x14ac:dyDescent="0.35">
      <c r="A316"/>
      <c r="B316"/>
      <c r="C316"/>
      <c r="D316"/>
      <c r="E316"/>
      <c r="F316"/>
      <c r="G316"/>
      <c r="H316"/>
      <c r="I316"/>
      <c r="J316"/>
      <c r="K316"/>
      <c r="L316"/>
      <c r="M316"/>
    </row>
    <row r="317" spans="1:13" ht="14.5" x14ac:dyDescent="0.35">
      <c r="A317"/>
      <c r="B317"/>
      <c r="C317"/>
      <c r="D317"/>
      <c r="E317"/>
      <c r="F317"/>
      <c r="G317"/>
      <c r="H317"/>
      <c r="I317"/>
      <c r="J317"/>
      <c r="K317"/>
      <c r="L317"/>
      <c r="M317"/>
    </row>
    <row r="318" spans="1:13" ht="14.5" x14ac:dyDescent="0.35">
      <c r="A318"/>
      <c r="B318"/>
      <c r="C318"/>
      <c r="D318"/>
      <c r="E318"/>
      <c r="F318"/>
      <c r="G318"/>
      <c r="H318"/>
      <c r="I318"/>
      <c r="J318"/>
      <c r="K318"/>
      <c r="L318"/>
      <c r="M318"/>
    </row>
    <row r="319" spans="1:13" ht="14.5" x14ac:dyDescent="0.35">
      <c r="A319"/>
      <c r="B319"/>
      <c r="C319"/>
      <c r="D319"/>
      <c r="E319"/>
      <c r="F319"/>
      <c r="G319"/>
      <c r="H319"/>
      <c r="I319"/>
      <c r="J319"/>
      <c r="K319"/>
      <c r="L319"/>
      <c r="M319"/>
    </row>
    <row r="320" spans="1:13" ht="14.5" x14ac:dyDescent="0.35">
      <c r="A320"/>
      <c r="B320"/>
      <c r="C320"/>
      <c r="D320"/>
      <c r="E320"/>
      <c r="F320"/>
      <c r="G320"/>
      <c r="H320"/>
      <c r="I320"/>
      <c r="J320"/>
      <c r="K320"/>
      <c r="L320"/>
      <c r="M320"/>
    </row>
    <row r="321" spans="1:13" ht="14.5" x14ac:dyDescent="0.35">
      <c r="A321"/>
      <c r="B321"/>
      <c r="C321"/>
      <c r="D321"/>
      <c r="E321"/>
      <c r="F321"/>
      <c r="G321"/>
      <c r="H321"/>
      <c r="I321"/>
      <c r="J321"/>
      <c r="K321"/>
      <c r="L321"/>
      <c r="M321"/>
    </row>
    <row r="322" spans="1:13" ht="14.5" x14ac:dyDescent="0.35">
      <c r="A322"/>
      <c r="B322"/>
      <c r="C322"/>
      <c r="D322"/>
      <c r="E322"/>
      <c r="F322"/>
      <c r="G322"/>
      <c r="H322"/>
      <c r="I322"/>
      <c r="J322"/>
      <c r="K322"/>
      <c r="L322"/>
      <c r="M322"/>
    </row>
    <row r="323" spans="1:13" ht="14.5" x14ac:dyDescent="0.35">
      <c r="A323"/>
      <c r="B323"/>
      <c r="C323"/>
      <c r="D323"/>
      <c r="E323"/>
      <c r="F323"/>
      <c r="G323"/>
      <c r="H323"/>
      <c r="I323"/>
      <c r="J323"/>
      <c r="K323"/>
      <c r="L323"/>
      <c r="M323"/>
    </row>
    <row r="324" spans="1:13" ht="14.5" x14ac:dyDescent="0.35">
      <c r="A324"/>
      <c r="B324"/>
      <c r="C324"/>
      <c r="D324"/>
      <c r="E324"/>
      <c r="F324"/>
      <c r="G324"/>
      <c r="H324"/>
      <c r="I324"/>
      <c r="J324"/>
      <c r="K324"/>
      <c r="L324"/>
      <c r="M324"/>
    </row>
    <row r="325" spans="1:13" ht="14.5" x14ac:dyDescent="0.35">
      <c r="A325"/>
      <c r="B325"/>
      <c r="C325"/>
      <c r="D325"/>
      <c r="E325"/>
      <c r="F325"/>
      <c r="G325"/>
      <c r="H325"/>
      <c r="I325"/>
      <c r="J325"/>
      <c r="K325"/>
      <c r="L325"/>
      <c r="M325"/>
    </row>
    <row r="326" spans="1:13" ht="14.5" x14ac:dyDescent="0.35">
      <c r="A326"/>
      <c r="B326"/>
      <c r="C326"/>
      <c r="D326"/>
      <c r="E326"/>
      <c r="F326"/>
      <c r="G326"/>
      <c r="H326"/>
      <c r="I326"/>
      <c r="J326"/>
      <c r="K326"/>
      <c r="L326"/>
      <c r="M326"/>
    </row>
    <row r="327" spans="1:13" ht="14.5" x14ac:dyDescent="0.35">
      <c r="A327"/>
      <c r="B327"/>
      <c r="C327"/>
      <c r="D327"/>
      <c r="E327"/>
      <c r="F327"/>
      <c r="G327"/>
      <c r="H327"/>
      <c r="I327"/>
      <c r="J327"/>
      <c r="K327"/>
      <c r="L327"/>
      <c r="M327"/>
    </row>
    <row r="328" spans="1:13" ht="14.5" x14ac:dyDescent="0.35">
      <c r="A328"/>
      <c r="B328"/>
      <c r="C328"/>
      <c r="D328"/>
      <c r="E328"/>
      <c r="F328"/>
      <c r="G328"/>
      <c r="H328"/>
      <c r="I328"/>
      <c r="J328"/>
      <c r="K328"/>
      <c r="L328"/>
      <c r="M328"/>
    </row>
    <row r="329" spans="1:13" ht="14.5" x14ac:dyDescent="0.35">
      <c r="A329"/>
      <c r="B329"/>
      <c r="C329"/>
      <c r="D329"/>
      <c r="E329"/>
      <c r="F329"/>
      <c r="G329"/>
      <c r="H329"/>
      <c r="I329"/>
      <c r="J329"/>
      <c r="K329"/>
      <c r="L329"/>
      <c r="M329"/>
    </row>
    <row r="330" spans="1:13" ht="14.5" x14ac:dyDescent="0.35">
      <c r="A330"/>
      <c r="B330"/>
      <c r="C330"/>
      <c r="D330"/>
      <c r="E330"/>
      <c r="F330"/>
      <c r="G330"/>
      <c r="H330"/>
      <c r="I330"/>
      <c r="J330"/>
      <c r="K330"/>
      <c r="L330"/>
      <c r="M330"/>
    </row>
    <row r="331" spans="1:13" ht="14.5" x14ac:dyDescent="0.35">
      <c r="A331"/>
      <c r="B331"/>
      <c r="C331"/>
      <c r="D331"/>
      <c r="E331"/>
      <c r="F331"/>
      <c r="G331"/>
      <c r="H331"/>
      <c r="I331"/>
      <c r="J331"/>
      <c r="K331"/>
      <c r="L331"/>
      <c r="M331"/>
    </row>
    <row r="332" spans="1:13" ht="14.5" x14ac:dyDescent="0.35">
      <c r="A332"/>
      <c r="B332"/>
      <c r="C332"/>
      <c r="D332"/>
      <c r="E332"/>
      <c r="F332"/>
      <c r="G332"/>
      <c r="H332"/>
      <c r="I332"/>
      <c r="J332"/>
      <c r="K332"/>
      <c r="L332"/>
      <c r="M332"/>
    </row>
    <row r="333" spans="1:13" ht="14.5" x14ac:dyDescent="0.35">
      <c r="A333"/>
      <c r="B333"/>
      <c r="C333"/>
      <c r="D333"/>
      <c r="E333"/>
      <c r="F333"/>
      <c r="G333"/>
      <c r="H333"/>
      <c r="I333"/>
      <c r="J333"/>
      <c r="K333"/>
      <c r="L333"/>
      <c r="M333"/>
    </row>
    <row r="334" spans="1:13" ht="14.5" x14ac:dyDescent="0.35">
      <c r="A334"/>
      <c r="B334"/>
      <c r="C334"/>
      <c r="D334"/>
      <c r="E334"/>
      <c r="F334"/>
      <c r="G334"/>
      <c r="H334"/>
      <c r="I334"/>
      <c r="J334"/>
      <c r="K334"/>
      <c r="L334"/>
      <c r="M334"/>
    </row>
    <row r="335" spans="1:13" ht="14.5" x14ac:dyDescent="0.35">
      <c r="A335"/>
      <c r="B335"/>
      <c r="C335"/>
      <c r="D335"/>
      <c r="E335"/>
      <c r="F335"/>
      <c r="G335"/>
      <c r="H335"/>
      <c r="I335"/>
      <c r="J335"/>
      <c r="K335"/>
      <c r="L335"/>
      <c r="M335"/>
    </row>
    <row r="336" spans="1:13" ht="14.5" x14ac:dyDescent="0.35">
      <c r="A336"/>
      <c r="B336"/>
      <c r="C336"/>
      <c r="D336"/>
      <c r="E336"/>
      <c r="F336"/>
      <c r="G336"/>
      <c r="H336"/>
      <c r="I336"/>
      <c r="J336"/>
      <c r="K336"/>
      <c r="L336"/>
      <c r="M336"/>
    </row>
    <row r="337" spans="1:13" ht="14.5" x14ac:dyDescent="0.35">
      <c r="A337"/>
      <c r="B337"/>
      <c r="C337"/>
      <c r="D337"/>
      <c r="E337"/>
      <c r="F337"/>
      <c r="G337"/>
      <c r="H337"/>
      <c r="I337"/>
      <c r="J337"/>
      <c r="K337"/>
      <c r="L337"/>
      <c r="M337"/>
    </row>
    <row r="338" spans="1:13" ht="14.5" x14ac:dyDescent="0.35">
      <c r="A338"/>
      <c r="B338"/>
      <c r="C338"/>
      <c r="D338"/>
      <c r="E338"/>
      <c r="F338"/>
      <c r="G338"/>
      <c r="H338"/>
      <c r="I338"/>
      <c r="J338"/>
      <c r="K338"/>
      <c r="L338"/>
      <c r="M338"/>
    </row>
    <row r="339" spans="1:13" ht="14.5" x14ac:dyDescent="0.35">
      <c r="A339"/>
      <c r="B339"/>
      <c r="C339"/>
      <c r="D339"/>
      <c r="E339"/>
      <c r="F339"/>
      <c r="G339"/>
      <c r="H339"/>
      <c r="I339"/>
      <c r="J339"/>
      <c r="K339"/>
      <c r="L339"/>
      <c r="M339"/>
    </row>
    <row r="340" spans="1:13" ht="14.5" x14ac:dyDescent="0.35">
      <c r="A340"/>
      <c r="B340"/>
      <c r="C340"/>
      <c r="D340"/>
      <c r="E340"/>
      <c r="F340"/>
      <c r="G340"/>
      <c r="H340"/>
      <c r="I340"/>
      <c r="J340"/>
      <c r="K340"/>
      <c r="L340"/>
      <c r="M340"/>
    </row>
    <row r="341" spans="1:13" ht="14.5" x14ac:dyDescent="0.35">
      <c r="A341"/>
      <c r="B341"/>
      <c r="C341"/>
      <c r="D341"/>
      <c r="E341"/>
      <c r="F341"/>
      <c r="G341"/>
      <c r="H341"/>
      <c r="I341"/>
      <c r="J341"/>
      <c r="K341"/>
      <c r="L341"/>
      <c r="M341"/>
    </row>
    <row r="342" spans="1:13" ht="14.5" x14ac:dyDescent="0.35">
      <c r="A342"/>
      <c r="B342"/>
      <c r="C342"/>
      <c r="D342"/>
      <c r="E342"/>
      <c r="F342"/>
      <c r="G342"/>
      <c r="H342"/>
      <c r="I342"/>
      <c r="J342"/>
      <c r="K342"/>
      <c r="L342"/>
      <c r="M342"/>
    </row>
    <row r="343" spans="1:13" ht="14.5" x14ac:dyDescent="0.35">
      <c r="A343"/>
      <c r="B343"/>
      <c r="C343"/>
      <c r="D343"/>
      <c r="E343"/>
      <c r="F343"/>
      <c r="G343"/>
      <c r="H343"/>
      <c r="I343"/>
      <c r="J343"/>
      <c r="K343"/>
      <c r="L343"/>
      <c r="M343"/>
    </row>
    <row r="344" spans="1:13" ht="14.5" x14ac:dyDescent="0.35">
      <c r="A344"/>
      <c r="B344"/>
      <c r="C344"/>
      <c r="D344"/>
      <c r="E344"/>
      <c r="F344"/>
      <c r="G344"/>
      <c r="H344"/>
      <c r="I344"/>
      <c r="J344"/>
      <c r="K344"/>
      <c r="L344"/>
      <c r="M344"/>
    </row>
    <row r="345" spans="1:13" ht="14.5" x14ac:dyDescent="0.35">
      <c r="A345"/>
      <c r="B345"/>
      <c r="C345"/>
      <c r="D345"/>
      <c r="E345"/>
      <c r="F345"/>
      <c r="G345"/>
      <c r="H345"/>
      <c r="I345"/>
      <c r="J345"/>
      <c r="K345"/>
      <c r="L345"/>
      <c r="M345"/>
    </row>
    <row r="346" spans="1:13" ht="14.5" x14ac:dyDescent="0.35">
      <c r="A346"/>
      <c r="B346"/>
      <c r="C346"/>
      <c r="D346"/>
      <c r="E346"/>
      <c r="F346"/>
      <c r="G346"/>
      <c r="H346"/>
      <c r="I346"/>
      <c r="J346"/>
      <c r="K346"/>
      <c r="L346"/>
      <c r="M346"/>
    </row>
    <row r="347" spans="1:13" ht="14.5" x14ac:dyDescent="0.35">
      <c r="A347"/>
      <c r="B347"/>
      <c r="C347"/>
      <c r="D347"/>
      <c r="E347"/>
      <c r="F347"/>
      <c r="G347"/>
      <c r="H347"/>
      <c r="I347"/>
      <c r="J347"/>
      <c r="K347"/>
      <c r="L347"/>
      <c r="M347"/>
    </row>
    <row r="348" spans="1:13" ht="14.5" x14ac:dyDescent="0.35">
      <c r="A348"/>
      <c r="B348"/>
      <c r="C348"/>
      <c r="D348"/>
      <c r="E348"/>
      <c r="F348"/>
      <c r="G348"/>
      <c r="H348"/>
      <c r="I348"/>
      <c r="J348"/>
      <c r="K348"/>
      <c r="L348"/>
      <c r="M348"/>
    </row>
    <row r="349" spans="1:13" ht="14.5" x14ac:dyDescent="0.35">
      <c r="A349"/>
      <c r="B349"/>
      <c r="C349"/>
      <c r="D349"/>
      <c r="E349"/>
      <c r="F349"/>
      <c r="G349"/>
      <c r="H349"/>
      <c r="I349"/>
      <c r="J349"/>
      <c r="K349"/>
      <c r="L349"/>
      <c r="M349"/>
    </row>
    <row r="350" spans="1:13" ht="14.5" x14ac:dyDescent="0.35">
      <c r="A350"/>
      <c r="B350"/>
      <c r="C350"/>
      <c r="D350"/>
      <c r="E350"/>
      <c r="F350"/>
      <c r="G350"/>
      <c r="H350"/>
      <c r="I350"/>
      <c r="J350"/>
      <c r="K350"/>
      <c r="L350"/>
      <c r="M350"/>
    </row>
    <row r="351" spans="1:13" ht="14.5" x14ac:dyDescent="0.35">
      <c r="A351"/>
      <c r="B351"/>
      <c r="C351"/>
      <c r="D351"/>
      <c r="E351"/>
      <c r="F351"/>
      <c r="G351"/>
      <c r="H351"/>
      <c r="I351"/>
      <c r="J351"/>
      <c r="K351"/>
      <c r="L351"/>
      <c r="M351"/>
    </row>
    <row r="352" spans="1:13" ht="14.5" x14ac:dyDescent="0.35">
      <c r="A352"/>
      <c r="B352"/>
      <c r="C352"/>
      <c r="D352"/>
      <c r="E352"/>
      <c r="F352"/>
      <c r="G352"/>
      <c r="H352"/>
      <c r="I352"/>
      <c r="J352"/>
      <c r="K352"/>
      <c r="L352"/>
      <c r="M352"/>
    </row>
    <row r="353" spans="1:13" ht="14.5" x14ac:dyDescent="0.35">
      <c r="A353"/>
      <c r="B353"/>
      <c r="C353"/>
      <c r="D353"/>
      <c r="E353"/>
      <c r="F353"/>
      <c r="G353"/>
      <c r="H353"/>
      <c r="I353"/>
      <c r="J353"/>
      <c r="K353"/>
      <c r="L353"/>
      <c r="M353"/>
    </row>
    <row r="354" spans="1:13" ht="14.5" x14ac:dyDescent="0.35">
      <c r="A354"/>
      <c r="B354"/>
      <c r="C354"/>
      <c r="D354"/>
      <c r="E354"/>
      <c r="F354"/>
      <c r="G354"/>
      <c r="H354"/>
      <c r="I354"/>
      <c r="J354"/>
      <c r="K354"/>
      <c r="L354"/>
      <c r="M354"/>
    </row>
    <row r="355" spans="1:13" ht="14.5" x14ac:dyDescent="0.35">
      <c r="A355"/>
      <c r="B355"/>
      <c r="C355"/>
      <c r="D355"/>
      <c r="E355"/>
      <c r="F355"/>
      <c r="G355"/>
      <c r="H355"/>
      <c r="I355"/>
      <c r="J355"/>
      <c r="K355"/>
      <c r="L355"/>
      <c r="M355"/>
    </row>
    <row r="356" spans="1:13" ht="14.5" x14ac:dyDescent="0.35">
      <c r="A356"/>
      <c r="B356"/>
      <c r="C356"/>
      <c r="D356"/>
      <c r="E356"/>
      <c r="F356"/>
      <c r="G356"/>
      <c r="H356"/>
      <c r="I356"/>
      <c r="J356"/>
      <c r="K356"/>
      <c r="L356"/>
      <c r="M356"/>
    </row>
    <row r="357" spans="1:13" ht="14.5" x14ac:dyDescent="0.35">
      <c r="A357"/>
      <c r="B357"/>
      <c r="C357"/>
      <c r="D357"/>
      <c r="E357"/>
      <c r="F357"/>
      <c r="G357"/>
      <c r="H357"/>
      <c r="I357"/>
      <c r="J357"/>
      <c r="K357"/>
      <c r="L357"/>
      <c r="M357"/>
    </row>
    <row r="358" spans="1:13" ht="14.5" x14ac:dyDescent="0.35">
      <c r="A358"/>
      <c r="B358"/>
      <c r="C358"/>
      <c r="D358"/>
      <c r="E358"/>
      <c r="F358"/>
      <c r="G358"/>
      <c r="H358"/>
      <c r="I358"/>
      <c r="J358"/>
      <c r="K358"/>
      <c r="L358"/>
      <c r="M358"/>
    </row>
    <row r="359" spans="1:13" ht="14.5" x14ac:dyDescent="0.35">
      <c r="A359"/>
      <c r="B359"/>
      <c r="C359"/>
      <c r="D359"/>
      <c r="E359"/>
      <c r="F359"/>
      <c r="G359"/>
      <c r="H359"/>
      <c r="I359"/>
      <c r="J359"/>
      <c r="K359"/>
      <c r="L359"/>
      <c r="M359"/>
    </row>
    <row r="360" spans="1:13" ht="14.5" x14ac:dyDescent="0.35">
      <c r="A360"/>
      <c r="B360"/>
      <c r="C360"/>
      <c r="D360"/>
      <c r="E360"/>
      <c r="F360"/>
      <c r="G360"/>
      <c r="H360"/>
      <c r="I360"/>
      <c r="J360"/>
      <c r="K360"/>
      <c r="L360"/>
      <c r="M360"/>
    </row>
    <row r="361" spans="1:13" ht="14.5" x14ac:dyDescent="0.35">
      <c r="A361"/>
      <c r="B361"/>
      <c r="C361"/>
      <c r="D361"/>
      <c r="E361"/>
      <c r="F361"/>
      <c r="G361"/>
      <c r="H361"/>
      <c r="I361"/>
      <c r="J361"/>
      <c r="K361"/>
      <c r="L361"/>
      <c r="M361"/>
    </row>
    <row r="362" spans="1:13" ht="14.5" x14ac:dyDescent="0.35">
      <c r="A362"/>
      <c r="B362"/>
      <c r="C362"/>
      <c r="D362"/>
      <c r="E362"/>
      <c r="F362"/>
      <c r="G362"/>
      <c r="H362"/>
      <c r="I362"/>
      <c r="J362"/>
      <c r="K362"/>
      <c r="L362"/>
      <c r="M362"/>
    </row>
    <row r="363" spans="1:13" ht="14.5" x14ac:dyDescent="0.35">
      <c r="A363"/>
      <c r="B363"/>
      <c r="C363"/>
      <c r="D363"/>
      <c r="E363"/>
      <c r="F363"/>
      <c r="G363"/>
      <c r="H363"/>
      <c r="I363"/>
      <c r="J363"/>
      <c r="K363"/>
      <c r="L363"/>
      <c r="M363"/>
    </row>
    <row r="364" spans="1:13" ht="14.5" x14ac:dyDescent="0.35">
      <c r="A364"/>
      <c r="B364"/>
      <c r="C364"/>
      <c r="D364"/>
      <c r="E364"/>
      <c r="F364"/>
      <c r="G364"/>
      <c r="H364"/>
      <c r="I364"/>
      <c r="J364"/>
      <c r="K364"/>
      <c r="L364"/>
      <c r="M364"/>
    </row>
    <row r="365" spans="1:13" ht="14.5" x14ac:dyDescent="0.35">
      <c r="A365"/>
      <c r="B365"/>
      <c r="C365"/>
      <c r="D365"/>
      <c r="E365"/>
      <c r="F365"/>
      <c r="G365"/>
      <c r="H365"/>
      <c r="I365"/>
      <c r="J365"/>
      <c r="K365"/>
      <c r="L365"/>
      <c r="M365"/>
    </row>
    <row r="366" spans="1:13" ht="14.5" x14ac:dyDescent="0.35">
      <c r="A366"/>
      <c r="B366"/>
      <c r="C366"/>
      <c r="D366"/>
      <c r="E366"/>
      <c r="F366"/>
      <c r="G366"/>
      <c r="H366"/>
      <c r="I366"/>
      <c r="J366"/>
      <c r="K366"/>
      <c r="L366"/>
      <c r="M366"/>
    </row>
    <row r="367" spans="1:13" ht="14.5" x14ac:dyDescent="0.35">
      <c r="A367"/>
      <c r="B367"/>
      <c r="C367"/>
      <c r="D367"/>
      <c r="E367"/>
      <c r="F367"/>
      <c r="G367"/>
      <c r="H367"/>
      <c r="I367"/>
      <c r="J367"/>
      <c r="K367"/>
      <c r="L367"/>
      <c r="M367"/>
    </row>
    <row r="368" spans="1:13" ht="14.5" x14ac:dyDescent="0.35">
      <c r="A368"/>
      <c r="B368"/>
      <c r="C368"/>
      <c r="D368"/>
      <c r="E368"/>
      <c r="F368"/>
      <c r="G368"/>
      <c r="H368"/>
      <c r="I368"/>
      <c r="J368"/>
      <c r="K368"/>
      <c r="L368"/>
      <c r="M368"/>
    </row>
    <row r="369" spans="1:13" ht="14.5" x14ac:dyDescent="0.35">
      <c r="A369"/>
      <c r="B369"/>
      <c r="C369"/>
      <c r="D369"/>
      <c r="E369"/>
      <c r="F369"/>
      <c r="G369"/>
      <c r="H369"/>
      <c r="I369"/>
      <c r="J369"/>
      <c r="K369"/>
      <c r="L369"/>
      <c r="M369"/>
    </row>
    <row r="370" spans="1:13" ht="14.5" x14ac:dyDescent="0.35">
      <c r="A370"/>
      <c r="B370"/>
      <c r="C370"/>
      <c r="D370"/>
      <c r="E370"/>
      <c r="F370"/>
      <c r="G370"/>
      <c r="H370"/>
      <c r="I370"/>
      <c r="J370"/>
      <c r="K370"/>
      <c r="L370"/>
      <c r="M370"/>
    </row>
    <row r="371" spans="1:13" ht="14.5" x14ac:dyDescent="0.35">
      <c r="A371"/>
      <c r="B371"/>
      <c r="C371"/>
      <c r="D371"/>
      <c r="E371"/>
      <c r="F371"/>
      <c r="G371"/>
      <c r="H371"/>
      <c r="I371"/>
      <c r="J371"/>
      <c r="K371"/>
      <c r="L371"/>
      <c r="M371"/>
    </row>
    <row r="372" spans="1:13" ht="14.5" x14ac:dyDescent="0.35">
      <c r="A372"/>
      <c r="B372"/>
      <c r="C372"/>
      <c r="D372"/>
      <c r="E372"/>
      <c r="F372"/>
      <c r="G372"/>
      <c r="H372"/>
      <c r="I372"/>
      <c r="J372"/>
      <c r="K372"/>
      <c r="L372"/>
      <c r="M372"/>
    </row>
    <row r="373" spans="1:13" ht="14.5" x14ac:dyDescent="0.35">
      <c r="A373"/>
      <c r="B373"/>
      <c r="C373"/>
      <c r="D373"/>
      <c r="E373"/>
      <c r="F373"/>
      <c r="G373"/>
      <c r="H373"/>
      <c r="I373"/>
      <c r="J373"/>
      <c r="K373"/>
      <c r="L373"/>
      <c r="M373"/>
    </row>
    <row r="374" spans="1:13" ht="14.5" x14ac:dyDescent="0.35">
      <c r="A374"/>
      <c r="B374"/>
      <c r="C374"/>
      <c r="D374"/>
      <c r="E374"/>
      <c r="F374"/>
      <c r="G374"/>
      <c r="H374"/>
      <c r="I374"/>
      <c r="J374"/>
      <c r="K374"/>
      <c r="L374"/>
      <c r="M374"/>
    </row>
    <row r="375" spans="1:13" ht="14.5" x14ac:dyDescent="0.35">
      <c r="A375"/>
      <c r="B375"/>
      <c r="C375"/>
      <c r="D375"/>
      <c r="E375"/>
      <c r="F375"/>
      <c r="G375"/>
      <c r="H375"/>
      <c r="I375"/>
      <c r="J375"/>
      <c r="K375"/>
      <c r="L375"/>
      <c r="M375"/>
    </row>
    <row r="376" spans="1:13" ht="14.5" x14ac:dyDescent="0.35">
      <c r="A376"/>
      <c r="B376"/>
      <c r="C376"/>
      <c r="D376"/>
      <c r="E376"/>
      <c r="F376"/>
      <c r="G376"/>
      <c r="H376"/>
      <c r="I376"/>
      <c r="J376"/>
      <c r="K376"/>
      <c r="L376"/>
      <c r="M376"/>
    </row>
    <row r="377" spans="1:13" ht="14.5" x14ac:dyDescent="0.35">
      <c r="A377"/>
      <c r="B377"/>
      <c r="C377"/>
      <c r="D377"/>
      <c r="E377"/>
      <c r="F377"/>
      <c r="G377"/>
      <c r="H377"/>
      <c r="I377"/>
      <c r="J377"/>
      <c r="K377"/>
      <c r="L377"/>
      <c r="M377"/>
    </row>
    <row r="378" spans="1:13" ht="14.5" x14ac:dyDescent="0.35">
      <c r="A378"/>
      <c r="B378"/>
      <c r="C378"/>
      <c r="D378"/>
      <c r="E378"/>
      <c r="F378"/>
      <c r="G378"/>
      <c r="H378"/>
      <c r="I378"/>
      <c r="J378"/>
      <c r="K378"/>
      <c r="L378"/>
      <c r="M378"/>
    </row>
    <row r="379" spans="1:13" ht="14.5" x14ac:dyDescent="0.35">
      <c r="A379"/>
      <c r="B379"/>
      <c r="C379"/>
      <c r="D379"/>
      <c r="E379"/>
      <c r="F379"/>
      <c r="G379"/>
      <c r="H379"/>
      <c r="I379"/>
      <c r="J379"/>
      <c r="K379"/>
      <c r="L379"/>
      <c r="M379"/>
    </row>
    <row r="380" spans="1:13" ht="14.5" x14ac:dyDescent="0.35">
      <c r="A380"/>
      <c r="B380"/>
      <c r="C380"/>
      <c r="D380"/>
      <c r="E380"/>
      <c r="F380"/>
      <c r="G380"/>
      <c r="H380"/>
      <c r="I380"/>
      <c r="J380"/>
      <c r="K380"/>
      <c r="L380"/>
      <c r="M380"/>
    </row>
    <row r="381" spans="1:13" ht="14.5" x14ac:dyDescent="0.35">
      <c r="A381"/>
      <c r="B381"/>
      <c r="C381"/>
      <c r="D381"/>
      <c r="E381"/>
      <c r="F381"/>
      <c r="G381"/>
      <c r="H381"/>
      <c r="I381"/>
      <c r="J381"/>
      <c r="K381"/>
      <c r="L381"/>
      <c r="M381"/>
    </row>
    <row r="382" spans="1:13" ht="14.5" x14ac:dyDescent="0.35">
      <c r="A382"/>
      <c r="B382"/>
      <c r="C382"/>
      <c r="D382"/>
      <c r="E382"/>
      <c r="F382"/>
      <c r="G382"/>
      <c r="H382"/>
      <c r="I382"/>
      <c r="J382"/>
      <c r="K382"/>
      <c r="L382"/>
      <c r="M382"/>
    </row>
    <row r="383" spans="1:13" ht="14.5" x14ac:dyDescent="0.35">
      <c r="A383"/>
      <c r="B383"/>
      <c r="C383"/>
      <c r="D383"/>
      <c r="E383"/>
      <c r="F383"/>
      <c r="G383"/>
      <c r="H383"/>
      <c r="I383"/>
      <c r="J383"/>
      <c r="K383"/>
      <c r="L383"/>
      <c r="M383"/>
    </row>
    <row r="384" spans="1:13" ht="14.5" x14ac:dyDescent="0.35">
      <c r="A384"/>
      <c r="B384"/>
      <c r="C384"/>
      <c r="D384"/>
      <c r="E384"/>
      <c r="F384"/>
      <c r="G384"/>
      <c r="H384"/>
      <c r="I384"/>
      <c r="J384"/>
      <c r="K384"/>
      <c r="L384"/>
      <c r="M384"/>
    </row>
    <row r="385" spans="1:13" ht="14.5" x14ac:dyDescent="0.35">
      <c r="A385"/>
      <c r="B385"/>
      <c r="C385"/>
      <c r="D385"/>
      <c r="E385"/>
      <c r="F385"/>
      <c r="G385"/>
      <c r="H385"/>
      <c r="I385"/>
      <c r="J385"/>
      <c r="K385"/>
      <c r="L385"/>
      <c r="M385"/>
    </row>
    <row r="386" spans="1:13" ht="14.5" x14ac:dyDescent="0.35">
      <c r="A386"/>
      <c r="B386"/>
      <c r="C386"/>
      <c r="D386"/>
      <c r="E386"/>
      <c r="F386"/>
      <c r="G386"/>
      <c r="H386"/>
      <c r="I386"/>
      <c r="J386"/>
      <c r="K386"/>
      <c r="L386"/>
      <c r="M386"/>
    </row>
    <row r="387" spans="1:13" ht="14.5" x14ac:dyDescent="0.35">
      <c r="A387"/>
      <c r="B387"/>
      <c r="C387"/>
      <c r="D387"/>
      <c r="E387"/>
      <c r="F387"/>
      <c r="G387"/>
      <c r="H387"/>
      <c r="I387"/>
      <c r="J387"/>
      <c r="K387"/>
      <c r="L387"/>
      <c r="M387"/>
    </row>
    <row r="388" spans="1:13" ht="14.5" x14ac:dyDescent="0.35">
      <c r="A388"/>
      <c r="B388"/>
      <c r="C388"/>
      <c r="D388"/>
      <c r="E388"/>
      <c r="F388"/>
      <c r="G388"/>
      <c r="H388"/>
      <c r="I388"/>
      <c r="J388"/>
      <c r="K388"/>
      <c r="L388"/>
      <c r="M388"/>
    </row>
    <row r="389" spans="1:13" ht="14.5" x14ac:dyDescent="0.35">
      <c r="A389"/>
      <c r="B389"/>
      <c r="C389"/>
      <c r="D389"/>
      <c r="E389"/>
      <c r="F389"/>
      <c r="G389"/>
      <c r="H389"/>
      <c r="I389"/>
      <c r="J389"/>
      <c r="K389"/>
      <c r="L389"/>
      <c r="M389"/>
    </row>
    <row r="390" spans="1:13" ht="14.5" x14ac:dyDescent="0.35">
      <c r="A390"/>
      <c r="B390"/>
      <c r="C390"/>
      <c r="D390"/>
      <c r="E390"/>
      <c r="F390"/>
      <c r="G390"/>
      <c r="H390"/>
      <c r="I390"/>
      <c r="J390"/>
      <c r="K390"/>
      <c r="L390"/>
      <c r="M390"/>
    </row>
    <row r="391" spans="1:13" ht="14.5" x14ac:dyDescent="0.35">
      <c r="A391"/>
      <c r="B391"/>
      <c r="C391"/>
      <c r="D391"/>
      <c r="E391"/>
      <c r="F391"/>
      <c r="G391"/>
      <c r="H391"/>
      <c r="I391"/>
      <c r="J391"/>
      <c r="K391"/>
      <c r="L391"/>
      <c r="M391"/>
    </row>
    <row r="392" spans="1:13" ht="14.5" x14ac:dyDescent="0.35">
      <c r="A392"/>
      <c r="B392"/>
      <c r="C392"/>
      <c r="D392"/>
      <c r="E392"/>
      <c r="F392"/>
      <c r="G392"/>
      <c r="H392"/>
      <c r="I392"/>
      <c r="J392"/>
      <c r="K392"/>
      <c r="L392"/>
      <c r="M392"/>
    </row>
    <row r="393" spans="1:13" ht="14.5" x14ac:dyDescent="0.35">
      <c r="A393"/>
      <c r="B393"/>
      <c r="C393"/>
      <c r="D393"/>
      <c r="E393"/>
      <c r="F393"/>
      <c r="G393"/>
      <c r="H393"/>
      <c r="I393"/>
      <c r="J393"/>
      <c r="K393"/>
      <c r="L393"/>
      <c r="M393"/>
    </row>
    <row r="394" spans="1:13" ht="14.5" x14ac:dyDescent="0.35">
      <c r="A394"/>
      <c r="B394"/>
      <c r="C394"/>
      <c r="D394"/>
      <c r="E394"/>
      <c r="F394"/>
      <c r="G394"/>
      <c r="H394"/>
      <c r="I394"/>
      <c r="J394"/>
      <c r="K394"/>
      <c r="L394"/>
      <c r="M394"/>
    </row>
    <row r="395" spans="1:13" ht="14.5" x14ac:dyDescent="0.35">
      <c r="A395"/>
      <c r="B395"/>
      <c r="C395"/>
      <c r="D395"/>
      <c r="E395"/>
      <c r="F395"/>
      <c r="G395"/>
      <c r="H395"/>
      <c r="I395"/>
      <c r="J395"/>
      <c r="K395"/>
      <c r="L395"/>
      <c r="M395"/>
    </row>
    <row r="396" spans="1:13" ht="14.5" x14ac:dyDescent="0.35">
      <c r="A396"/>
      <c r="B396"/>
      <c r="C396"/>
      <c r="D396"/>
      <c r="E396"/>
      <c r="F396"/>
      <c r="G396"/>
      <c r="H396"/>
      <c r="I396"/>
      <c r="J396"/>
      <c r="K396"/>
      <c r="L396"/>
      <c r="M396"/>
    </row>
    <row r="397" spans="1:13" ht="14.5" x14ac:dyDescent="0.35">
      <c r="A397"/>
      <c r="B397"/>
      <c r="C397"/>
      <c r="D397"/>
      <c r="E397"/>
      <c r="F397"/>
      <c r="G397"/>
      <c r="H397"/>
      <c r="I397"/>
      <c r="J397"/>
      <c r="K397"/>
      <c r="L397"/>
      <c r="M397"/>
    </row>
    <row r="398" spans="1:13" ht="14.5" x14ac:dyDescent="0.35">
      <c r="A398"/>
      <c r="B398"/>
      <c r="C398"/>
      <c r="D398"/>
      <c r="E398"/>
      <c r="F398"/>
      <c r="G398"/>
      <c r="H398"/>
      <c r="I398"/>
      <c r="J398"/>
      <c r="K398"/>
      <c r="L398"/>
      <c r="M398"/>
    </row>
    <row r="399" spans="1:13" ht="14.5" x14ac:dyDescent="0.35">
      <c r="A399"/>
      <c r="B399"/>
      <c r="C399"/>
      <c r="D399"/>
      <c r="E399"/>
      <c r="F399"/>
      <c r="G399"/>
      <c r="H399"/>
      <c r="I399"/>
      <c r="J399"/>
      <c r="K399"/>
      <c r="L399"/>
      <c r="M399"/>
    </row>
    <row r="400" spans="1:13" ht="14.5" x14ac:dyDescent="0.35">
      <c r="A400"/>
      <c r="B400"/>
      <c r="C400"/>
      <c r="D400"/>
      <c r="E400"/>
      <c r="F400"/>
      <c r="G400"/>
      <c r="H400"/>
      <c r="I400"/>
      <c r="J400"/>
      <c r="K400"/>
      <c r="L400"/>
      <c r="M400"/>
    </row>
    <row r="401" spans="1:13" ht="14.5" x14ac:dyDescent="0.35">
      <c r="A401"/>
      <c r="B401"/>
      <c r="C401"/>
      <c r="D401"/>
      <c r="E401"/>
      <c r="F401"/>
      <c r="G401"/>
      <c r="H401"/>
      <c r="I401"/>
      <c r="J401"/>
      <c r="K401"/>
      <c r="L401"/>
      <c r="M401"/>
    </row>
    <row r="402" spans="1:13" ht="14.5" x14ac:dyDescent="0.35">
      <c r="A402"/>
      <c r="B402"/>
      <c r="C402"/>
      <c r="D402"/>
      <c r="E402"/>
      <c r="F402"/>
      <c r="G402"/>
      <c r="H402"/>
      <c r="I402"/>
      <c r="J402"/>
      <c r="K402"/>
      <c r="L402"/>
      <c r="M402"/>
    </row>
    <row r="403" spans="1:13" ht="14.5" x14ac:dyDescent="0.35">
      <c r="A403"/>
      <c r="B403"/>
      <c r="C403"/>
      <c r="D403"/>
      <c r="E403"/>
      <c r="F403"/>
      <c r="G403"/>
      <c r="H403"/>
      <c r="I403"/>
      <c r="J403"/>
      <c r="K403"/>
      <c r="L403"/>
      <c r="M403"/>
    </row>
    <row r="404" spans="1:13" ht="14.5" x14ac:dyDescent="0.35">
      <c r="A404"/>
      <c r="B404"/>
      <c r="C404"/>
      <c r="D404"/>
      <c r="E404"/>
      <c r="F404"/>
      <c r="G404"/>
      <c r="H404"/>
      <c r="I404"/>
      <c r="J404"/>
      <c r="K404"/>
      <c r="L404"/>
      <c r="M404"/>
    </row>
    <row r="405" spans="1:13" ht="14.5" x14ac:dyDescent="0.35">
      <c r="A405"/>
      <c r="B405"/>
      <c r="C405"/>
      <c r="D405"/>
      <c r="E405"/>
      <c r="F405"/>
      <c r="G405"/>
      <c r="H405"/>
      <c r="I405"/>
      <c r="J405"/>
      <c r="K405"/>
      <c r="L405"/>
      <c r="M405"/>
    </row>
    <row r="406" spans="1:13" ht="14.5" x14ac:dyDescent="0.35">
      <c r="A406"/>
      <c r="B406"/>
      <c r="C406"/>
      <c r="D406"/>
      <c r="E406"/>
      <c r="F406"/>
      <c r="G406"/>
      <c r="H406"/>
      <c r="I406"/>
      <c r="J406"/>
      <c r="K406"/>
      <c r="L406"/>
      <c r="M406"/>
    </row>
    <row r="407" spans="1:13" ht="14.5" x14ac:dyDescent="0.35">
      <c r="A407"/>
      <c r="B407"/>
      <c r="C407"/>
      <c r="D407"/>
      <c r="E407"/>
      <c r="F407"/>
      <c r="G407"/>
      <c r="H407"/>
      <c r="I407"/>
      <c r="J407"/>
      <c r="K407"/>
      <c r="L407"/>
      <c r="M407"/>
    </row>
    <row r="408" spans="1:13" ht="14.5" x14ac:dyDescent="0.35">
      <c r="A408"/>
      <c r="B408"/>
      <c r="C408"/>
      <c r="D408"/>
      <c r="E408"/>
      <c r="F408"/>
      <c r="G408"/>
      <c r="H408"/>
      <c r="I408"/>
      <c r="J408"/>
      <c r="K408"/>
      <c r="L408"/>
      <c r="M408"/>
    </row>
    <row r="409" spans="1:13" ht="14.5" x14ac:dyDescent="0.35">
      <c r="A409"/>
      <c r="B409"/>
      <c r="C409"/>
      <c r="D409"/>
      <c r="E409"/>
      <c r="F409"/>
      <c r="G409"/>
      <c r="H409"/>
      <c r="I409"/>
      <c r="J409"/>
      <c r="K409"/>
      <c r="L409"/>
      <c r="M409"/>
    </row>
    <row r="410" spans="1:13" ht="14.5" x14ac:dyDescent="0.35">
      <c r="A410"/>
      <c r="B410"/>
      <c r="C410"/>
      <c r="D410"/>
      <c r="E410"/>
      <c r="F410"/>
      <c r="G410"/>
      <c r="H410"/>
      <c r="I410"/>
      <c r="J410"/>
      <c r="K410"/>
      <c r="L410"/>
      <c r="M410"/>
    </row>
    <row r="411" spans="1:13" ht="14.5" x14ac:dyDescent="0.35">
      <c r="A411"/>
      <c r="B411"/>
      <c r="C411"/>
      <c r="D411"/>
      <c r="E411"/>
      <c r="F411"/>
      <c r="G411"/>
      <c r="H411"/>
      <c r="I411"/>
      <c r="J411"/>
      <c r="K411"/>
      <c r="L411"/>
      <c r="M411"/>
    </row>
    <row r="412" spans="1:13" ht="14.5" x14ac:dyDescent="0.35">
      <c r="A412"/>
      <c r="B412"/>
      <c r="C412"/>
      <c r="D412"/>
      <c r="E412"/>
      <c r="F412"/>
      <c r="G412"/>
      <c r="H412"/>
      <c r="I412"/>
      <c r="J412"/>
      <c r="K412"/>
      <c r="L412"/>
      <c r="M412"/>
    </row>
    <row r="413" spans="1:13" ht="14.5" x14ac:dyDescent="0.35">
      <c r="A413"/>
      <c r="B413"/>
      <c r="C413"/>
      <c r="D413"/>
      <c r="E413"/>
      <c r="F413"/>
      <c r="G413"/>
      <c r="H413"/>
      <c r="I413"/>
      <c r="J413"/>
      <c r="K413"/>
      <c r="L413"/>
      <c r="M413"/>
    </row>
    <row r="414" spans="1:13" ht="14.5" x14ac:dyDescent="0.35">
      <c r="A414"/>
      <c r="B414"/>
      <c r="C414"/>
      <c r="D414"/>
      <c r="E414"/>
      <c r="F414"/>
      <c r="G414"/>
      <c r="H414"/>
      <c r="I414"/>
      <c r="J414"/>
      <c r="K414"/>
      <c r="L414"/>
      <c r="M414"/>
    </row>
    <row r="415" spans="1:13" ht="14.5" x14ac:dyDescent="0.35">
      <c r="A415"/>
      <c r="B415"/>
      <c r="C415"/>
      <c r="D415"/>
      <c r="E415"/>
      <c r="F415"/>
      <c r="G415"/>
      <c r="H415"/>
      <c r="I415"/>
      <c r="J415"/>
      <c r="K415"/>
      <c r="L415"/>
      <c r="M415"/>
    </row>
    <row r="416" spans="1:13" ht="14.5" x14ac:dyDescent="0.35">
      <c r="A416"/>
      <c r="B416"/>
      <c r="C416"/>
      <c r="D416"/>
      <c r="E416"/>
      <c r="F416"/>
      <c r="G416"/>
      <c r="H416"/>
      <c r="I416"/>
      <c r="J416"/>
      <c r="K416"/>
      <c r="L416"/>
      <c r="M416"/>
    </row>
    <row r="417" spans="1:13" ht="14.5" x14ac:dyDescent="0.35">
      <c r="A417"/>
      <c r="B417"/>
      <c r="C417"/>
      <c r="D417"/>
      <c r="E417"/>
      <c r="F417"/>
      <c r="G417"/>
      <c r="H417"/>
      <c r="I417"/>
      <c r="J417"/>
      <c r="K417"/>
      <c r="L417"/>
      <c r="M417"/>
    </row>
    <row r="418" spans="1:13" ht="14.5" x14ac:dyDescent="0.35">
      <c r="A418"/>
      <c r="B418"/>
      <c r="C418"/>
      <c r="D418"/>
      <c r="E418"/>
      <c r="F418"/>
      <c r="G418"/>
      <c r="H418"/>
      <c r="I418"/>
      <c r="J418"/>
      <c r="K418"/>
      <c r="L418"/>
      <c r="M418"/>
    </row>
    <row r="419" spans="1:13" ht="14.5" x14ac:dyDescent="0.35">
      <c r="A419"/>
      <c r="B419"/>
      <c r="C419"/>
      <c r="D419"/>
      <c r="E419"/>
      <c r="F419"/>
      <c r="G419"/>
      <c r="H419"/>
      <c r="I419"/>
      <c r="J419"/>
      <c r="K419"/>
      <c r="L419"/>
      <c r="M419"/>
    </row>
    <row r="420" spans="1:13" ht="14.5" x14ac:dyDescent="0.35">
      <c r="A420"/>
      <c r="B420"/>
      <c r="C420"/>
      <c r="D420"/>
      <c r="E420"/>
      <c r="F420"/>
      <c r="G420"/>
      <c r="H420"/>
      <c r="I420"/>
      <c r="J420"/>
      <c r="K420"/>
      <c r="L420"/>
      <c r="M420"/>
    </row>
    <row r="421" spans="1:13" ht="14.5" x14ac:dyDescent="0.35">
      <c r="A421"/>
      <c r="B421"/>
      <c r="C421"/>
      <c r="D421"/>
      <c r="E421"/>
      <c r="F421"/>
      <c r="G421"/>
      <c r="H421"/>
      <c r="I421"/>
      <c r="J421"/>
      <c r="K421"/>
      <c r="L421"/>
      <c r="M421"/>
    </row>
    <row r="422" spans="1:13" ht="14.5" x14ac:dyDescent="0.35">
      <c r="A422"/>
      <c r="B422"/>
      <c r="C422"/>
      <c r="D422"/>
      <c r="E422"/>
      <c r="F422"/>
      <c r="G422"/>
      <c r="H422"/>
      <c r="I422"/>
      <c r="J422"/>
      <c r="K422"/>
      <c r="L422"/>
      <c r="M422"/>
    </row>
    <row r="423" spans="1:13" ht="14.5" x14ac:dyDescent="0.35">
      <c r="A423"/>
      <c r="B423"/>
      <c r="C423"/>
      <c r="D423"/>
      <c r="E423"/>
      <c r="F423"/>
      <c r="G423"/>
      <c r="H423"/>
      <c r="I423"/>
      <c r="J423"/>
      <c r="K423"/>
      <c r="L423"/>
      <c r="M423"/>
    </row>
    <row r="424" spans="1:13" ht="14.5" x14ac:dyDescent="0.35">
      <c r="A424"/>
      <c r="B424"/>
      <c r="C424"/>
      <c r="D424"/>
      <c r="E424"/>
      <c r="F424"/>
      <c r="G424"/>
      <c r="H424"/>
      <c r="I424"/>
      <c r="J424"/>
      <c r="K424"/>
      <c r="L424"/>
      <c r="M424"/>
    </row>
    <row r="425" spans="1:13" ht="14.5" x14ac:dyDescent="0.35">
      <c r="A425"/>
      <c r="B425"/>
      <c r="C425"/>
      <c r="D425"/>
      <c r="E425"/>
      <c r="F425"/>
      <c r="G425"/>
      <c r="H425"/>
      <c r="I425"/>
      <c r="J425"/>
      <c r="K425"/>
      <c r="L425"/>
      <c r="M425"/>
    </row>
    <row r="426" spans="1:13" ht="14.5" x14ac:dyDescent="0.35">
      <c r="A426"/>
      <c r="B426"/>
      <c r="C426"/>
      <c r="D426"/>
      <c r="E426"/>
      <c r="F426"/>
      <c r="G426"/>
      <c r="H426"/>
      <c r="I426"/>
      <c r="J426"/>
      <c r="K426"/>
      <c r="L426"/>
      <c r="M426"/>
    </row>
    <row r="427" spans="1:13" ht="14.5" x14ac:dyDescent="0.35">
      <c r="A427"/>
      <c r="B427"/>
      <c r="C427"/>
      <c r="D427"/>
      <c r="E427"/>
      <c r="F427"/>
      <c r="G427"/>
      <c r="H427"/>
      <c r="I427"/>
      <c r="J427"/>
      <c r="K427"/>
      <c r="L427"/>
      <c r="M427"/>
    </row>
    <row r="428" spans="1:13" ht="14.5" x14ac:dyDescent="0.35">
      <c r="A428"/>
      <c r="B428"/>
      <c r="C428"/>
      <c r="D428"/>
      <c r="E428"/>
      <c r="F428"/>
      <c r="G428"/>
      <c r="H428"/>
      <c r="I428"/>
      <c r="J428"/>
      <c r="K428"/>
      <c r="L428"/>
      <c r="M428"/>
    </row>
    <row r="429" spans="1:13" ht="14.5" x14ac:dyDescent="0.35">
      <c r="A429"/>
      <c r="B429"/>
      <c r="C429"/>
      <c r="D429"/>
      <c r="E429"/>
      <c r="F429"/>
      <c r="G429"/>
      <c r="H429"/>
      <c r="I429"/>
      <c r="J429"/>
      <c r="K429"/>
      <c r="L429"/>
      <c r="M429"/>
    </row>
    <row r="430" spans="1:13" ht="14.5" x14ac:dyDescent="0.35">
      <c r="A430"/>
      <c r="B430"/>
      <c r="C430"/>
      <c r="D430"/>
      <c r="E430"/>
      <c r="F430"/>
      <c r="G430"/>
      <c r="H430"/>
      <c r="I430"/>
      <c r="J430"/>
      <c r="K430"/>
      <c r="L430"/>
      <c r="M430"/>
    </row>
    <row r="431" spans="1:13" ht="14.5" x14ac:dyDescent="0.35">
      <c r="A431"/>
      <c r="B431"/>
      <c r="C431"/>
      <c r="D431"/>
      <c r="E431"/>
      <c r="F431"/>
      <c r="G431"/>
      <c r="H431"/>
      <c r="I431"/>
      <c r="J431"/>
      <c r="K431"/>
      <c r="L431"/>
      <c r="M431"/>
    </row>
    <row r="432" spans="1:13" ht="14.5" x14ac:dyDescent="0.35">
      <c r="A432"/>
      <c r="B432"/>
      <c r="C432"/>
      <c r="D432"/>
      <c r="E432"/>
      <c r="F432"/>
      <c r="G432"/>
      <c r="H432"/>
      <c r="I432"/>
      <c r="J432"/>
      <c r="K432"/>
      <c r="L432"/>
      <c r="M432"/>
    </row>
    <row r="433" spans="1:13" ht="14.5" x14ac:dyDescent="0.35">
      <c r="A433"/>
      <c r="B433"/>
      <c r="C433"/>
      <c r="D433"/>
      <c r="E433"/>
      <c r="F433"/>
      <c r="G433"/>
      <c r="H433"/>
      <c r="I433"/>
      <c r="J433"/>
      <c r="K433"/>
      <c r="L433"/>
      <c r="M433"/>
    </row>
    <row r="434" spans="1:13" ht="14.5" x14ac:dyDescent="0.35">
      <c r="A434"/>
      <c r="B434"/>
      <c r="C434"/>
      <c r="D434"/>
      <c r="E434"/>
      <c r="F434"/>
      <c r="G434"/>
      <c r="H434"/>
      <c r="I434"/>
      <c r="J434"/>
      <c r="K434"/>
      <c r="L434"/>
      <c r="M434"/>
    </row>
    <row r="435" spans="1:13" ht="14.5" x14ac:dyDescent="0.35">
      <c r="A435"/>
      <c r="B435"/>
      <c r="C435"/>
      <c r="D435"/>
      <c r="E435"/>
      <c r="F435"/>
      <c r="G435"/>
      <c r="H435"/>
      <c r="I435"/>
      <c r="J435"/>
      <c r="K435"/>
      <c r="L435"/>
      <c r="M435"/>
    </row>
    <row r="436" spans="1:13" ht="14.5" x14ac:dyDescent="0.35">
      <c r="A436"/>
      <c r="B436"/>
      <c r="C436"/>
      <c r="D436"/>
      <c r="E436"/>
      <c r="F436"/>
      <c r="G436"/>
      <c r="H436"/>
      <c r="I436"/>
      <c r="J436"/>
      <c r="K436"/>
      <c r="L436"/>
      <c r="M436"/>
    </row>
    <row r="437" spans="1:13" ht="14.5" x14ac:dyDescent="0.35">
      <c r="A437"/>
      <c r="B437"/>
      <c r="C437"/>
      <c r="D437"/>
      <c r="E437"/>
      <c r="F437"/>
      <c r="G437"/>
      <c r="H437"/>
      <c r="I437"/>
      <c r="J437"/>
      <c r="K437"/>
      <c r="L437"/>
      <c r="M437"/>
    </row>
    <row r="438" spans="1:13" ht="14.5" x14ac:dyDescent="0.35">
      <c r="A438"/>
      <c r="B438"/>
      <c r="C438"/>
      <c r="D438"/>
      <c r="E438"/>
      <c r="F438"/>
      <c r="G438"/>
      <c r="H438"/>
      <c r="I438"/>
      <c r="J438"/>
      <c r="K438"/>
      <c r="L438"/>
      <c r="M438"/>
    </row>
    <row r="439" spans="1:13" ht="14.5" x14ac:dyDescent="0.35">
      <c r="A439"/>
      <c r="B439"/>
      <c r="C439"/>
      <c r="D439"/>
      <c r="E439"/>
      <c r="F439"/>
      <c r="G439"/>
      <c r="H439"/>
      <c r="I439"/>
      <c r="J439"/>
      <c r="K439"/>
      <c r="L439"/>
      <c r="M439"/>
    </row>
    <row r="440" spans="1:13" ht="14.5" x14ac:dyDescent="0.35">
      <c r="A440"/>
      <c r="B440"/>
      <c r="C440"/>
      <c r="D440"/>
      <c r="E440"/>
      <c r="F440"/>
      <c r="G440"/>
      <c r="H440"/>
      <c r="I440"/>
      <c r="J440"/>
      <c r="K440"/>
      <c r="L440"/>
      <c r="M440"/>
    </row>
    <row r="441" spans="1:13" ht="14.5" x14ac:dyDescent="0.35">
      <c r="A441"/>
      <c r="B441"/>
      <c r="C441"/>
      <c r="D441"/>
      <c r="E441"/>
      <c r="F441"/>
      <c r="G441"/>
      <c r="H441"/>
      <c r="I441"/>
      <c r="J441"/>
      <c r="K441"/>
      <c r="L441"/>
      <c r="M441"/>
    </row>
    <row r="442" spans="1:13" ht="14.5" x14ac:dyDescent="0.35">
      <c r="A442"/>
      <c r="B442"/>
      <c r="C442"/>
      <c r="D442"/>
      <c r="E442"/>
      <c r="F442"/>
      <c r="G442"/>
      <c r="H442"/>
      <c r="I442"/>
      <c r="J442"/>
      <c r="K442"/>
      <c r="L442"/>
      <c r="M442"/>
    </row>
    <row r="443" spans="1:13" ht="14.5" x14ac:dyDescent="0.35">
      <c r="A443"/>
      <c r="B443"/>
      <c r="C443"/>
      <c r="D443"/>
      <c r="E443"/>
      <c r="F443"/>
      <c r="G443"/>
      <c r="H443"/>
      <c r="I443"/>
      <c r="J443"/>
      <c r="K443"/>
      <c r="L443"/>
      <c r="M443"/>
    </row>
    <row r="444" spans="1:13" ht="14.5" x14ac:dyDescent="0.35">
      <c r="A444"/>
      <c r="B444"/>
      <c r="C444"/>
      <c r="D444"/>
      <c r="E444"/>
      <c r="F444"/>
      <c r="G444"/>
      <c r="H444"/>
      <c r="I444"/>
      <c r="J444"/>
      <c r="K444"/>
      <c r="L444"/>
      <c r="M444"/>
    </row>
    <row r="445" spans="1:13" ht="14.5" x14ac:dyDescent="0.35">
      <c r="A445"/>
      <c r="B445"/>
      <c r="C445"/>
      <c r="D445"/>
      <c r="E445"/>
      <c r="F445"/>
      <c r="G445"/>
      <c r="H445"/>
      <c r="I445"/>
      <c r="J445"/>
      <c r="K445"/>
      <c r="L445"/>
      <c r="M445"/>
    </row>
    <row r="446" spans="1:13" ht="14.5" x14ac:dyDescent="0.35">
      <c r="A446"/>
      <c r="B446"/>
      <c r="C446"/>
      <c r="D446"/>
      <c r="E446"/>
      <c r="F446"/>
      <c r="G446"/>
      <c r="H446"/>
      <c r="I446"/>
      <c r="J446"/>
      <c r="K446"/>
      <c r="L446"/>
      <c r="M446"/>
    </row>
    <row r="447" spans="1:13" ht="14.5" x14ac:dyDescent="0.35">
      <c r="A447"/>
      <c r="B447"/>
      <c r="C447"/>
      <c r="D447"/>
      <c r="E447"/>
      <c r="F447"/>
      <c r="G447"/>
      <c r="H447"/>
      <c r="I447"/>
      <c r="J447"/>
      <c r="K447"/>
      <c r="L447"/>
      <c r="M447"/>
    </row>
    <row r="448" spans="1:13" ht="14.5" x14ac:dyDescent="0.35">
      <c r="A448"/>
      <c r="B448"/>
      <c r="C448"/>
      <c r="D448"/>
      <c r="E448"/>
      <c r="F448"/>
      <c r="G448"/>
      <c r="H448"/>
      <c r="I448"/>
      <c r="J448"/>
      <c r="K448"/>
      <c r="L448"/>
      <c r="M448"/>
    </row>
    <row r="449" spans="1:13" ht="14.5" x14ac:dyDescent="0.35">
      <c r="A449"/>
      <c r="B449"/>
      <c r="C449"/>
      <c r="D449"/>
      <c r="E449"/>
      <c r="F449"/>
      <c r="G449"/>
      <c r="H449"/>
      <c r="I449"/>
      <c r="J449"/>
      <c r="K449"/>
      <c r="L449"/>
      <c r="M449"/>
    </row>
    <row r="450" spans="1:13" ht="14.5" x14ac:dyDescent="0.35">
      <c r="A450"/>
      <c r="B450"/>
      <c r="C450"/>
      <c r="D450"/>
      <c r="E450"/>
      <c r="F450"/>
      <c r="G450"/>
      <c r="H450"/>
      <c r="I450"/>
      <c r="J450"/>
      <c r="K450"/>
      <c r="L450"/>
      <c r="M450"/>
    </row>
    <row r="451" spans="1:13" ht="14.5" x14ac:dyDescent="0.35">
      <c r="A451"/>
      <c r="B451"/>
      <c r="C451"/>
      <c r="D451"/>
      <c r="E451"/>
      <c r="F451"/>
      <c r="G451"/>
      <c r="H451"/>
      <c r="I451"/>
      <c r="J451"/>
      <c r="K451"/>
      <c r="L451"/>
      <c r="M451"/>
    </row>
    <row r="452" spans="1:13" ht="14.5" x14ac:dyDescent="0.35">
      <c r="A452"/>
      <c r="B452"/>
      <c r="C452"/>
      <c r="D452"/>
      <c r="E452"/>
      <c r="F452"/>
      <c r="G452"/>
      <c r="H452"/>
      <c r="I452"/>
      <c r="J452"/>
      <c r="K452"/>
      <c r="L452"/>
      <c r="M452"/>
    </row>
    <row r="453" spans="1:13" ht="14.5" x14ac:dyDescent="0.35">
      <c r="A453"/>
      <c r="B453"/>
      <c r="C453"/>
      <c r="D453"/>
      <c r="E453"/>
      <c r="F453"/>
      <c r="G453"/>
      <c r="H453"/>
      <c r="I453"/>
      <c r="J453"/>
      <c r="K453"/>
      <c r="L453"/>
      <c r="M453"/>
    </row>
    <row r="454" spans="1:13" ht="14.5" x14ac:dyDescent="0.35">
      <c r="A454"/>
      <c r="B454"/>
      <c r="C454"/>
      <c r="D454"/>
      <c r="E454"/>
      <c r="F454"/>
      <c r="G454"/>
      <c r="H454"/>
      <c r="I454"/>
      <c r="J454"/>
      <c r="K454"/>
      <c r="L454"/>
      <c r="M454"/>
    </row>
    <row r="455" spans="1:13" ht="14.5" x14ac:dyDescent="0.35">
      <c r="A455"/>
      <c r="B455"/>
      <c r="C455"/>
      <c r="D455"/>
      <c r="E455"/>
      <c r="F455"/>
      <c r="G455"/>
      <c r="H455"/>
      <c r="I455"/>
      <c r="J455"/>
      <c r="K455"/>
      <c r="L455"/>
      <c r="M455"/>
    </row>
    <row r="456" spans="1:13" ht="14.5" x14ac:dyDescent="0.35">
      <c r="A456"/>
      <c r="B456"/>
      <c r="C456"/>
      <c r="D456"/>
      <c r="E456"/>
      <c r="F456"/>
      <c r="G456"/>
      <c r="H456"/>
      <c r="I456"/>
      <c r="J456"/>
      <c r="K456"/>
      <c r="L456"/>
      <c r="M456"/>
    </row>
    <row r="457" spans="1:13" ht="14.5" x14ac:dyDescent="0.35">
      <c r="A457"/>
      <c r="B457"/>
      <c r="C457"/>
      <c r="D457"/>
      <c r="E457"/>
      <c r="F457"/>
      <c r="G457"/>
      <c r="H457"/>
      <c r="I457"/>
      <c r="J457"/>
      <c r="K457"/>
      <c r="L457"/>
      <c r="M457"/>
    </row>
    <row r="458" spans="1:13" ht="14.5" x14ac:dyDescent="0.35">
      <c r="A458"/>
      <c r="B458"/>
      <c r="C458"/>
      <c r="D458"/>
      <c r="E458"/>
      <c r="F458"/>
      <c r="G458"/>
      <c r="H458"/>
      <c r="I458"/>
      <c r="J458"/>
      <c r="K458"/>
      <c r="L458"/>
      <c r="M458"/>
    </row>
    <row r="459" spans="1:13" ht="14.5" x14ac:dyDescent="0.35">
      <c r="A459"/>
      <c r="B459"/>
      <c r="C459"/>
      <c r="D459"/>
      <c r="E459"/>
      <c r="F459"/>
      <c r="G459"/>
      <c r="H459"/>
      <c r="I459"/>
      <c r="J459"/>
      <c r="K459"/>
      <c r="L459"/>
      <c r="M459"/>
    </row>
    <row r="460" spans="1:13" ht="14.5" x14ac:dyDescent="0.35">
      <c r="A460"/>
      <c r="B460"/>
      <c r="C460"/>
      <c r="D460"/>
      <c r="E460"/>
      <c r="F460"/>
      <c r="G460"/>
      <c r="H460"/>
      <c r="I460"/>
      <c r="J460"/>
      <c r="K460"/>
      <c r="L460"/>
      <c r="M460"/>
    </row>
    <row r="461" spans="1:13" ht="14.5" x14ac:dyDescent="0.35">
      <c r="A461"/>
      <c r="B461"/>
      <c r="C461"/>
      <c r="D461"/>
      <c r="E461"/>
      <c r="F461"/>
      <c r="G461"/>
      <c r="H461"/>
      <c r="I461"/>
      <c r="J461"/>
      <c r="K461"/>
      <c r="L461"/>
      <c r="M461"/>
    </row>
    <row r="462" spans="1:13" ht="14.5" x14ac:dyDescent="0.35">
      <c r="A462"/>
      <c r="B462"/>
      <c r="C462"/>
      <c r="D462"/>
      <c r="E462"/>
      <c r="F462"/>
      <c r="G462"/>
      <c r="H462"/>
      <c r="I462"/>
      <c r="J462"/>
      <c r="K462"/>
      <c r="L462"/>
      <c r="M462"/>
    </row>
    <row r="463" spans="1:13" ht="14.5" x14ac:dyDescent="0.35">
      <c r="A463"/>
      <c r="B463"/>
      <c r="C463"/>
      <c r="D463"/>
      <c r="E463"/>
      <c r="F463"/>
      <c r="G463"/>
      <c r="H463"/>
      <c r="I463"/>
      <c r="J463"/>
      <c r="K463"/>
      <c r="L463"/>
      <c r="M463"/>
    </row>
    <row r="464" spans="1:13" ht="14.5" x14ac:dyDescent="0.35">
      <c r="A464"/>
      <c r="B464"/>
      <c r="C464"/>
      <c r="D464"/>
      <c r="E464"/>
      <c r="F464"/>
      <c r="G464"/>
      <c r="H464"/>
      <c r="I464"/>
      <c r="J464"/>
      <c r="K464"/>
      <c r="L464"/>
      <c r="M464"/>
    </row>
    <row r="465" spans="1:13" ht="14.5" x14ac:dyDescent="0.35">
      <c r="A465"/>
      <c r="B465"/>
      <c r="C465"/>
      <c r="D465"/>
      <c r="E465"/>
      <c r="F465"/>
      <c r="G465"/>
      <c r="H465"/>
      <c r="I465"/>
      <c r="J465"/>
      <c r="K465"/>
      <c r="L465"/>
      <c r="M465"/>
    </row>
    <row r="466" spans="1:13" ht="14.5" x14ac:dyDescent="0.35">
      <c r="A466"/>
      <c r="B466"/>
      <c r="C466"/>
      <c r="D466"/>
      <c r="E466"/>
      <c r="F466"/>
      <c r="G466"/>
      <c r="H466"/>
      <c r="I466"/>
      <c r="J466"/>
      <c r="K466"/>
      <c r="L466"/>
      <c r="M466"/>
    </row>
    <row r="467" spans="1:13" ht="14.5" x14ac:dyDescent="0.35">
      <c r="A467"/>
      <c r="B467"/>
      <c r="C467"/>
      <c r="D467"/>
      <c r="E467"/>
      <c r="F467"/>
      <c r="G467"/>
      <c r="H467"/>
      <c r="I467"/>
      <c r="J467"/>
      <c r="K467"/>
      <c r="L467"/>
      <c r="M467"/>
    </row>
    <row r="468" spans="1:13" ht="14.5" x14ac:dyDescent="0.35">
      <c r="A468"/>
      <c r="B468"/>
      <c r="C468"/>
      <c r="D468"/>
      <c r="E468"/>
      <c r="F468"/>
      <c r="G468"/>
      <c r="H468"/>
      <c r="I468"/>
      <c r="J468"/>
      <c r="K468"/>
      <c r="L468"/>
      <c r="M468"/>
    </row>
    <row r="469" spans="1:13" ht="14.5" x14ac:dyDescent="0.35">
      <c r="A469"/>
      <c r="B469"/>
      <c r="C469"/>
      <c r="D469"/>
      <c r="E469"/>
      <c r="F469"/>
      <c r="G469"/>
      <c r="H469"/>
      <c r="I469"/>
      <c r="J469"/>
      <c r="K469"/>
      <c r="L469"/>
      <c r="M469"/>
    </row>
    <row r="470" spans="1:13" ht="14.5" x14ac:dyDescent="0.35">
      <c r="A470"/>
      <c r="B470"/>
      <c r="C470"/>
      <c r="D470"/>
      <c r="E470"/>
      <c r="F470"/>
      <c r="G470"/>
      <c r="H470"/>
      <c r="I470"/>
      <c r="J470"/>
      <c r="K470"/>
      <c r="L470"/>
      <c r="M470"/>
    </row>
    <row r="471" spans="1:13" ht="14.5" x14ac:dyDescent="0.35">
      <c r="A471"/>
      <c r="B471"/>
      <c r="C471"/>
      <c r="D471"/>
      <c r="E471"/>
      <c r="F471"/>
      <c r="G471"/>
      <c r="H471"/>
      <c r="I471"/>
      <c r="J471"/>
      <c r="K471"/>
      <c r="L471"/>
      <c r="M471"/>
    </row>
    <row r="472" spans="1:13" ht="14.5" x14ac:dyDescent="0.35">
      <c r="A472"/>
      <c r="B472"/>
      <c r="C472"/>
      <c r="D472"/>
      <c r="E472"/>
      <c r="F472"/>
      <c r="G472"/>
      <c r="H472"/>
      <c r="I472"/>
      <c r="J472"/>
      <c r="K472"/>
      <c r="L472"/>
      <c r="M472"/>
    </row>
    <row r="473" spans="1:13" ht="14.5" x14ac:dyDescent="0.35">
      <c r="A473"/>
      <c r="B473"/>
      <c r="C473"/>
      <c r="D473"/>
      <c r="E473"/>
      <c r="F473"/>
      <c r="G473"/>
      <c r="H473"/>
      <c r="I473"/>
      <c r="J473"/>
      <c r="K473"/>
      <c r="L473"/>
      <c r="M473"/>
    </row>
    <row r="474" spans="1:13" ht="14.5" x14ac:dyDescent="0.35">
      <c r="A474"/>
      <c r="B474"/>
      <c r="C474"/>
      <c r="D474"/>
      <c r="E474"/>
      <c r="F474"/>
      <c r="G474"/>
      <c r="H474"/>
      <c r="I474"/>
      <c r="J474"/>
      <c r="K474"/>
      <c r="L474"/>
      <c r="M474"/>
    </row>
    <row r="475" spans="1:13" ht="14.5" x14ac:dyDescent="0.35">
      <c r="A475"/>
      <c r="B475"/>
      <c r="C475"/>
      <c r="D475"/>
      <c r="E475"/>
      <c r="F475"/>
      <c r="G475"/>
      <c r="H475"/>
      <c r="I475"/>
      <c r="J475"/>
      <c r="K475"/>
      <c r="L475"/>
      <c r="M475"/>
    </row>
    <row r="476" spans="1:13" ht="14.5" x14ac:dyDescent="0.35">
      <c r="A476"/>
      <c r="B476"/>
      <c r="C476"/>
      <c r="D476"/>
      <c r="E476"/>
      <c r="F476"/>
      <c r="G476"/>
      <c r="H476"/>
      <c r="I476"/>
      <c r="J476"/>
      <c r="K476"/>
      <c r="L476"/>
      <c r="M476"/>
    </row>
    <row r="477" spans="1:13" ht="14.5" x14ac:dyDescent="0.35">
      <c r="A477"/>
      <c r="B477"/>
      <c r="C477"/>
      <c r="D477"/>
      <c r="E477"/>
      <c r="F477"/>
      <c r="G477"/>
      <c r="H477"/>
      <c r="I477"/>
      <c r="J477"/>
      <c r="K477"/>
      <c r="L477"/>
      <c r="M477"/>
    </row>
    <row r="478" spans="1:13" ht="14.5" x14ac:dyDescent="0.35">
      <c r="A478"/>
      <c r="B478"/>
      <c r="C478"/>
      <c r="D478"/>
      <c r="E478"/>
      <c r="F478"/>
      <c r="G478"/>
      <c r="H478"/>
      <c r="I478"/>
      <c r="J478"/>
      <c r="K478"/>
      <c r="L478"/>
      <c r="M478"/>
    </row>
    <row r="479" spans="1:13" ht="14.5" x14ac:dyDescent="0.35">
      <c r="A479"/>
      <c r="B479"/>
      <c r="C479"/>
      <c r="D479"/>
      <c r="E479"/>
      <c r="F479"/>
      <c r="G479"/>
      <c r="H479"/>
      <c r="I479"/>
      <c r="J479"/>
      <c r="K479"/>
      <c r="L479"/>
      <c r="M479"/>
    </row>
    <row r="480" spans="1:13" ht="14.5" x14ac:dyDescent="0.35">
      <c r="A480"/>
      <c r="B480"/>
      <c r="C480"/>
      <c r="D480"/>
      <c r="E480"/>
      <c r="F480"/>
      <c r="G480"/>
      <c r="H480"/>
      <c r="I480"/>
      <c r="J480"/>
      <c r="K480"/>
      <c r="L480"/>
      <c r="M480"/>
    </row>
    <row r="481" spans="1:13" ht="14.5" x14ac:dyDescent="0.35">
      <c r="A481"/>
      <c r="B481"/>
      <c r="C481"/>
      <c r="D481"/>
      <c r="E481"/>
      <c r="F481"/>
      <c r="G481"/>
      <c r="H481"/>
      <c r="I481"/>
      <c r="J481"/>
      <c r="K481"/>
      <c r="L481"/>
      <c r="M481"/>
    </row>
    <row r="482" spans="1:13" ht="14.5" x14ac:dyDescent="0.35">
      <c r="A482"/>
      <c r="B482"/>
      <c r="C482"/>
      <c r="D482"/>
      <c r="E482"/>
      <c r="F482"/>
      <c r="G482"/>
      <c r="H482"/>
      <c r="I482"/>
      <c r="J482"/>
      <c r="K482"/>
      <c r="L482"/>
      <c r="M482"/>
    </row>
    <row r="483" spans="1:13" ht="14.5" x14ac:dyDescent="0.35">
      <c r="A483"/>
      <c r="B483"/>
      <c r="C483"/>
      <c r="D483"/>
      <c r="E483"/>
      <c r="F483"/>
      <c r="G483"/>
      <c r="H483"/>
      <c r="I483"/>
      <c r="J483"/>
      <c r="K483"/>
      <c r="L483"/>
      <c r="M483"/>
    </row>
    <row r="484" spans="1:13" ht="14.5" x14ac:dyDescent="0.35">
      <c r="A484"/>
      <c r="B484"/>
      <c r="C484"/>
      <c r="D484"/>
      <c r="E484"/>
      <c r="F484"/>
      <c r="G484"/>
      <c r="H484"/>
      <c r="I484"/>
      <c r="J484"/>
      <c r="K484"/>
      <c r="L484"/>
      <c r="M484"/>
    </row>
    <row r="485" spans="1:13" ht="14.5" x14ac:dyDescent="0.35">
      <c r="A485"/>
      <c r="B485"/>
      <c r="C485"/>
      <c r="D485"/>
      <c r="E485"/>
      <c r="F485"/>
      <c r="G485"/>
      <c r="H485"/>
      <c r="I485"/>
      <c r="J485"/>
      <c r="K485"/>
      <c r="L485"/>
      <c r="M485"/>
    </row>
    <row r="486" spans="1:13" ht="14.5" x14ac:dyDescent="0.35">
      <c r="A486"/>
      <c r="B486"/>
      <c r="C486"/>
      <c r="D486"/>
      <c r="E486"/>
      <c r="F486"/>
      <c r="G486"/>
      <c r="H486"/>
      <c r="I486"/>
      <c r="J486"/>
      <c r="K486"/>
      <c r="L486"/>
      <c r="M486"/>
    </row>
    <row r="487" spans="1:13" ht="14.5" x14ac:dyDescent="0.35">
      <c r="A487"/>
      <c r="B487"/>
      <c r="C487"/>
      <c r="D487"/>
      <c r="E487"/>
      <c r="F487"/>
      <c r="G487"/>
      <c r="H487"/>
      <c r="I487"/>
      <c r="J487"/>
      <c r="K487"/>
      <c r="L487"/>
      <c r="M487"/>
    </row>
    <row r="488" spans="1:13" ht="14.5" x14ac:dyDescent="0.35">
      <c r="A488"/>
      <c r="B488"/>
      <c r="C488"/>
      <c r="D488"/>
      <c r="E488"/>
      <c r="F488"/>
      <c r="G488"/>
      <c r="H488"/>
      <c r="I488"/>
      <c r="J488"/>
      <c r="K488"/>
      <c r="L488"/>
      <c r="M488"/>
    </row>
    <row r="489" spans="1:13" ht="14.5" x14ac:dyDescent="0.35">
      <c r="A489"/>
      <c r="B489"/>
      <c r="C489"/>
      <c r="D489"/>
      <c r="E489"/>
      <c r="F489"/>
      <c r="G489"/>
      <c r="H489"/>
      <c r="I489"/>
      <c r="J489"/>
      <c r="K489"/>
      <c r="L489"/>
      <c r="M489"/>
    </row>
    <row r="490" spans="1:13" ht="14.5" x14ac:dyDescent="0.35">
      <c r="A490"/>
      <c r="B490"/>
      <c r="C490"/>
      <c r="D490"/>
      <c r="E490"/>
      <c r="F490"/>
      <c r="G490"/>
      <c r="H490"/>
      <c r="I490"/>
      <c r="J490"/>
      <c r="K490"/>
      <c r="L490"/>
      <c r="M490"/>
    </row>
    <row r="491" spans="1:13" ht="14.5" x14ac:dyDescent="0.35">
      <c r="A491"/>
      <c r="B491"/>
      <c r="C491"/>
      <c r="D491"/>
      <c r="E491"/>
      <c r="F491"/>
      <c r="G491"/>
      <c r="H491"/>
      <c r="I491"/>
      <c r="J491"/>
      <c r="K491"/>
      <c r="L491"/>
      <c r="M491"/>
    </row>
    <row r="492" spans="1:13" ht="14.5" x14ac:dyDescent="0.35">
      <c r="A492"/>
      <c r="B492"/>
      <c r="C492"/>
      <c r="D492"/>
      <c r="E492"/>
      <c r="F492"/>
      <c r="G492"/>
      <c r="H492"/>
      <c r="I492"/>
      <c r="J492"/>
      <c r="K492"/>
      <c r="L492"/>
      <c r="M492"/>
    </row>
    <row r="493" spans="1:13" ht="14.5" x14ac:dyDescent="0.35">
      <c r="A493"/>
      <c r="B493"/>
      <c r="C493"/>
      <c r="D493"/>
      <c r="E493"/>
      <c r="F493"/>
      <c r="G493"/>
      <c r="H493"/>
      <c r="I493"/>
      <c r="J493"/>
      <c r="K493"/>
      <c r="L493"/>
      <c r="M493"/>
    </row>
    <row r="494" spans="1:13" ht="14.5" x14ac:dyDescent="0.35">
      <c r="A494"/>
      <c r="B494"/>
      <c r="C494"/>
      <c r="D494"/>
      <c r="E494"/>
      <c r="F494"/>
      <c r="G494"/>
      <c r="H494"/>
      <c r="I494"/>
      <c r="J494"/>
      <c r="K494"/>
      <c r="L494"/>
      <c r="M494"/>
    </row>
    <row r="495" spans="1:13" ht="14.5" x14ac:dyDescent="0.35">
      <c r="A495"/>
      <c r="B495"/>
      <c r="C495"/>
      <c r="D495"/>
      <c r="E495"/>
      <c r="F495"/>
      <c r="G495"/>
      <c r="H495"/>
      <c r="I495"/>
      <c r="J495"/>
      <c r="K495"/>
      <c r="L495"/>
      <c r="M495"/>
    </row>
    <row r="496" spans="1:13" ht="14.5" x14ac:dyDescent="0.35">
      <c r="A496"/>
      <c r="B496"/>
      <c r="C496"/>
      <c r="D496"/>
      <c r="E496"/>
      <c r="F496"/>
      <c r="G496"/>
      <c r="H496"/>
      <c r="I496"/>
      <c r="J496"/>
      <c r="K496"/>
      <c r="L496"/>
      <c r="M496"/>
    </row>
    <row r="497" spans="1:13" ht="14.5" x14ac:dyDescent="0.35">
      <c r="A497"/>
      <c r="B497"/>
      <c r="C497"/>
      <c r="D497"/>
      <c r="E497"/>
      <c r="F497"/>
      <c r="G497"/>
      <c r="H497"/>
      <c r="I497"/>
      <c r="J497"/>
      <c r="K497"/>
      <c r="L497"/>
      <c r="M497"/>
    </row>
    <row r="498" spans="1:13" ht="14.5" x14ac:dyDescent="0.35">
      <c r="A498"/>
      <c r="B498"/>
      <c r="C498"/>
      <c r="D498"/>
      <c r="E498"/>
      <c r="F498"/>
      <c r="G498"/>
      <c r="H498"/>
      <c r="I498"/>
      <c r="J498"/>
      <c r="K498"/>
      <c r="L498"/>
      <c r="M498"/>
    </row>
    <row r="499" spans="1:13" ht="14.5" x14ac:dyDescent="0.35">
      <c r="A499"/>
      <c r="B499"/>
      <c r="C499"/>
      <c r="D499"/>
      <c r="E499"/>
      <c r="F499"/>
      <c r="G499"/>
      <c r="H499"/>
      <c r="I499"/>
      <c r="J499"/>
      <c r="K499"/>
      <c r="L499"/>
      <c r="M499"/>
    </row>
    <row r="500" spans="1:13" ht="14.5" x14ac:dyDescent="0.35">
      <c r="A500"/>
      <c r="B500"/>
      <c r="C500"/>
      <c r="D500"/>
      <c r="E500"/>
      <c r="F500"/>
      <c r="G500"/>
      <c r="H500"/>
      <c r="I500"/>
      <c r="J500"/>
      <c r="K500"/>
      <c r="L500"/>
      <c r="M500"/>
    </row>
    <row r="501" spans="1:13" ht="14.5" x14ac:dyDescent="0.35">
      <c r="A501"/>
      <c r="B501"/>
      <c r="C501"/>
      <c r="D501"/>
      <c r="E501"/>
      <c r="F501"/>
      <c r="G501"/>
      <c r="H501"/>
      <c r="I501"/>
      <c r="J501"/>
      <c r="K501"/>
      <c r="L501"/>
      <c r="M501"/>
    </row>
    <row r="502" spans="1:13" ht="14.5" x14ac:dyDescent="0.35">
      <c r="A502"/>
      <c r="B502"/>
      <c r="C502"/>
      <c r="D502"/>
      <c r="E502"/>
      <c r="F502"/>
      <c r="G502"/>
      <c r="H502"/>
      <c r="I502"/>
      <c r="J502"/>
      <c r="K502"/>
      <c r="L502"/>
      <c r="M502"/>
    </row>
    <row r="503" spans="1:13" ht="14.5" x14ac:dyDescent="0.35">
      <c r="A503"/>
      <c r="B503"/>
      <c r="C503"/>
      <c r="D503"/>
      <c r="E503"/>
      <c r="F503"/>
      <c r="G503"/>
      <c r="H503"/>
      <c r="I503"/>
      <c r="J503"/>
      <c r="K503"/>
      <c r="L503"/>
      <c r="M503"/>
    </row>
    <row r="504" spans="1:13" ht="14.5" x14ac:dyDescent="0.35">
      <c r="A504"/>
      <c r="B504"/>
      <c r="C504"/>
      <c r="D504"/>
      <c r="E504"/>
      <c r="F504"/>
      <c r="G504"/>
      <c r="H504"/>
      <c r="I504"/>
      <c r="J504"/>
      <c r="K504"/>
      <c r="L504"/>
      <c r="M504"/>
    </row>
    <row r="505" spans="1:13" ht="14.5" x14ac:dyDescent="0.35">
      <c r="A505"/>
      <c r="B505"/>
      <c r="C505"/>
      <c r="D505"/>
      <c r="E505"/>
      <c r="F505"/>
      <c r="G505"/>
      <c r="H505"/>
      <c r="I505"/>
      <c r="J505"/>
      <c r="K505"/>
      <c r="L505"/>
      <c r="M505"/>
    </row>
    <row r="506" spans="1:13" ht="14.5" x14ac:dyDescent="0.35">
      <c r="A506"/>
      <c r="B506"/>
      <c r="C506"/>
      <c r="D506"/>
      <c r="E506"/>
      <c r="F506"/>
      <c r="G506"/>
      <c r="H506"/>
      <c r="I506"/>
      <c r="J506"/>
      <c r="K506"/>
      <c r="L506"/>
      <c r="M506"/>
    </row>
    <row r="507" spans="1:13" ht="14.5" x14ac:dyDescent="0.35">
      <c r="A507"/>
      <c r="B507"/>
      <c r="C507"/>
      <c r="D507"/>
      <c r="E507"/>
      <c r="F507"/>
      <c r="G507"/>
      <c r="H507"/>
      <c r="I507"/>
      <c r="J507"/>
      <c r="K507"/>
      <c r="L507"/>
      <c r="M507"/>
    </row>
    <row r="508" spans="1:13" ht="14.5" x14ac:dyDescent="0.35">
      <c r="A508"/>
      <c r="B508"/>
      <c r="C508"/>
      <c r="D508"/>
      <c r="E508"/>
      <c r="F508"/>
      <c r="G508"/>
      <c r="H508"/>
      <c r="I508"/>
      <c r="J508"/>
      <c r="K508"/>
      <c r="L508"/>
      <c r="M508"/>
    </row>
    <row r="509" spans="1:13" ht="14.5" x14ac:dyDescent="0.35">
      <c r="A509"/>
      <c r="B509"/>
      <c r="C509"/>
      <c r="D509"/>
      <c r="E509"/>
      <c r="F509"/>
      <c r="G509"/>
      <c r="H509"/>
      <c r="I509"/>
      <c r="J509"/>
      <c r="K509"/>
      <c r="L509"/>
      <c r="M509"/>
    </row>
    <row r="510" spans="1:13" ht="14.5" x14ac:dyDescent="0.35">
      <c r="A510"/>
      <c r="B510"/>
      <c r="C510"/>
      <c r="D510"/>
      <c r="E510"/>
      <c r="F510"/>
      <c r="G510"/>
      <c r="H510"/>
      <c r="I510"/>
      <c r="J510"/>
      <c r="K510"/>
      <c r="L510"/>
      <c r="M510"/>
    </row>
    <row r="511" spans="1:13" ht="14.5" x14ac:dyDescent="0.35">
      <c r="A511"/>
      <c r="B511"/>
      <c r="C511"/>
      <c r="D511"/>
      <c r="E511"/>
      <c r="F511"/>
      <c r="G511"/>
      <c r="H511"/>
      <c r="I511"/>
      <c r="J511"/>
      <c r="K511"/>
      <c r="L511"/>
      <c r="M511"/>
    </row>
    <row r="512" spans="1:13" ht="14.5" x14ac:dyDescent="0.35">
      <c r="A512"/>
      <c r="B512"/>
      <c r="C512"/>
      <c r="D512"/>
      <c r="E512"/>
      <c r="F512"/>
      <c r="G512"/>
      <c r="H512"/>
      <c r="I512"/>
      <c r="J512"/>
      <c r="K512"/>
      <c r="L512"/>
      <c r="M512"/>
    </row>
    <row r="513" spans="1:13" ht="14.5" x14ac:dyDescent="0.35">
      <c r="A513"/>
      <c r="B513"/>
      <c r="C513"/>
      <c r="D513"/>
      <c r="E513"/>
      <c r="F513"/>
      <c r="G513"/>
      <c r="H513"/>
      <c r="I513"/>
      <c r="J513"/>
      <c r="K513"/>
      <c r="L513"/>
      <c r="M513"/>
    </row>
    <row r="514" spans="1:13" ht="14.5" x14ac:dyDescent="0.35">
      <c r="A514"/>
      <c r="B514"/>
      <c r="C514"/>
      <c r="D514"/>
      <c r="E514"/>
      <c r="F514"/>
      <c r="G514"/>
      <c r="H514"/>
      <c r="I514"/>
      <c r="J514"/>
      <c r="K514"/>
      <c r="L514"/>
      <c r="M514"/>
    </row>
    <row r="515" spans="1:13" ht="14.5" x14ac:dyDescent="0.35">
      <c r="A515"/>
      <c r="B515"/>
      <c r="C515"/>
      <c r="D515"/>
      <c r="E515"/>
      <c r="F515"/>
      <c r="G515"/>
      <c r="H515"/>
      <c r="I515"/>
      <c r="J515"/>
      <c r="K515"/>
      <c r="L515"/>
      <c r="M515"/>
    </row>
    <row r="516" spans="1:13" ht="14.5" x14ac:dyDescent="0.35">
      <c r="A516"/>
      <c r="B516"/>
      <c r="C516"/>
      <c r="D516"/>
      <c r="E516"/>
      <c r="F516"/>
      <c r="G516"/>
      <c r="H516"/>
      <c r="I516"/>
      <c r="J516"/>
      <c r="K516"/>
      <c r="L516"/>
      <c r="M516"/>
    </row>
    <row r="517" spans="1:13" ht="14.5" x14ac:dyDescent="0.35">
      <c r="A517"/>
      <c r="B517"/>
      <c r="C517"/>
      <c r="D517"/>
      <c r="E517"/>
      <c r="F517"/>
      <c r="G517"/>
      <c r="H517"/>
      <c r="I517"/>
      <c r="J517"/>
      <c r="K517"/>
      <c r="L517"/>
      <c r="M517"/>
    </row>
    <row r="518" spans="1:13" ht="14.5" x14ac:dyDescent="0.35">
      <c r="A518"/>
      <c r="B518"/>
      <c r="C518"/>
      <c r="D518"/>
      <c r="E518"/>
      <c r="F518"/>
      <c r="G518"/>
      <c r="H518"/>
      <c r="I518"/>
      <c r="J518"/>
      <c r="K518"/>
      <c r="L518"/>
      <c r="M518"/>
    </row>
    <row r="519" spans="1:13" ht="14.5" x14ac:dyDescent="0.35">
      <c r="A519"/>
      <c r="B519"/>
      <c r="C519"/>
      <c r="D519"/>
      <c r="E519"/>
      <c r="F519"/>
      <c r="G519"/>
      <c r="H519"/>
      <c r="I519"/>
      <c r="J519"/>
      <c r="K519"/>
      <c r="L519"/>
      <c r="M519"/>
    </row>
    <row r="520" spans="1:13" ht="14.5" x14ac:dyDescent="0.35">
      <c r="A520"/>
      <c r="B520"/>
      <c r="C520"/>
      <c r="D520"/>
      <c r="E520"/>
      <c r="F520"/>
      <c r="G520"/>
      <c r="H520"/>
      <c r="I520"/>
      <c r="J520"/>
      <c r="K520"/>
      <c r="L520"/>
      <c r="M520"/>
    </row>
    <row r="521" spans="1:13" ht="14.5" x14ac:dyDescent="0.35">
      <c r="A521"/>
      <c r="B521"/>
      <c r="C521"/>
      <c r="D521"/>
      <c r="E521"/>
      <c r="F521"/>
      <c r="G521"/>
      <c r="H521"/>
      <c r="I521"/>
      <c r="J521"/>
      <c r="K521"/>
      <c r="L521"/>
      <c r="M521"/>
    </row>
    <row r="522" spans="1:13" ht="14.5" x14ac:dyDescent="0.35">
      <c r="A522"/>
      <c r="B522"/>
      <c r="C522"/>
      <c r="D522"/>
      <c r="E522"/>
      <c r="F522"/>
      <c r="G522"/>
      <c r="H522"/>
      <c r="I522"/>
      <c r="J522"/>
      <c r="K522"/>
      <c r="L522"/>
      <c r="M522"/>
    </row>
    <row r="523" spans="1:13" ht="14.5" x14ac:dyDescent="0.35">
      <c r="A523"/>
      <c r="B523"/>
      <c r="C523"/>
      <c r="D523"/>
      <c r="E523"/>
      <c r="F523"/>
      <c r="G523"/>
      <c r="H523"/>
      <c r="I523"/>
      <c r="J523"/>
      <c r="K523"/>
      <c r="L523"/>
      <c r="M523"/>
    </row>
    <row r="524" spans="1:13" ht="14.5" x14ac:dyDescent="0.35">
      <c r="A524"/>
      <c r="B524"/>
      <c r="C524"/>
      <c r="D524"/>
      <c r="E524"/>
      <c r="F524"/>
      <c r="G524"/>
      <c r="H524"/>
      <c r="I524"/>
      <c r="J524"/>
      <c r="K524"/>
      <c r="L524"/>
      <c r="M524"/>
    </row>
    <row r="525" spans="1:13" ht="14.5" x14ac:dyDescent="0.35">
      <c r="A525"/>
      <c r="B525"/>
      <c r="C525"/>
      <c r="D525"/>
      <c r="E525"/>
      <c r="F525"/>
      <c r="G525"/>
      <c r="H525"/>
      <c r="I525"/>
      <c r="J525"/>
      <c r="K525"/>
      <c r="L525"/>
      <c r="M525"/>
    </row>
    <row r="526" spans="1:13" ht="14.5" x14ac:dyDescent="0.35">
      <c r="A526"/>
      <c r="B526"/>
      <c r="C526"/>
      <c r="D526"/>
      <c r="E526"/>
      <c r="F526"/>
      <c r="G526"/>
      <c r="H526"/>
      <c r="I526"/>
      <c r="J526"/>
      <c r="K526"/>
      <c r="L526"/>
      <c r="M526"/>
    </row>
    <row r="527" spans="1:13" ht="14.5" x14ac:dyDescent="0.35">
      <c r="A527"/>
      <c r="B527"/>
      <c r="C527"/>
      <c r="D527"/>
      <c r="E527"/>
      <c r="F527"/>
      <c r="G527"/>
      <c r="H527"/>
      <c r="I527"/>
      <c r="J527"/>
      <c r="K527"/>
      <c r="L527"/>
      <c r="M527"/>
    </row>
    <row r="528" spans="1:13" ht="14.5" x14ac:dyDescent="0.35">
      <c r="A528"/>
      <c r="B528"/>
      <c r="C528"/>
      <c r="D528"/>
      <c r="E528"/>
      <c r="F528"/>
      <c r="G528"/>
      <c r="H528"/>
      <c r="I528"/>
      <c r="J528"/>
      <c r="K528"/>
      <c r="L528"/>
      <c r="M528"/>
    </row>
    <row r="529" spans="1:13" ht="14.5" x14ac:dyDescent="0.35">
      <c r="A529"/>
      <c r="B529"/>
      <c r="C529"/>
      <c r="D529"/>
      <c r="E529"/>
      <c r="F529"/>
      <c r="G529"/>
      <c r="H529"/>
      <c r="I529"/>
      <c r="J529"/>
      <c r="K529"/>
      <c r="L529"/>
      <c r="M529"/>
    </row>
    <row r="530" spans="1:13" ht="14.5" x14ac:dyDescent="0.35">
      <c r="A530"/>
      <c r="B530"/>
      <c r="C530"/>
      <c r="D530"/>
      <c r="E530"/>
      <c r="F530"/>
      <c r="G530"/>
      <c r="H530"/>
      <c r="I530"/>
      <c r="J530"/>
      <c r="K530"/>
      <c r="L530"/>
      <c r="M530"/>
    </row>
    <row r="531" spans="1:13" ht="14.5" x14ac:dyDescent="0.35">
      <c r="A531"/>
      <c r="B531"/>
      <c r="C531"/>
      <c r="D531"/>
      <c r="E531"/>
      <c r="F531"/>
      <c r="G531"/>
      <c r="H531"/>
      <c r="I531"/>
      <c r="J531"/>
      <c r="K531"/>
      <c r="L531"/>
      <c r="M531"/>
    </row>
    <row r="532" spans="1:13" ht="14.5" x14ac:dyDescent="0.35">
      <c r="A532"/>
      <c r="B532"/>
      <c r="C532"/>
      <c r="D532"/>
      <c r="E532"/>
      <c r="F532"/>
      <c r="G532"/>
      <c r="H532"/>
      <c r="I532"/>
      <c r="J532"/>
      <c r="K532"/>
      <c r="L532"/>
      <c r="M532"/>
    </row>
    <row r="533" spans="1:13" ht="14.5" x14ac:dyDescent="0.35">
      <c r="A533"/>
      <c r="B533"/>
      <c r="C533"/>
      <c r="D533"/>
      <c r="E533"/>
      <c r="F533"/>
      <c r="G533"/>
      <c r="H533"/>
      <c r="I533"/>
      <c r="J533"/>
      <c r="K533"/>
      <c r="L533"/>
      <c r="M533"/>
    </row>
    <row r="534" spans="1:13" ht="14.5" x14ac:dyDescent="0.35">
      <c r="A534"/>
      <c r="B534"/>
      <c r="C534"/>
      <c r="D534"/>
      <c r="E534"/>
      <c r="F534"/>
      <c r="G534"/>
      <c r="H534"/>
      <c r="I534"/>
      <c r="J534"/>
      <c r="K534"/>
      <c r="L534"/>
      <c r="M534"/>
    </row>
    <row r="535" spans="1:13" ht="14.5" x14ac:dyDescent="0.35">
      <c r="A535"/>
      <c r="B535"/>
      <c r="C535"/>
      <c r="D535"/>
      <c r="E535"/>
      <c r="F535"/>
      <c r="G535"/>
      <c r="H535"/>
      <c r="I535"/>
      <c r="J535"/>
      <c r="K535"/>
      <c r="L535"/>
      <c r="M535"/>
    </row>
    <row r="536" spans="1:13" ht="14.5" x14ac:dyDescent="0.35">
      <c r="A536"/>
      <c r="B536"/>
      <c r="C536"/>
      <c r="D536"/>
      <c r="E536"/>
      <c r="F536"/>
      <c r="G536"/>
      <c r="H536"/>
      <c r="I536"/>
      <c r="J536"/>
      <c r="K536"/>
      <c r="L536"/>
      <c r="M536"/>
    </row>
    <row r="537" spans="1:13" ht="14.5" x14ac:dyDescent="0.35">
      <c r="A537"/>
      <c r="B537"/>
      <c r="C537"/>
      <c r="D537"/>
      <c r="E537"/>
      <c r="F537"/>
      <c r="G537"/>
      <c r="H537"/>
      <c r="I537"/>
      <c r="J537"/>
      <c r="K537"/>
      <c r="L537"/>
      <c r="M537"/>
    </row>
    <row r="538" spans="1:13" ht="14.5" x14ac:dyDescent="0.35">
      <c r="A538"/>
      <c r="B538"/>
      <c r="C538"/>
      <c r="D538"/>
      <c r="E538"/>
      <c r="F538"/>
      <c r="G538"/>
      <c r="H538"/>
      <c r="I538"/>
      <c r="J538"/>
      <c r="K538"/>
      <c r="L538"/>
      <c r="M538"/>
    </row>
    <row r="539" spans="1:13" ht="14.5" x14ac:dyDescent="0.35">
      <c r="A539"/>
      <c r="B539"/>
      <c r="C539"/>
      <c r="D539"/>
      <c r="E539"/>
      <c r="F539"/>
      <c r="G539"/>
      <c r="H539"/>
      <c r="I539"/>
      <c r="J539"/>
      <c r="K539"/>
      <c r="L539"/>
      <c r="M539"/>
    </row>
    <row r="540" spans="1:13" ht="14.5" x14ac:dyDescent="0.35">
      <c r="A540"/>
      <c r="B540"/>
      <c r="C540"/>
      <c r="D540"/>
      <c r="E540"/>
      <c r="F540"/>
      <c r="G540"/>
      <c r="H540"/>
      <c r="I540"/>
      <c r="J540"/>
      <c r="K540"/>
      <c r="L540"/>
      <c r="M540"/>
    </row>
    <row r="541" spans="1:13" ht="14.5" x14ac:dyDescent="0.35">
      <c r="A541"/>
      <c r="B541"/>
      <c r="C541"/>
      <c r="D541"/>
      <c r="E541"/>
      <c r="F541"/>
      <c r="G541"/>
      <c r="H541"/>
      <c r="I541"/>
      <c r="J541"/>
      <c r="K541"/>
      <c r="L541"/>
      <c r="M541"/>
    </row>
    <row r="542" spans="1:13" ht="14.5" x14ac:dyDescent="0.35">
      <c r="A542"/>
      <c r="B542"/>
      <c r="C542"/>
      <c r="D542"/>
      <c r="E542"/>
      <c r="F542"/>
      <c r="G542"/>
      <c r="H542"/>
      <c r="I542"/>
      <c r="J542"/>
      <c r="K542"/>
      <c r="L542"/>
      <c r="M542"/>
    </row>
    <row r="543" spans="1:13" ht="14.5" x14ac:dyDescent="0.35">
      <c r="A543"/>
      <c r="B543"/>
      <c r="C543"/>
      <c r="D543"/>
      <c r="E543"/>
      <c r="F543"/>
      <c r="G543"/>
      <c r="H543"/>
      <c r="I543"/>
      <c r="J543"/>
      <c r="K543"/>
      <c r="L543"/>
      <c r="M543"/>
    </row>
    <row r="544" spans="1:13" ht="14.5" x14ac:dyDescent="0.35">
      <c r="A544"/>
      <c r="B544"/>
      <c r="C544"/>
      <c r="D544"/>
      <c r="E544"/>
      <c r="F544"/>
      <c r="G544"/>
      <c r="H544"/>
      <c r="I544"/>
      <c r="J544"/>
      <c r="K544"/>
      <c r="L544"/>
      <c r="M544"/>
    </row>
    <row r="545" spans="1:13" ht="14.5" x14ac:dyDescent="0.35">
      <c r="A545"/>
      <c r="B545"/>
      <c r="C545"/>
      <c r="D545"/>
      <c r="E545"/>
      <c r="F545"/>
      <c r="G545"/>
      <c r="H545"/>
      <c r="I545"/>
      <c r="J545"/>
      <c r="K545"/>
      <c r="L545"/>
      <c r="M545"/>
    </row>
    <row r="546" spans="1:13" ht="14.5" x14ac:dyDescent="0.35">
      <c r="A546"/>
      <c r="B546"/>
      <c r="C546"/>
      <c r="D546"/>
      <c r="E546"/>
      <c r="F546"/>
      <c r="G546"/>
      <c r="H546"/>
      <c r="I546"/>
      <c r="J546"/>
      <c r="K546"/>
      <c r="L546"/>
      <c r="M546"/>
    </row>
    <row r="547" spans="1:13" ht="14.5" x14ac:dyDescent="0.35">
      <c r="A547"/>
      <c r="B547"/>
      <c r="C547"/>
      <c r="D547"/>
      <c r="E547"/>
      <c r="F547"/>
      <c r="G547"/>
      <c r="H547"/>
      <c r="I547"/>
      <c r="J547"/>
      <c r="K547"/>
      <c r="L547"/>
      <c r="M547"/>
    </row>
    <row r="548" spans="1:13" ht="14.5" x14ac:dyDescent="0.35">
      <c r="A548"/>
      <c r="B548"/>
      <c r="C548"/>
      <c r="D548"/>
      <c r="E548"/>
      <c r="F548"/>
      <c r="G548"/>
      <c r="H548"/>
      <c r="I548"/>
      <c r="J548"/>
      <c r="K548"/>
      <c r="L548"/>
      <c r="M548"/>
    </row>
    <row r="549" spans="1:13" ht="14.5" x14ac:dyDescent="0.35">
      <c r="A549"/>
      <c r="B549"/>
      <c r="C549"/>
      <c r="D549"/>
      <c r="E549"/>
      <c r="F549"/>
      <c r="G549"/>
      <c r="H549"/>
      <c r="I549"/>
      <c r="J549"/>
      <c r="K549"/>
      <c r="L549"/>
      <c r="M549"/>
    </row>
    <row r="550" spans="1:13" ht="14.5" x14ac:dyDescent="0.35">
      <c r="A550"/>
      <c r="B550"/>
      <c r="C550"/>
      <c r="D550"/>
      <c r="E550"/>
      <c r="F550"/>
      <c r="G550"/>
      <c r="H550"/>
      <c r="I550"/>
      <c r="J550"/>
      <c r="K550"/>
      <c r="L550"/>
      <c r="M550"/>
    </row>
    <row r="551" spans="1:13" ht="14.5" x14ac:dyDescent="0.35">
      <c r="A551"/>
      <c r="B551"/>
      <c r="C551"/>
      <c r="D551"/>
      <c r="E551"/>
      <c r="F551"/>
      <c r="G551"/>
      <c r="H551"/>
      <c r="I551"/>
      <c r="J551"/>
      <c r="K551"/>
      <c r="L551"/>
      <c r="M551"/>
    </row>
    <row r="552" spans="1:13" ht="14.5" x14ac:dyDescent="0.35">
      <c r="A552"/>
      <c r="B552"/>
      <c r="C552"/>
      <c r="D552"/>
      <c r="E552"/>
      <c r="F552"/>
      <c r="G552"/>
      <c r="H552"/>
      <c r="I552"/>
      <c r="J552"/>
      <c r="K552"/>
      <c r="L552"/>
      <c r="M552"/>
    </row>
    <row r="553" spans="1:13" ht="14.5" x14ac:dyDescent="0.35">
      <c r="A553"/>
      <c r="B553"/>
      <c r="C553"/>
      <c r="D553"/>
      <c r="E553"/>
      <c r="F553"/>
      <c r="G553"/>
      <c r="H553"/>
      <c r="I553"/>
      <c r="J553"/>
      <c r="K553"/>
      <c r="L553"/>
      <c r="M553"/>
    </row>
    <row r="554" spans="1:13" ht="14.5" x14ac:dyDescent="0.35">
      <c r="A554"/>
      <c r="B554"/>
      <c r="C554"/>
      <c r="D554"/>
      <c r="E554"/>
      <c r="F554"/>
      <c r="G554"/>
      <c r="H554"/>
      <c r="I554"/>
      <c r="J554"/>
      <c r="K554"/>
      <c r="L554"/>
      <c r="M554"/>
    </row>
    <row r="555" spans="1:13" ht="14.5" x14ac:dyDescent="0.35">
      <c r="A555"/>
      <c r="B555"/>
      <c r="C555"/>
      <c r="D555"/>
      <c r="E555"/>
      <c r="F555"/>
      <c r="G555"/>
      <c r="H555"/>
      <c r="I555"/>
      <c r="J555"/>
      <c r="K555"/>
      <c r="L555"/>
      <c r="M555"/>
    </row>
    <row r="556" spans="1:13" ht="14.5" x14ac:dyDescent="0.35">
      <c r="A556"/>
      <c r="B556"/>
      <c r="C556"/>
      <c r="D556"/>
      <c r="E556"/>
      <c r="F556"/>
      <c r="G556"/>
      <c r="H556"/>
      <c r="I556"/>
      <c r="J556"/>
      <c r="K556"/>
      <c r="L556"/>
      <c r="M556"/>
    </row>
    <row r="557" spans="1:13" ht="14.5" x14ac:dyDescent="0.35">
      <c r="A557"/>
      <c r="B557"/>
      <c r="C557"/>
      <c r="D557"/>
      <c r="E557"/>
      <c r="F557"/>
      <c r="G557"/>
      <c r="H557"/>
      <c r="I557"/>
      <c r="J557"/>
      <c r="K557"/>
      <c r="L557"/>
      <c r="M557"/>
    </row>
    <row r="558" spans="1:13" ht="14.5" x14ac:dyDescent="0.35">
      <c r="A558"/>
      <c r="B558"/>
      <c r="C558"/>
      <c r="D558"/>
      <c r="E558"/>
      <c r="F558"/>
      <c r="G558"/>
      <c r="H558"/>
      <c r="I558"/>
      <c r="J558"/>
      <c r="K558"/>
      <c r="L558"/>
      <c r="M558"/>
    </row>
    <row r="559" spans="1:13" ht="14.5" x14ac:dyDescent="0.35">
      <c r="A559"/>
      <c r="B559"/>
      <c r="C559"/>
      <c r="D559"/>
      <c r="E559"/>
      <c r="F559"/>
      <c r="G559"/>
      <c r="H559"/>
      <c r="I559"/>
      <c r="J559"/>
      <c r="K559"/>
      <c r="L559"/>
      <c r="M559"/>
    </row>
    <row r="560" spans="1:13" ht="14.5" x14ac:dyDescent="0.35">
      <c r="A560"/>
      <c r="B560"/>
      <c r="C560"/>
      <c r="D560"/>
      <c r="E560"/>
      <c r="F560"/>
      <c r="G560"/>
      <c r="H560"/>
      <c r="I560"/>
      <c r="J560"/>
      <c r="K560"/>
      <c r="L560"/>
      <c r="M560"/>
    </row>
    <row r="561" spans="1:13" ht="14.5" x14ac:dyDescent="0.35">
      <c r="A561"/>
      <c r="B561"/>
      <c r="C561"/>
      <c r="D561"/>
      <c r="E561"/>
      <c r="F561"/>
      <c r="G561"/>
      <c r="H561"/>
      <c r="I561"/>
      <c r="J561"/>
      <c r="K561"/>
      <c r="L561"/>
      <c r="M561"/>
    </row>
    <row r="562" spans="1:13" ht="14.5" x14ac:dyDescent="0.35">
      <c r="A562"/>
      <c r="B562"/>
      <c r="C562"/>
      <c r="D562"/>
      <c r="E562"/>
      <c r="F562"/>
      <c r="G562"/>
      <c r="H562"/>
      <c r="I562"/>
      <c r="J562"/>
      <c r="K562"/>
      <c r="L562"/>
      <c r="M562"/>
    </row>
    <row r="563" spans="1:13" ht="14.5" x14ac:dyDescent="0.35">
      <c r="A563"/>
      <c r="B563"/>
      <c r="C563"/>
      <c r="D563"/>
      <c r="E563"/>
      <c r="F563"/>
      <c r="G563"/>
      <c r="H563"/>
      <c r="I563"/>
      <c r="J563"/>
      <c r="K563"/>
      <c r="L563"/>
      <c r="M563"/>
    </row>
    <row r="564" spans="1:13" ht="14.5" x14ac:dyDescent="0.35">
      <c r="A564"/>
      <c r="B564"/>
      <c r="C564"/>
      <c r="D564"/>
      <c r="E564"/>
      <c r="F564"/>
      <c r="G564"/>
      <c r="H564"/>
      <c r="I564"/>
      <c r="J564"/>
      <c r="K564"/>
      <c r="L564"/>
      <c r="M564"/>
    </row>
    <row r="565" spans="1:13" ht="14.5" x14ac:dyDescent="0.35">
      <c r="A565"/>
      <c r="B565"/>
      <c r="C565"/>
      <c r="D565"/>
      <c r="E565"/>
      <c r="F565"/>
      <c r="G565"/>
      <c r="H565"/>
      <c r="I565"/>
      <c r="J565"/>
      <c r="K565"/>
      <c r="L565"/>
      <c r="M565"/>
    </row>
    <row r="566" spans="1:13" ht="14.5" x14ac:dyDescent="0.35">
      <c r="A566"/>
      <c r="B566"/>
      <c r="C566"/>
      <c r="D566"/>
      <c r="E566"/>
      <c r="F566"/>
      <c r="G566"/>
      <c r="H566"/>
      <c r="I566"/>
      <c r="J566"/>
      <c r="K566"/>
      <c r="L566"/>
      <c r="M566"/>
    </row>
    <row r="567" spans="1:13" ht="14.5" x14ac:dyDescent="0.35">
      <c r="A567"/>
      <c r="B567"/>
      <c r="C567"/>
      <c r="D567"/>
      <c r="E567"/>
      <c r="F567"/>
      <c r="G567"/>
      <c r="H567"/>
      <c r="I567"/>
      <c r="J567"/>
      <c r="K567"/>
      <c r="L567"/>
      <c r="M567"/>
    </row>
    <row r="568" spans="1:13" ht="14.5" x14ac:dyDescent="0.35">
      <c r="A568"/>
      <c r="B568"/>
      <c r="C568"/>
      <c r="D568"/>
      <c r="E568"/>
      <c r="F568"/>
      <c r="G568"/>
      <c r="H568"/>
      <c r="I568"/>
      <c r="J568"/>
      <c r="K568"/>
      <c r="L568"/>
      <c r="M568"/>
    </row>
    <row r="569" spans="1:13" ht="14.5" x14ac:dyDescent="0.35">
      <c r="A569"/>
      <c r="B569"/>
      <c r="C569"/>
      <c r="D569"/>
      <c r="E569"/>
      <c r="F569"/>
      <c r="G569"/>
      <c r="H569"/>
      <c r="I569"/>
      <c r="J569"/>
      <c r="K569"/>
      <c r="L569"/>
      <c r="M569"/>
    </row>
    <row r="570" spans="1:13" ht="14.5" x14ac:dyDescent="0.35">
      <c r="A570"/>
      <c r="B570"/>
      <c r="C570"/>
      <c r="D570"/>
      <c r="E570"/>
      <c r="F570"/>
      <c r="G570"/>
      <c r="H570"/>
      <c r="I570"/>
      <c r="J570"/>
      <c r="K570"/>
      <c r="L570"/>
      <c r="M570"/>
    </row>
    <row r="571" spans="1:13" ht="14.5" x14ac:dyDescent="0.35">
      <c r="A571"/>
      <c r="B571"/>
      <c r="C571"/>
      <c r="D571"/>
      <c r="E571"/>
      <c r="F571"/>
      <c r="G571"/>
      <c r="H571"/>
      <c r="I571"/>
      <c r="J571"/>
      <c r="K571"/>
      <c r="L571"/>
      <c r="M571"/>
    </row>
    <row r="572" spans="1:13" ht="14.5" x14ac:dyDescent="0.35">
      <c r="A572"/>
      <c r="B572"/>
      <c r="C572"/>
      <c r="D572"/>
      <c r="E572"/>
      <c r="F572"/>
      <c r="G572"/>
      <c r="H572"/>
      <c r="I572"/>
      <c r="J572"/>
      <c r="K572"/>
      <c r="L572"/>
      <c r="M572"/>
    </row>
    <row r="573" spans="1:13" ht="14.5" x14ac:dyDescent="0.35">
      <c r="A573"/>
      <c r="B573"/>
      <c r="C573"/>
      <c r="D573"/>
      <c r="E573"/>
      <c r="F573"/>
      <c r="G573"/>
      <c r="H573"/>
      <c r="I573"/>
      <c r="J573"/>
      <c r="K573"/>
      <c r="L573"/>
      <c r="M573"/>
    </row>
    <row r="574" spans="1:13" ht="14.5" x14ac:dyDescent="0.35">
      <c r="A574"/>
      <c r="B574"/>
      <c r="C574"/>
      <c r="D574"/>
      <c r="E574"/>
      <c r="F574"/>
      <c r="G574"/>
      <c r="H574"/>
      <c r="I574"/>
      <c r="J574"/>
      <c r="K574"/>
      <c r="L574"/>
      <c r="M574"/>
    </row>
    <row r="575" spans="1:13" ht="14.5" x14ac:dyDescent="0.35">
      <c r="A575"/>
      <c r="B575"/>
      <c r="C575"/>
      <c r="D575"/>
      <c r="E575"/>
      <c r="F575"/>
      <c r="G575"/>
      <c r="H575"/>
      <c r="I575"/>
      <c r="J575"/>
      <c r="K575"/>
      <c r="L575"/>
      <c r="M575"/>
    </row>
    <row r="576" spans="1:13" ht="14.5" x14ac:dyDescent="0.35">
      <c r="A576"/>
      <c r="B576"/>
      <c r="C576"/>
      <c r="D576"/>
      <c r="E576"/>
      <c r="F576"/>
      <c r="G576"/>
      <c r="H576"/>
      <c r="I576"/>
      <c r="J576"/>
      <c r="K576"/>
      <c r="L576"/>
      <c r="M576"/>
    </row>
    <row r="577" spans="1:13" ht="14.5" x14ac:dyDescent="0.35">
      <c r="A577"/>
      <c r="B577"/>
      <c r="C577"/>
      <c r="D577"/>
      <c r="E577"/>
      <c r="F577"/>
      <c r="G577"/>
      <c r="H577"/>
      <c r="I577"/>
      <c r="J577"/>
      <c r="K577"/>
      <c r="L577"/>
      <c r="M577"/>
    </row>
    <row r="578" spans="1:13" ht="14.5" x14ac:dyDescent="0.35">
      <c r="A578"/>
      <c r="B578"/>
      <c r="C578"/>
      <c r="D578"/>
      <c r="E578"/>
      <c r="F578"/>
      <c r="G578"/>
      <c r="H578"/>
      <c r="I578"/>
      <c r="J578"/>
      <c r="K578"/>
      <c r="L578"/>
      <c r="M578"/>
    </row>
    <row r="579" spans="1:13" ht="14.5" x14ac:dyDescent="0.35">
      <c r="A579"/>
      <c r="B579"/>
      <c r="C579"/>
      <c r="D579"/>
      <c r="E579"/>
      <c r="F579"/>
      <c r="G579"/>
      <c r="H579"/>
      <c r="I579"/>
      <c r="J579"/>
      <c r="K579"/>
      <c r="L579"/>
      <c r="M579"/>
    </row>
    <row r="580" spans="1:13" ht="14.5" x14ac:dyDescent="0.35">
      <c r="A580"/>
      <c r="B580"/>
      <c r="C580"/>
      <c r="D580"/>
      <c r="E580"/>
      <c r="F580"/>
      <c r="G580"/>
      <c r="H580"/>
      <c r="I580"/>
      <c r="J580"/>
      <c r="K580"/>
      <c r="L580"/>
      <c r="M580"/>
    </row>
    <row r="581" spans="1:13" ht="14.5" x14ac:dyDescent="0.35">
      <c r="A581"/>
      <c r="B581"/>
      <c r="C581"/>
      <c r="D581"/>
      <c r="E581"/>
      <c r="F581"/>
      <c r="G581"/>
      <c r="H581"/>
      <c r="I581"/>
      <c r="J581"/>
      <c r="K581"/>
      <c r="L581"/>
      <c r="M581"/>
    </row>
    <row r="582" spans="1:13" ht="14.5" x14ac:dyDescent="0.35">
      <c r="A582"/>
      <c r="B582"/>
      <c r="C582"/>
      <c r="D582"/>
      <c r="E582"/>
      <c r="F582"/>
      <c r="G582"/>
      <c r="H582"/>
      <c r="I582"/>
      <c r="J582"/>
      <c r="K582"/>
      <c r="L582"/>
      <c r="M582"/>
    </row>
    <row r="583" spans="1:13" ht="14.5" x14ac:dyDescent="0.35">
      <c r="A583"/>
      <c r="B583"/>
      <c r="C583"/>
      <c r="D583"/>
      <c r="E583"/>
      <c r="F583"/>
      <c r="G583"/>
      <c r="H583"/>
      <c r="I583"/>
      <c r="J583"/>
      <c r="K583"/>
      <c r="L583"/>
      <c r="M583"/>
    </row>
    <row r="584" spans="1:13" ht="14.5" x14ac:dyDescent="0.35">
      <c r="A584"/>
      <c r="B584"/>
      <c r="C584"/>
      <c r="D584"/>
      <c r="E584"/>
      <c r="F584"/>
      <c r="G584"/>
      <c r="H584"/>
      <c r="I584"/>
      <c r="J584"/>
      <c r="K584"/>
      <c r="L584"/>
      <c r="M584"/>
    </row>
    <row r="585" spans="1:13" ht="14.5" x14ac:dyDescent="0.35">
      <c r="A585"/>
      <c r="B585"/>
      <c r="C585"/>
      <c r="D585"/>
      <c r="E585"/>
      <c r="F585"/>
      <c r="G585"/>
      <c r="H585"/>
      <c r="I585"/>
      <c r="J585"/>
      <c r="K585"/>
      <c r="L585"/>
      <c r="M585"/>
    </row>
    <row r="586" spans="1:13" ht="14.5" x14ac:dyDescent="0.35">
      <c r="A586"/>
      <c r="B586"/>
      <c r="C586"/>
      <c r="D586"/>
      <c r="E586"/>
      <c r="F586"/>
      <c r="G586"/>
      <c r="H586"/>
      <c r="I586"/>
      <c r="J586"/>
      <c r="K586"/>
      <c r="L586"/>
      <c r="M586"/>
    </row>
    <row r="587" spans="1:13" ht="14.5" x14ac:dyDescent="0.35">
      <c r="A587"/>
      <c r="B587"/>
      <c r="C587"/>
      <c r="D587"/>
      <c r="E587"/>
      <c r="F587"/>
      <c r="G587"/>
      <c r="H587"/>
      <c r="I587"/>
      <c r="J587"/>
      <c r="K587"/>
      <c r="L587"/>
      <c r="M587"/>
    </row>
    <row r="588" spans="1:13" ht="14.5" x14ac:dyDescent="0.35">
      <c r="A588"/>
      <c r="B588"/>
      <c r="C588"/>
      <c r="D588"/>
      <c r="E588"/>
      <c r="F588"/>
      <c r="G588"/>
      <c r="H588"/>
      <c r="I588"/>
      <c r="J588"/>
      <c r="K588"/>
      <c r="L588"/>
      <c r="M588"/>
    </row>
    <row r="589" spans="1:13" ht="14.5" x14ac:dyDescent="0.35">
      <c r="A589"/>
      <c r="B589"/>
      <c r="C589"/>
      <c r="D589"/>
      <c r="E589"/>
      <c r="F589"/>
      <c r="G589"/>
      <c r="H589"/>
      <c r="I589"/>
      <c r="J589"/>
      <c r="K589"/>
      <c r="L589"/>
      <c r="M589"/>
    </row>
    <row r="590" spans="1:13" ht="14.5" x14ac:dyDescent="0.35">
      <c r="A590"/>
      <c r="B590"/>
      <c r="C590"/>
      <c r="D590"/>
      <c r="E590"/>
      <c r="F590"/>
      <c r="G590"/>
      <c r="H590"/>
      <c r="I590"/>
      <c r="J590"/>
      <c r="K590"/>
      <c r="L590"/>
      <c r="M590"/>
    </row>
    <row r="591" spans="1:13" ht="14.5" x14ac:dyDescent="0.35">
      <c r="A591"/>
      <c r="B591"/>
      <c r="C591"/>
      <c r="D591"/>
      <c r="E591"/>
      <c r="F591"/>
      <c r="G591"/>
      <c r="H591"/>
      <c r="I591"/>
      <c r="J591"/>
      <c r="K591"/>
      <c r="L591"/>
      <c r="M591"/>
    </row>
    <row r="592" spans="1:13" ht="14.5" x14ac:dyDescent="0.35">
      <c r="A592"/>
      <c r="B592"/>
      <c r="C592"/>
      <c r="D592"/>
      <c r="E592"/>
      <c r="F592"/>
      <c r="G592"/>
      <c r="H592"/>
      <c r="I592"/>
      <c r="J592"/>
      <c r="K592"/>
      <c r="L592"/>
      <c r="M592"/>
    </row>
    <row r="593" spans="1:13" ht="14.5" x14ac:dyDescent="0.35">
      <c r="A593"/>
      <c r="B593"/>
      <c r="C593"/>
      <c r="D593"/>
      <c r="E593"/>
      <c r="F593"/>
      <c r="G593"/>
      <c r="H593"/>
      <c r="I593"/>
      <c r="J593"/>
      <c r="K593"/>
      <c r="L593"/>
      <c r="M593"/>
    </row>
    <row r="594" spans="1:13" ht="14.5" x14ac:dyDescent="0.35">
      <c r="A594"/>
      <c r="B594"/>
      <c r="C594"/>
      <c r="D594"/>
      <c r="E594"/>
      <c r="F594"/>
      <c r="G594"/>
      <c r="H594"/>
      <c r="I594"/>
      <c r="J594"/>
      <c r="K594"/>
      <c r="L594"/>
      <c r="M594"/>
    </row>
    <row r="595" spans="1:13" ht="14.5" x14ac:dyDescent="0.35">
      <c r="A595"/>
      <c r="B595"/>
      <c r="C595"/>
      <c r="D595"/>
      <c r="E595"/>
      <c r="F595"/>
      <c r="G595"/>
      <c r="H595"/>
      <c r="I595"/>
      <c r="J595"/>
      <c r="K595"/>
      <c r="L595"/>
      <c r="M595"/>
    </row>
    <row r="596" spans="1:13" ht="14.5" x14ac:dyDescent="0.35">
      <c r="A596"/>
      <c r="B596"/>
      <c r="C596"/>
      <c r="D596"/>
      <c r="E596"/>
      <c r="F596"/>
      <c r="G596"/>
      <c r="H596"/>
      <c r="I596"/>
      <c r="J596"/>
      <c r="K596"/>
      <c r="L596"/>
      <c r="M596"/>
    </row>
    <row r="597" spans="1:13" ht="14.5" x14ac:dyDescent="0.35">
      <c r="A597"/>
      <c r="B597"/>
      <c r="C597"/>
      <c r="D597"/>
      <c r="E597"/>
      <c r="F597"/>
      <c r="G597"/>
      <c r="H597"/>
      <c r="I597"/>
      <c r="J597"/>
      <c r="K597"/>
      <c r="L597"/>
      <c r="M597"/>
    </row>
    <row r="598" spans="1:13" ht="14.5" x14ac:dyDescent="0.35">
      <c r="A598"/>
      <c r="B598"/>
      <c r="C598"/>
      <c r="D598"/>
      <c r="E598"/>
      <c r="F598"/>
      <c r="G598"/>
      <c r="H598"/>
      <c r="I598"/>
      <c r="J598"/>
      <c r="K598"/>
      <c r="L598"/>
      <c r="M598"/>
    </row>
    <row r="599" spans="1:13" ht="14.5" x14ac:dyDescent="0.35">
      <c r="A599"/>
      <c r="B599"/>
      <c r="C599"/>
      <c r="D599"/>
      <c r="E599"/>
      <c r="F599"/>
      <c r="G599"/>
      <c r="H599"/>
      <c r="I599"/>
      <c r="J599"/>
      <c r="K599"/>
      <c r="L599"/>
      <c r="M599"/>
    </row>
    <row r="600" spans="1:13" ht="14.5" x14ac:dyDescent="0.35">
      <c r="A600"/>
      <c r="B600"/>
      <c r="C600"/>
      <c r="D600"/>
      <c r="E600"/>
      <c r="F600"/>
      <c r="G600"/>
      <c r="H600"/>
      <c r="I600"/>
      <c r="J600"/>
      <c r="K600"/>
      <c r="L600"/>
      <c r="M600"/>
    </row>
    <row r="601" spans="1:13" ht="14.5" x14ac:dyDescent="0.35">
      <c r="A601"/>
      <c r="B601"/>
      <c r="C601"/>
      <c r="D601"/>
      <c r="E601"/>
      <c r="F601"/>
      <c r="G601"/>
      <c r="H601"/>
      <c r="I601"/>
      <c r="J601"/>
      <c r="K601"/>
      <c r="L601"/>
      <c r="M601"/>
    </row>
    <row r="602" spans="1:13" ht="14.5" x14ac:dyDescent="0.35">
      <c r="A602"/>
      <c r="B602"/>
      <c r="C602"/>
      <c r="D602"/>
      <c r="E602"/>
      <c r="F602"/>
      <c r="G602"/>
      <c r="H602"/>
      <c r="I602"/>
      <c r="J602"/>
      <c r="K602"/>
      <c r="L602"/>
      <c r="M602"/>
    </row>
    <row r="603" spans="1:13" ht="14.5" x14ac:dyDescent="0.35">
      <c r="A603"/>
      <c r="B603"/>
      <c r="C603"/>
      <c r="D603"/>
      <c r="E603"/>
      <c r="F603"/>
      <c r="G603"/>
      <c r="H603"/>
      <c r="I603"/>
      <c r="J603"/>
      <c r="K603"/>
      <c r="L603"/>
      <c r="M603"/>
    </row>
    <row r="604" spans="1:13" ht="14.5" x14ac:dyDescent="0.35">
      <c r="A604"/>
      <c r="B604"/>
      <c r="C604"/>
      <c r="D604"/>
      <c r="E604"/>
      <c r="F604"/>
      <c r="G604"/>
      <c r="H604"/>
      <c r="I604"/>
      <c r="J604"/>
      <c r="K604"/>
      <c r="L604"/>
      <c r="M604"/>
    </row>
    <row r="605" spans="1:13" ht="14.5" x14ac:dyDescent="0.35">
      <c r="A605"/>
      <c r="B605"/>
      <c r="C605"/>
      <c r="D605"/>
      <c r="E605"/>
      <c r="F605"/>
      <c r="G605"/>
      <c r="H605"/>
      <c r="I605"/>
      <c r="J605"/>
      <c r="K605"/>
      <c r="L605"/>
      <c r="M605"/>
    </row>
    <row r="606" spans="1:13" ht="14.5" x14ac:dyDescent="0.35">
      <c r="A606"/>
      <c r="B606"/>
      <c r="C606"/>
      <c r="D606"/>
      <c r="E606"/>
      <c r="F606"/>
      <c r="G606"/>
      <c r="H606"/>
      <c r="I606"/>
      <c r="J606"/>
      <c r="K606"/>
      <c r="L606"/>
      <c r="M606"/>
    </row>
    <row r="607" spans="1:13" ht="14.5" x14ac:dyDescent="0.35">
      <c r="A607"/>
      <c r="B607"/>
      <c r="C607"/>
      <c r="D607"/>
      <c r="E607"/>
      <c r="F607"/>
      <c r="G607"/>
      <c r="H607"/>
      <c r="I607"/>
      <c r="J607"/>
      <c r="K607"/>
      <c r="L607"/>
      <c r="M607"/>
    </row>
    <row r="608" spans="1:13" ht="14.5" x14ac:dyDescent="0.35">
      <c r="A608"/>
      <c r="B608"/>
      <c r="C608"/>
      <c r="D608"/>
      <c r="E608"/>
      <c r="F608"/>
      <c r="G608"/>
      <c r="H608"/>
      <c r="I608"/>
      <c r="J608"/>
      <c r="K608"/>
      <c r="L608"/>
      <c r="M608"/>
    </row>
    <row r="609" spans="1:13" ht="14.5" x14ac:dyDescent="0.35">
      <c r="A609"/>
      <c r="B609"/>
      <c r="C609"/>
      <c r="D609"/>
      <c r="E609"/>
      <c r="F609"/>
      <c r="G609"/>
      <c r="H609"/>
      <c r="I609"/>
      <c r="J609"/>
      <c r="K609"/>
      <c r="L609"/>
      <c r="M609"/>
    </row>
    <row r="610" spans="1:13" ht="14.5" x14ac:dyDescent="0.35">
      <c r="A610"/>
      <c r="B610"/>
      <c r="C610"/>
      <c r="D610"/>
      <c r="E610"/>
      <c r="F610"/>
      <c r="G610"/>
      <c r="H610"/>
      <c r="I610"/>
      <c r="J610"/>
      <c r="K610"/>
      <c r="L610"/>
      <c r="M610"/>
    </row>
    <row r="611" spans="1:13" ht="14.5" x14ac:dyDescent="0.35">
      <c r="A611"/>
      <c r="B611"/>
      <c r="C611"/>
      <c r="D611"/>
      <c r="E611"/>
      <c r="F611"/>
      <c r="G611"/>
      <c r="H611"/>
      <c r="I611"/>
      <c r="J611"/>
      <c r="K611"/>
      <c r="L611"/>
      <c r="M611"/>
    </row>
    <row r="612" spans="1:13" ht="14.5" x14ac:dyDescent="0.35">
      <c r="A612"/>
      <c r="B612"/>
      <c r="C612"/>
      <c r="D612"/>
      <c r="E612"/>
      <c r="F612"/>
      <c r="G612"/>
      <c r="H612"/>
      <c r="I612"/>
      <c r="J612"/>
      <c r="K612"/>
      <c r="L612"/>
      <c r="M612"/>
    </row>
    <row r="613" spans="1:13" ht="14.5" x14ac:dyDescent="0.35">
      <c r="A613"/>
      <c r="B613"/>
      <c r="C613"/>
      <c r="D613"/>
      <c r="E613"/>
      <c r="F613"/>
      <c r="G613"/>
      <c r="H613"/>
      <c r="I613"/>
      <c r="J613"/>
      <c r="K613"/>
      <c r="L613"/>
      <c r="M613"/>
    </row>
    <row r="614" spans="1:13" ht="14.5" x14ac:dyDescent="0.35">
      <c r="A614"/>
      <c r="B614"/>
      <c r="C614"/>
      <c r="D614"/>
      <c r="E614"/>
      <c r="F614"/>
      <c r="G614"/>
      <c r="H614"/>
      <c r="I614"/>
      <c r="J614"/>
      <c r="K614"/>
      <c r="L614"/>
      <c r="M614"/>
    </row>
    <row r="615" spans="1:13" ht="14.5" x14ac:dyDescent="0.35">
      <c r="A615"/>
      <c r="B615"/>
      <c r="C615"/>
      <c r="D615"/>
      <c r="E615"/>
      <c r="F615"/>
      <c r="G615"/>
      <c r="H615"/>
      <c r="I615"/>
      <c r="J615"/>
      <c r="K615"/>
      <c r="L615"/>
      <c r="M615"/>
    </row>
    <row r="616" spans="1:13" ht="14.5" x14ac:dyDescent="0.35">
      <c r="A616"/>
      <c r="B616"/>
      <c r="C616"/>
      <c r="D616"/>
      <c r="E616"/>
      <c r="F616"/>
      <c r="G616"/>
      <c r="H616"/>
      <c r="I616"/>
      <c r="J616"/>
      <c r="K616"/>
      <c r="L616"/>
      <c r="M616"/>
    </row>
    <row r="617" spans="1:13" ht="14.5" x14ac:dyDescent="0.35">
      <c r="A617"/>
      <c r="B617"/>
      <c r="C617"/>
      <c r="D617"/>
      <c r="E617"/>
      <c r="F617"/>
      <c r="G617"/>
      <c r="H617"/>
      <c r="I617"/>
      <c r="J617"/>
      <c r="K617"/>
      <c r="L617"/>
      <c r="M617"/>
    </row>
    <row r="618" spans="1:13" ht="14.5" x14ac:dyDescent="0.35">
      <c r="A618"/>
      <c r="B618"/>
      <c r="C618"/>
      <c r="D618"/>
      <c r="E618"/>
      <c r="F618"/>
      <c r="G618"/>
      <c r="H618"/>
      <c r="I618"/>
      <c r="J618"/>
      <c r="K618"/>
      <c r="L618"/>
      <c r="M618"/>
    </row>
    <row r="619" spans="1:13" ht="14.5" x14ac:dyDescent="0.35">
      <c r="A619"/>
      <c r="B619"/>
      <c r="C619"/>
      <c r="D619"/>
      <c r="E619"/>
      <c r="F619"/>
      <c r="G619"/>
      <c r="H619"/>
      <c r="I619"/>
      <c r="J619"/>
      <c r="K619"/>
      <c r="L619"/>
      <c r="M619"/>
    </row>
    <row r="620" spans="1:13" ht="14.5" x14ac:dyDescent="0.35">
      <c r="A620"/>
      <c r="B620"/>
      <c r="C620"/>
      <c r="D620"/>
      <c r="E620"/>
      <c r="F620"/>
      <c r="G620"/>
      <c r="H620"/>
      <c r="I620"/>
      <c r="J620"/>
      <c r="K620"/>
      <c r="L620"/>
      <c r="M620"/>
    </row>
    <row r="621" spans="1:13" ht="14.5" x14ac:dyDescent="0.35">
      <c r="A621"/>
      <c r="B621"/>
      <c r="C621"/>
      <c r="D621"/>
      <c r="E621"/>
      <c r="F621"/>
      <c r="G621"/>
      <c r="H621"/>
      <c r="I621"/>
      <c r="J621"/>
      <c r="K621"/>
      <c r="L621"/>
      <c r="M621"/>
    </row>
    <row r="622" spans="1:13" ht="14.5" x14ac:dyDescent="0.35">
      <c r="A622"/>
      <c r="B622"/>
      <c r="C622"/>
      <c r="D622"/>
      <c r="E622"/>
      <c r="F622"/>
      <c r="G622"/>
      <c r="H622"/>
      <c r="I622"/>
      <c r="J622"/>
      <c r="K622"/>
      <c r="L622"/>
      <c r="M622"/>
    </row>
    <row r="623" spans="1:13" ht="14.5" x14ac:dyDescent="0.35">
      <c r="A623"/>
      <c r="B623"/>
      <c r="C623"/>
      <c r="D623"/>
      <c r="E623"/>
      <c r="F623"/>
      <c r="G623"/>
      <c r="H623"/>
      <c r="I623"/>
      <c r="J623"/>
      <c r="K623"/>
      <c r="L623"/>
      <c r="M623"/>
    </row>
    <row r="624" spans="1:13" ht="14.5" x14ac:dyDescent="0.35">
      <c r="A624"/>
      <c r="B624"/>
      <c r="C624"/>
      <c r="D624"/>
      <c r="E624"/>
      <c r="F624"/>
      <c r="G624"/>
      <c r="H624"/>
      <c r="I624"/>
      <c r="J624"/>
      <c r="K624"/>
      <c r="L624"/>
      <c r="M624"/>
    </row>
    <row r="625" spans="1:13" ht="14.5" x14ac:dyDescent="0.35">
      <c r="A625"/>
      <c r="B625"/>
      <c r="C625"/>
      <c r="D625"/>
      <c r="E625"/>
      <c r="F625"/>
      <c r="G625"/>
      <c r="H625"/>
      <c r="I625"/>
      <c r="J625"/>
      <c r="K625"/>
      <c r="L625"/>
      <c r="M625"/>
    </row>
    <row r="626" spans="1:13" ht="14.5" x14ac:dyDescent="0.35">
      <c r="A626"/>
      <c r="B626"/>
      <c r="C626"/>
      <c r="D626"/>
      <c r="E626"/>
      <c r="F626"/>
      <c r="G626"/>
      <c r="H626"/>
      <c r="I626"/>
      <c r="J626"/>
      <c r="K626"/>
      <c r="L626"/>
      <c r="M626"/>
    </row>
    <row r="627" spans="1:13" ht="14.5" x14ac:dyDescent="0.35">
      <c r="A627"/>
      <c r="B627"/>
      <c r="C627"/>
      <c r="D627"/>
      <c r="E627"/>
      <c r="F627"/>
      <c r="G627"/>
      <c r="H627"/>
      <c r="I627"/>
      <c r="J627"/>
      <c r="K627"/>
      <c r="L627"/>
      <c r="M627"/>
    </row>
    <row r="628" spans="1:13" ht="14.5" x14ac:dyDescent="0.35">
      <c r="A628"/>
      <c r="B628"/>
      <c r="C628"/>
      <c r="D628"/>
      <c r="E628"/>
      <c r="F628"/>
      <c r="G628"/>
      <c r="H628"/>
      <c r="I628"/>
      <c r="J628"/>
      <c r="K628"/>
      <c r="L628"/>
      <c r="M628"/>
    </row>
    <row r="629" spans="1:13" ht="14.5" x14ac:dyDescent="0.35">
      <c r="A629"/>
      <c r="B629"/>
      <c r="C629"/>
      <c r="D629"/>
      <c r="E629"/>
      <c r="F629"/>
      <c r="G629"/>
      <c r="H629"/>
      <c r="I629"/>
      <c r="J629"/>
      <c r="K629"/>
      <c r="L629"/>
      <c r="M629"/>
    </row>
    <row r="630" spans="1:13" ht="14.5" x14ac:dyDescent="0.35">
      <c r="A630"/>
      <c r="B630"/>
      <c r="C630"/>
      <c r="D630"/>
      <c r="E630"/>
      <c r="F630"/>
      <c r="G630"/>
      <c r="H630"/>
      <c r="I630"/>
      <c r="J630"/>
      <c r="K630"/>
      <c r="L630"/>
      <c r="M630"/>
    </row>
    <row r="631" spans="1:13" ht="14.5" x14ac:dyDescent="0.35">
      <c r="A631"/>
      <c r="B631"/>
      <c r="C631"/>
      <c r="D631"/>
      <c r="E631"/>
      <c r="F631"/>
      <c r="G631"/>
      <c r="H631"/>
      <c r="I631"/>
      <c r="J631"/>
      <c r="K631"/>
      <c r="L631"/>
      <c r="M631"/>
    </row>
    <row r="632" spans="1:13" ht="14.5" x14ac:dyDescent="0.35">
      <c r="A632"/>
      <c r="B632"/>
      <c r="C632"/>
      <c r="D632"/>
      <c r="E632"/>
      <c r="F632"/>
      <c r="G632"/>
      <c r="H632"/>
      <c r="I632"/>
      <c r="J632"/>
      <c r="K632"/>
      <c r="L632"/>
      <c r="M632"/>
    </row>
    <row r="633" spans="1:13" ht="14.5" x14ac:dyDescent="0.35">
      <c r="A633"/>
      <c r="B633"/>
      <c r="C633"/>
      <c r="D633"/>
      <c r="E633"/>
      <c r="F633"/>
      <c r="G633"/>
      <c r="H633"/>
      <c r="I633"/>
      <c r="J633"/>
      <c r="K633"/>
      <c r="L633"/>
      <c r="M633"/>
    </row>
    <row r="634" spans="1:13" ht="14.5" x14ac:dyDescent="0.35">
      <c r="A634"/>
      <c r="B634"/>
      <c r="C634"/>
      <c r="D634"/>
      <c r="E634"/>
      <c r="F634"/>
      <c r="G634"/>
      <c r="H634"/>
      <c r="I634"/>
      <c r="J634"/>
      <c r="K634"/>
      <c r="L634"/>
      <c r="M634"/>
    </row>
    <row r="635" spans="1:13" ht="14.5" x14ac:dyDescent="0.35">
      <c r="A635"/>
      <c r="B635"/>
      <c r="C635"/>
      <c r="D635"/>
      <c r="E635"/>
      <c r="F635"/>
      <c r="G635"/>
      <c r="H635"/>
      <c r="I635"/>
      <c r="J635"/>
      <c r="K635"/>
      <c r="L635"/>
      <c r="M635"/>
    </row>
    <row r="636" spans="1:13" ht="14.5" x14ac:dyDescent="0.35">
      <c r="A636"/>
      <c r="B636"/>
      <c r="C636"/>
      <c r="D636"/>
      <c r="E636"/>
      <c r="F636"/>
      <c r="G636"/>
      <c r="H636"/>
      <c r="I636"/>
      <c r="J636"/>
      <c r="K636"/>
      <c r="L636"/>
      <c r="M636"/>
    </row>
    <row r="637" spans="1:13" ht="14.5" x14ac:dyDescent="0.35">
      <c r="A637"/>
      <c r="B637"/>
      <c r="C637"/>
      <c r="D637"/>
      <c r="E637"/>
      <c r="F637"/>
      <c r="G637"/>
      <c r="H637"/>
      <c r="I637"/>
      <c r="J637"/>
      <c r="K637"/>
      <c r="L637"/>
      <c r="M637"/>
    </row>
    <row r="638" spans="1:13" ht="14.5" x14ac:dyDescent="0.35">
      <c r="A638"/>
      <c r="B638"/>
      <c r="C638"/>
      <c r="D638"/>
      <c r="E638"/>
      <c r="F638"/>
      <c r="G638"/>
      <c r="H638"/>
      <c r="I638"/>
      <c r="J638"/>
      <c r="K638"/>
      <c r="L638"/>
      <c r="M638"/>
    </row>
    <row r="639" spans="1:13" ht="14.5" x14ac:dyDescent="0.35">
      <c r="A639"/>
      <c r="B639"/>
      <c r="C639"/>
      <c r="D639"/>
      <c r="E639"/>
      <c r="F639"/>
      <c r="G639"/>
      <c r="H639"/>
      <c r="I639"/>
      <c r="J639"/>
      <c r="K639"/>
      <c r="L639"/>
      <c r="M639"/>
    </row>
    <row r="640" spans="1:13" ht="14.5" x14ac:dyDescent="0.35">
      <c r="A640"/>
      <c r="B640"/>
      <c r="C640"/>
      <c r="D640"/>
      <c r="E640"/>
      <c r="F640"/>
      <c r="G640"/>
      <c r="H640"/>
      <c r="I640"/>
      <c r="J640"/>
      <c r="K640"/>
      <c r="L640"/>
      <c r="M640"/>
    </row>
    <row r="641" spans="1:13" ht="14.5" x14ac:dyDescent="0.35">
      <c r="A641"/>
      <c r="B641"/>
      <c r="C641"/>
      <c r="D641"/>
      <c r="E641"/>
      <c r="F641"/>
      <c r="G641"/>
      <c r="H641"/>
      <c r="I641"/>
      <c r="J641"/>
      <c r="K641"/>
      <c r="L641"/>
      <c r="M641"/>
    </row>
    <row r="642" spans="1:13" ht="14.5" x14ac:dyDescent="0.35">
      <c r="A642"/>
      <c r="B642"/>
      <c r="C642"/>
      <c r="D642"/>
      <c r="E642"/>
      <c r="F642"/>
      <c r="G642"/>
      <c r="H642"/>
      <c r="I642"/>
      <c r="J642"/>
      <c r="K642"/>
      <c r="L642"/>
      <c r="M642"/>
    </row>
    <row r="643" spans="1:13" ht="14.5" x14ac:dyDescent="0.35">
      <c r="A643"/>
      <c r="B643"/>
      <c r="C643"/>
      <c r="D643"/>
      <c r="E643"/>
      <c r="F643"/>
      <c r="G643"/>
      <c r="H643"/>
      <c r="I643"/>
      <c r="J643"/>
      <c r="K643"/>
      <c r="L643"/>
      <c r="M643"/>
    </row>
    <row r="644" spans="1:13" ht="14.5" x14ac:dyDescent="0.35">
      <c r="A644"/>
      <c r="B644"/>
      <c r="C644"/>
      <c r="D644"/>
      <c r="E644"/>
      <c r="F644"/>
      <c r="G644"/>
      <c r="H644"/>
      <c r="I644"/>
      <c r="J644"/>
      <c r="K644"/>
      <c r="L644"/>
      <c r="M644"/>
    </row>
    <row r="645" spans="1:13" ht="14.5" x14ac:dyDescent="0.35">
      <c r="A645"/>
      <c r="B645"/>
      <c r="C645"/>
      <c r="D645"/>
      <c r="E645"/>
      <c r="F645"/>
      <c r="G645"/>
      <c r="H645"/>
      <c r="I645"/>
      <c r="J645"/>
      <c r="K645"/>
      <c r="L645"/>
      <c r="M645"/>
    </row>
    <row r="646" spans="1:13" ht="14.5" x14ac:dyDescent="0.35">
      <c r="A646"/>
      <c r="B646"/>
      <c r="C646"/>
      <c r="D646"/>
      <c r="E646"/>
      <c r="F646"/>
      <c r="G646"/>
      <c r="H646"/>
      <c r="I646"/>
      <c r="J646"/>
      <c r="K646"/>
      <c r="L646"/>
      <c r="M646"/>
    </row>
    <row r="647" spans="1:13" ht="14.5" x14ac:dyDescent="0.35">
      <c r="A647"/>
      <c r="B647"/>
      <c r="C647"/>
      <c r="D647"/>
      <c r="E647"/>
      <c r="F647"/>
      <c r="G647"/>
      <c r="H647"/>
      <c r="I647"/>
      <c r="J647"/>
      <c r="K647"/>
      <c r="L647"/>
      <c r="M647"/>
    </row>
    <row r="648" spans="1:13" ht="14.5" x14ac:dyDescent="0.35">
      <c r="A648"/>
      <c r="B648"/>
      <c r="C648"/>
      <c r="D648"/>
      <c r="E648"/>
      <c r="F648"/>
      <c r="G648"/>
      <c r="H648"/>
      <c r="I648"/>
      <c r="J648"/>
      <c r="K648"/>
      <c r="L648"/>
      <c r="M648"/>
    </row>
    <row r="649" spans="1:13" ht="14.5" x14ac:dyDescent="0.35">
      <c r="A649"/>
      <c r="B649"/>
      <c r="C649"/>
      <c r="D649"/>
      <c r="E649"/>
      <c r="F649"/>
      <c r="G649"/>
      <c r="H649"/>
      <c r="I649"/>
      <c r="J649"/>
      <c r="K649"/>
      <c r="L649"/>
      <c r="M649"/>
    </row>
    <row r="650" spans="1:13" ht="14.5" x14ac:dyDescent="0.35">
      <c r="A650"/>
      <c r="B650"/>
      <c r="C650"/>
      <c r="D650"/>
      <c r="E650"/>
      <c r="F650"/>
      <c r="G650"/>
      <c r="H650"/>
      <c r="I650"/>
      <c r="J650"/>
      <c r="K650"/>
      <c r="L650"/>
      <c r="M650"/>
    </row>
    <row r="651" spans="1:13" ht="14.5" x14ac:dyDescent="0.35">
      <c r="A651"/>
      <c r="B651"/>
      <c r="C651"/>
      <c r="D651"/>
      <c r="E651"/>
      <c r="F651"/>
      <c r="G651"/>
      <c r="H651"/>
      <c r="I651"/>
      <c r="J651"/>
      <c r="K651"/>
      <c r="L651"/>
      <c r="M651"/>
    </row>
    <row r="652" spans="1:13" ht="14.5" x14ac:dyDescent="0.35">
      <c r="A652"/>
      <c r="B652"/>
      <c r="C652"/>
      <c r="D652"/>
      <c r="E652"/>
      <c r="F652"/>
      <c r="G652"/>
      <c r="H652"/>
      <c r="I652"/>
      <c r="J652"/>
      <c r="K652"/>
      <c r="L652"/>
      <c r="M652"/>
    </row>
    <row r="653" spans="1:13" ht="14.5" x14ac:dyDescent="0.35">
      <c r="A653"/>
      <c r="B653"/>
      <c r="C653"/>
      <c r="D653"/>
      <c r="E653"/>
      <c r="F653"/>
      <c r="G653"/>
      <c r="H653"/>
      <c r="I653"/>
      <c r="J653"/>
      <c r="K653"/>
      <c r="L653"/>
      <c r="M653"/>
    </row>
    <row r="654" spans="1:13" ht="14.5" x14ac:dyDescent="0.35">
      <c r="A654"/>
      <c r="B654"/>
      <c r="C654"/>
      <c r="D654"/>
      <c r="E654"/>
      <c r="F654"/>
      <c r="G654"/>
      <c r="H654"/>
      <c r="I654"/>
      <c r="J654"/>
      <c r="K654"/>
      <c r="L654"/>
      <c r="M654"/>
    </row>
    <row r="655" spans="1:13" ht="14.5" x14ac:dyDescent="0.35">
      <c r="A655"/>
      <c r="B655"/>
      <c r="C655"/>
      <c r="D655"/>
      <c r="E655"/>
      <c r="F655"/>
      <c r="G655"/>
      <c r="H655"/>
      <c r="I655"/>
      <c r="J655"/>
      <c r="K655"/>
      <c r="L655"/>
      <c r="M655"/>
    </row>
    <row r="656" spans="1:13" ht="14.5" x14ac:dyDescent="0.35">
      <c r="A656"/>
      <c r="B656"/>
      <c r="C656"/>
      <c r="D656"/>
      <c r="E656"/>
      <c r="F656"/>
      <c r="G656"/>
      <c r="H656"/>
      <c r="I656"/>
      <c r="J656"/>
      <c r="K656"/>
      <c r="L656"/>
      <c r="M656"/>
    </row>
    <row r="657" spans="1:13" ht="14.5" x14ac:dyDescent="0.35">
      <c r="A657"/>
      <c r="B657"/>
      <c r="C657"/>
      <c r="D657"/>
      <c r="E657"/>
      <c r="F657"/>
      <c r="G657"/>
      <c r="H657"/>
      <c r="I657"/>
      <c r="J657"/>
      <c r="K657"/>
      <c r="L657"/>
      <c r="M657"/>
    </row>
    <row r="658" spans="1:13" ht="14.5" x14ac:dyDescent="0.35">
      <c r="A658"/>
      <c r="B658"/>
      <c r="C658"/>
      <c r="D658"/>
      <c r="E658"/>
      <c r="F658"/>
      <c r="G658"/>
      <c r="H658"/>
      <c r="I658"/>
      <c r="J658"/>
      <c r="K658"/>
      <c r="L658"/>
      <c r="M658"/>
    </row>
    <row r="659" spans="1:13" ht="14.5" x14ac:dyDescent="0.35">
      <c r="A659"/>
      <c r="B659"/>
      <c r="C659"/>
      <c r="D659"/>
      <c r="E659"/>
      <c r="F659"/>
      <c r="G659"/>
      <c r="H659"/>
      <c r="I659"/>
      <c r="J659"/>
      <c r="K659"/>
      <c r="L659"/>
      <c r="M659"/>
    </row>
    <row r="660" spans="1:13" ht="14.5" x14ac:dyDescent="0.35">
      <c r="A660"/>
      <c r="B660"/>
      <c r="C660"/>
      <c r="D660"/>
      <c r="E660"/>
      <c r="F660"/>
      <c r="G660"/>
      <c r="H660"/>
      <c r="I660"/>
      <c r="J660"/>
      <c r="K660"/>
      <c r="L660"/>
      <c r="M660"/>
    </row>
    <row r="661" spans="1:13" ht="14.5" x14ac:dyDescent="0.35">
      <c r="A661"/>
      <c r="B661"/>
      <c r="C661"/>
      <c r="D661"/>
      <c r="E661"/>
      <c r="F661"/>
      <c r="G661"/>
      <c r="H661"/>
      <c r="I661"/>
      <c r="J661"/>
      <c r="K661"/>
      <c r="L661"/>
      <c r="M661"/>
    </row>
    <row r="662" spans="1:13" ht="14.5" x14ac:dyDescent="0.35">
      <c r="A662"/>
      <c r="B662"/>
      <c r="C662"/>
      <c r="D662"/>
      <c r="E662"/>
      <c r="F662"/>
      <c r="G662"/>
      <c r="H662"/>
      <c r="I662"/>
      <c r="J662"/>
      <c r="K662"/>
      <c r="L662"/>
      <c r="M662"/>
    </row>
    <row r="663" spans="1:13" ht="14.5" x14ac:dyDescent="0.35">
      <c r="A663"/>
      <c r="B663"/>
      <c r="C663"/>
      <c r="D663"/>
      <c r="E663"/>
      <c r="F663"/>
      <c r="G663"/>
      <c r="H663"/>
      <c r="I663"/>
      <c r="J663"/>
      <c r="K663"/>
      <c r="L663"/>
      <c r="M663"/>
    </row>
    <row r="664" spans="1:13" ht="14.5" x14ac:dyDescent="0.35">
      <c r="A664"/>
      <c r="B664"/>
      <c r="C664"/>
      <c r="D664"/>
      <c r="E664"/>
      <c r="F664"/>
      <c r="G664"/>
      <c r="H664"/>
      <c r="I664"/>
      <c r="J664"/>
      <c r="K664"/>
      <c r="L664"/>
      <c r="M664"/>
    </row>
    <row r="665" spans="1:13" ht="14.5" x14ac:dyDescent="0.35">
      <c r="A665"/>
      <c r="B665"/>
      <c r="C665"/>
      <c r="D665"/>
      <c r="E665"/>
      <c r="F665"/>
      <c r="G665"/>
      <c r="H665"/>
      <c r="I665"/>
      <c r="J665"/>
      <c r="K665"/>
      <c r="L665"/>
      <c r="M665"/>
    </row>
    <row r="666" spans="1:13" ht="14.5" x14ac:dyDescent="0.35">
      <c r="A666"/>
      <c r="B666"/>
      <c r="C666"/>
      <c r="D666"/>
      <c r="E666"/>
      <c r="F666"/>
      <c r="G666"/>
      <c r="H666"/>
      <c r="I666"/>
      <c r="J666"/>
      <c r="K666"/>
      <c r="L666"/>
      <c r="M666"/>
    </row>
    <row r="667" spans="1:13" ht="14.5" x14ac:dyDescent="0.35">
      <c r="A667"/>
      <c r="B667"/>
      <c r="C667"/>
      <c r="D667"/>
      <c r="E667"/>
      <c r="F667"/>
      <c r="G667"/>
      <c r="H667"/>
      <c r="I667"/>
      <c r="J667"/>
      <c r="K667"/>
      <c r="L667"/>
      <c r="M667"/>
    </row>
    <row r="668" spans="1:13" ht="14.5" x14ac:dyDescent="0.35">
      <c r="A668"/>
      <c r="B668"/>
      <c r="C668"/>
      <c r="D668"/>
      <c r="E668"/>
      <c r="F668"/>
      <c r="G668"/>
      <c r="H668"/>
      <c r="I668"/>
      <c r="J668"/>
      <c r="K668"/>
      <c r="L668"/>
      <c r="M668"/>
    </row>
    <row r="669" spans="1:13" ht="14.5" x14ac:dyDescent="0.35">
      <c r="A669"/>
      <c r="B669"/>
      <c r="C669"/>
      <c r="D669"/>
      <c r="E669"/>
      <c r="F669"/>
      <c r="G669"/>
      <c r="H669"/>
      <c r="I669"/>
      <c r="J669"/>
      <c r="K669"/>
      <c r="L669"/>
      <c r="M669"/>
    </row>
    <row r="670" spans="1:13" ht="14.5" x14ac:dyDescent="0.35">
      <c r="A670"/>
      <c r="B670"/>
      <c r="C670"/>
      <c r="D670"/>
      <c r="E670"/>
      <c r="F670"/>
      <c r="G670"/>
      <c r="H670"/>
      <c r="I670"/>
      <c r="J670"/>
      <c r="K670"/>
      <c r="L670"/>
      <c r="M670"/>
    </row>
    <row r="671" spans="1:13" ht="14.5" x14ac:dyDescent="0.35">
      <c r="A671"/>
      <c r="B671"/>
      <c r="C671"/>
      <c r="D671"/>
      <c r="E671"/>
      <c r="F671"/>
      <c r="G671"/>
      <c r="H671"/>
      <c r="I671"/>
      <c r="J671"/>
      <c r="K671"/>
      <c r="L671"/>
      <c r="M671"/>
    </row>
    <row r="672" spans="1:13" ht="14.5" x14ac:dyDescent="0.35">
      <c r="A672"/>
      <c r="B672"/>
      <c r="C672"/>
      <c r="D672"/>
      <c r="E672"/>
      <c r="F672"/>
      <c r="G672"/>
      <c r="H672"/>
      <c r="I672"/>
      <c r="J672"/>
      <c r="K672"/>
      <c r="L672"/>
      <c r="M672"/>
    </row>
    <row r="673" spans="1:13" ht="14.5" x14ac:dyDescent="0.35">
      <c r="A673"/>
      <c r="B673"/>
      <c r="C673"/>
      <c r="D673"/>
      <c r="E673"/>
      <c r="F673"/>
      <c r="G673"/>
      <c r="H673"/>
      <c r="I673"/>
      <c r="J673"/>
      <c r="K673"/>
      <c r="L673"/>
      <c r="M673"/>
    </row>
    <row r="674" spans="1:13" ht="14.5" x14ac:dyDescent="0.35">
      <c r="A674"/>
      <c r="B674"/>
      <c r="C674"/>
      <c r="D674"/>
      <c r="E674"/>
      <c r="F674"/>
      <c r="G674"/>
      <c r="H674"/>
      <c r="I674"/>
      <c r="J674"/>
      <c r="K674"/>
      <c r="L674"/>
      <c r="M674"/>
    </row>
    <row r="675" spans="1:13" ht="14.5" x14ac:dyDescent="0.35">
      <c r="A675"/>
      <c r="B675"/>
      <c r="C675"/>
      <c r="D675"/>
      <c r="E675"/>
      <c r="F675"/>
      <c r="G675"/>
      <c r="H675"/>
      <c r="I675"/>
      <c r="J675"/>
      <c r="K675"/>
      <c r="L675"/>
      <c r="M675"/>
    </row>
    <row r="676" spans="1:13" ht="14.5" x14ac:dyDescent="0.35">
      <c r="A676"/>
      <c r="B676"/>
      <c r="C676"/>
      <c r="D676"/>
      <c r="E676"/>
      <c r="F676"/>
      <c r="G676"/>
      <c r="H676"/>
      <c r="I676"/>
      <c r="J676"/>
      <c r="K676"/>
      <c r="L676"/>
      <c r="M676"/>
    </row>
    <row r="677" spans="1:13" ht="14.5" x14ac:dyDescent="0.35">
      <c r="A677"/>
      <c r="B677"/>
      <c r="C677"/>
      <c r="D677"/>
      <c r="E677"/>
      <c r="F677"/>
      <c r="G677"/>
      <c r="H677"/>
      <c r="I677"/>
      <c r="J677"/>
      <c r="K677"/>
      <c r="L677"/>
      <c r="M677"/>
    </row>
    <row r="678" spans="1:13" ht="14.5" x14ac:dyDescent="0.35">
      <c r="A678"/>
      <c r="B678"/>
      <c r="C678"/>
      <c r="D678"/>
      <c r="E678"/>
      <c r="F678"/>
      <c r="G678"/>
      <c r="H678"/>
      <c r="I678"/>
      <c r="J678"/>
      <c r="K678"/>
      <c r="L678"/>
      <c r="M678"/>
    </row>
    <row r="679" spans="1:13" ht="14.5" x14ac:dyDescent="0.35">
      <c r="A679"/>
      <c r="B679"/>
      <c r="C679"/>
      <c r="D679"/>
      <c r="E679"/>
      <c r="F679"/>
      <c r="G679"/>
      <c r="H679"/>
      <c r="I679"/>
      <c r="J679"/>
      <c r="K679"/>
      <c r="L679"/>
      <c r="M679"/>
    </row>
    <row r="680" spans="1:13" ht="14.5" x14ac:dyDescent="0.35">
      <c r="A680"/>
      <c r="B680"/>
      <c r="C680"/>
      <c r="D680"/>
      <c r="E680"/>
      <c r="F680"/>
      <c r="G680"/>
      <c r="H680"/>
      <c r="I680"/>
      <c r="J680"/>
      <c r="K680"/>
      <c r="L680"/>
      <c r="M680"/>
    </row>
    <row r="681" spans="1:13" ht="14.5" x14ac:dyDescent="0.35">
      <c r="A681"/>
      <c r="B681"/>
      <c r="C681"/>
      <c r="D681"/>
      <c r="E681"/>
      <c r="F681"/>
      <c r="G681"/>
      <c r="H681"/>
      <c r="I681"/>
      <c r="J681"/>
      <c r="K681"/>
      <c r="L681"/>
      <c r="M681"/>
    </row>
    <row r="682" spans="1:13" ht="14.5" x14ac:dyDescent="0.35">
      <c r="A682"/>
      <c r="B682"/>
      <c r="C682"/>
      <c r="D682"/>
      <c r="E682"/>
      <c r="F682"/>
      <c r="G682"/>
      <c r="H682"/>
      <c r="I682"/>
      <c r="J682"/>
      <c r="K682"/>
      <c r="L682"/>
      <c r="M682"/>
    </row>
    <row r="683" spans="1:13" ht="14.5" x14ac:dyDescent="0.35">
      <c r="A683"/>
      <c r="B683"/>
      <c r="C683"/>
      <c r="D683"/>
      <c r="E683"/>
      <c r="F683"/>
      <c r="G683"/>
      <c r="H683"/>
      <c r="I683"/>
      <c r="J683"/>
      <c r="K683"/>
      <c r="L683"/>
      <c r="M683"/>
    </row>
    <row r="684" spans="1:13" ht="14.5" x14ac:dyDescent="0.35">
      <c r="A684"/>
      <c r="B684"/>
      <c r="C684"/>
      <c r="D684"/>
      <c r="E684"/>
      <c r="F684"/>
      <c r="G684"/>
      <c r="H684"/>
      <c r="I684"/>
      <c r="J684"/>
      <c r="K684"/>
      <c r="L684"/>
      <c r="M684"/>
    </row>
    <row r="685" spans="1:13" ht="14.5" x14ac:dyDescent="0.35">
      <c r="A685"/>
      <c r="B685"/>
      <c r="C685"/>
      <c r="D685"/>
      <c r="E685"/>
      <c r="F685"/>
      <c r="G685"/>
      <c r="H685"/>
      <c r="I685"/>
      <c r="J685"/>
      <c r="K685"/>
      <c r="L685"/>
      <c r="M685"/>
    </row>
    <row r="686" spans="1:13" ht="14.5" x14ac:dyDescent="0.35">
      <c r="A686"/>
      <c r="B686"/>
      <c r="C686"/>
      <c r="D686"/>
      <c r="E686"/>
      <c r="F686"/>
      <c r="G686"/>
      <c r="H686"/>
      <c r="I686"/>
      <c r="J686"/>
      <c r="K686"/>
      <c r="L686"/>
      <c r="M686"/>
    </row>
    <row r="687" spans="1:13" ht="14.5" x14ac:dyDescent="0.35">
      <c r="A687"/>
      <c r="B687"/>
      <c r="C687"/>
      <c r="D687"/>
      <c r="E687"/>
      <c r="F687"/>
      <c r="G687"/>
      <c r="H687"/>
      <c r="I687"/>
      <c r="J687"/>
      <c r="K687"/>
      <c r="L687"/>
      <c r="M687"/>
    </row>
    <row r="688" spans="1:13" ht="14.5" x14ac:dyDescent="0.35">
      <c r="A688"/>
      <c r="B688"/>
      <c r="C688"/>
      <c r="D688"/>
      <c r="E688"/>
      <c r="F688"/>
      <c r="G688"/>
      <c r="H688"/>
      <c r="I688"/>
      <c r="J688"/>
      <c r="K688"/>
      <c r="L688"/>
      <c r="M688"/>
    </row>
    <row r="689" spans="1:13" ht="14.5" x14ac:dyDescent="0.35">
      <c r="A689"/>
      <c r="B689"/>
      <c r="C689"/>
      <c r="D689"/>
      <c r="E689"/>
      <c r="F689"/>
      <c r="G689"/>
      <c r="H689"/>
      <c r="I689"/>
      <c r="J689"/>
      <c r="K689"/>
      <c r="L689"/>
      <c r="M689"/>
    </row>
    <row r="690" spans="1:13" ht="14.5" x14ac:dyDescent="0.35">
      <c r="A690"/>
      <c r="B690"/>
      <c r="C690"/>
      <c r="D690"/>
      <c r="E690"/>
      <c r="F690"/>
      <c r="G690"/>
      <c r="H690"/>
      <c r="I690"/>
      <c r="J690"/>
      <c r="K690"/>
      <c r="L690"/>
      <c r="M690"/>
    </row>
    <row r="691" spans="1:13" ht="14.5" x14ac:dyDescent="0.35">
      <c r="A691"/>
      <c r="B691"/>
      <c r="C691"/>
      <c r="D691"/>
      <c r="E691"/>
      <c r="F691"/>
      <c r="G691"/>
      <c r="H691"/>
      <c r="I691"/>
      <c r="J691"/>
      <c r="K691"/>
      <c r="L691"/>
      <c r="M691"/>
    </row>
    <row r="692" spans="1:13" ht="14.5" x14ac:dyDescent="0.35">
      <c r="A692"/>
      <c r="B692"/>
      <c r="C692"/>
      <c r="D692"/>
      <c r="E692"/>
      <c r="F692"/>
      <c r="G692"/>
      <c r="H692"/>
      <c r="I692"/>
      <c r="J692"/>
      <c r="K692"/>
      <c r="L692"/>
      <c r="M692"/>
    </row>
    <row r="693" spans="1:13" ht="14.5" x14ac:dyDescent="0.35">
      <c r="A693"/>
      <c r="B693"/>
      <c r="C693"/>
      <c r="D693"/>
      <c r="E693"/>
      <c r="F693"/>
      <c r="G693"/>
      <c r="H693"/>
      <c r="I693"/>
      <c r="J693"/>
      <c r="K693"/>
      <c r="L693"/>
      <c r="M693"/>
    </row>
    <row r="694" spans="1:13" ht="14.5" x14ac:dyDescent="0.35">
      <c r="A694"/>
      <c r="B694"/>
      <c r="C694"/>
      <c r="D694"/>
      <c r="E694"/>
      <c r="F694"/>
      <c r="G694"/>
      <c r="H694"/>
      <c r="I694"/>
      <c r="J694"/>
      <c r="K694"/>
      <c r="L694"/>
      <c r="M694"/>
    </row>
    <row r="695" spans="1:13" ht="14.5" x14ac:dyDescent="0.35">
      <c r="A695"/>
      <c r="B695"/>
      <c r="C695"/>
      <c r="D695"/>
      <c r="E695"/>
      <c r="F695"/>
      <c r="G695"/>
      <c r="H695"/>
      <c r="I695"/>
      <c r="J695"/>
      <c r="K695"/>
      <c r="L695"/>
      <c r="M695"/>
    </row>
    <row r="696" spans="1:13" ht="14.5" x14ac:dyDescent="0.35">
      <c r="A696"/>
      <c r="B696"/>
      <c r="C696"/>
      <c r="D696"/>
      <c r="E696"/>
      <c r="F696"/>
      <c r="G696"/>
      <c r="H696"/>
      <c r="I696"/>
      <c r="J696"/>
      <c r="K696"/>
      <c r="L696"/>
      <c r="M696"/>
    </row>
    <row r="697" spans="1:13" ht="14.5" x14ac:dyDescent="0.35">
      <c r="A697"/>
      <c r="B697"/>
      <c r="C697"/>
      <c r="D697"/>
      <c r="E697"/>
      <c r="F697"/>
      <c r="G697"/>
      <c r="H697"/>
      <c r="I697"/>
      <c r="J697"/>
      <c r="K697"/>
      <c r="L697"/>
      <c r="M697"/>
    </row>
    <row r="698" spans="1:13" ht="14.5" x14ac:dyDescent="0.35">
      <c r="A698"/>
      <c r="B698"/>
      <c r="C698"/>
      <c r="D698"/>
      <c r="E698"/>
      <c r="F698"/>
      <c r="G698"/>
      <c r="H698"/>
      <c r="I698"/>
      <c r="J698"/>
      <c r="K698"/>
      <c r="L698"/>
      <c r="M698"/>
    </row>
    <row r="699" spans="1:13" ht="14.5" x14ac:dyDescent="0.35">
      <c r="A699"/>
      <c r="B699"/>
      <c r="C699"/>
      <c r="D699"/>
      <c r="E699"/>
      <c r="F699"/>
      <c r="G699"/>
      <c r="H699"/>
      <c r="I699"/>
      <c r="J699"/>
      <c r="K699"/>
      <c r="L699"/>
      <c r="M699"/>
    </row>
    <row r="700" spans="1:13" ht="14.5" x14ac:dyDescent="0.35">
      <c r="A700"/>
      <c r="B700"/>
      <c r="C700"/>
      <c r="D700"/>
      <c r="E700"/>
      <c r="F700"/>
      <c r="G700"/>
      <c r="H700"/>
      <c r="I700"/>
      <c r="J700"/>
      <c r="K700"/>
      <c r="L700"/>
      <c r="M700"/>
    </row>
    <row r="701" spans="1:13" ht="14.5" x14ac:dyDescent="0.35">
      <c r="A701"/>
      <c r="B701"/>
      <c r="C701"/>
      <c r="D701"/>
      <c r="E701"/>
      <c r="F701"/>
      <c r="G701"/>
      <c r="H701"/>
      <c r="I701"/>
      <c r="J701"/>
      <c r="K701"/>
      <c r="L701"/>
      <c r="M701"/>
    </row>
    <row r="702" spans="1:13" ht="14.5" x14ac:dyDescent="0.35">
      <c r="A702"/>
      <c r="B702"/>
      <c r="C702"/>
      <c r="D702"/>
      <c r="E702"/>
      <c r="F702"/>
      <c r="G702"/>
      <c r="H702"/>
      <c r="I702"/>
      <c r="J702"/>
      <c r="K702"/>
      <c r="L702"/>
      <c r="M702"/>
    </row>
    <row r="703" spans="1:13" ht="14.5" x14ac:dyDescent="0.35">
      <c r="A703"/>
      <c r="B703"/>
      <c r="C703"/>
      <c r="D703"/>
      <c r="E703"/>
      <c r="F703"/>
      <c r="G703"/>
      <c r="H703"/>
      <c r="I703"/>
      <c r="J703"/>
      <c r="K703"/>
      <c r="L703"/>
      <c r="M703"/>
    </row>
    <row r="704" spans="1:13" ht="14.5" x14ac:dyDescent="0.35">
      <c r="A704"/>
      <c r="B704"/>
      <c r="C704"/>
      <c r="D704"/>
      <c r="E704"/>
      <c r="F704"/>
      <c r="G704"/>
      <c r="H704"/>
      <c r="I704"/>
      <c r="J704"/>
      <c r="K704"/>
      <c r="L704"/>
      <c r="M704"/>
    </row>
    <row r="705" spans="1:13" ht="14.5" x14ac:dyDescent="0.35">
      <c r="A705"/>
      <c r="B705"/>
      <c r="C705"/>
      <c r="D705"/>
      <c r="E705"/>
      <c r="F705"/>
      <c r="G705"/>
      <c r="H705"/>
      <c r="I705"/>
      <c r="J705"/>
      <c r="K705"/>
      <c r="L705"/>
      <c r="M705"/>
    </row>
    <row r="706" spans="1:13" ht="14.5" x14ac:dyDescent="0.35">
      <c r="A706"/>
      <c r="B706"/>
      <c r="C706"/>
      <c r="D706"/>
      <c r="E706"/>
      <c r="F706"/>
      <c r="G706"/>
      <c r="H706"/>
      <c r="I706"/>
      <c r="J706"/>
      <c r="K706"/>
      <c r="L706"/>
      <c r="M706"/>
    </row>
    <row r="707" spans="1:13" ht="14.5" x14ac:dyDescent="0.35">
      <c r="A707"/>
      <c r="B707"/>
      <c r="C707"/>
      <c r="D707"/>
      <c r="E707"/>
      <c r="F707"/>
      <c r="G707"/>
      <c r="H707"/>
      <c r="I707"/>
      <c r="J707"/>
      <c r="K707"/>
      <c r="L707"/>
      <c r="M707"/>
    </row>
    <row r="708" spans="1:13" ht="14.5" x14ac:dyDescent="0.35">
      <c r="A708"/>
      <c r="B708"/>
      <c r="C708"/>
      <c r="D708"/>
      <c r="E708"/>
      <c r="F708"/>
      <c r="G708"/>
      <c r="H708"/>
      <c r="I708"/>
      <c r="J708"/>
      <c r="K708"/>
      <c r="L708"/>
      <c r="M708"/>
    </row>
    <row r="709" spans="1:13" ht="14.5" x14ac:dyDescent="0.35">
      <c r="A709"/>
      <c r="B709"/>
      <c r="C709"/>
      <c r="D709"/>
      <c r="E709"/>
      <c r="F709"/>
      <c r="G709"/>
      <c r="H709"/>
      <c r="I709"/>
      <c r="J709"/>
      <c r="K709"/>
      <c r="L709"/>
      <c r="M709"/>
    </row>
    <row r="710" spans="1:13" ht="14.5" x14ac:dyDescent="0.35">
      <c r="A710"/>
      <c r="B710"/>
      <c r="C710"/>
      <c r="D710"/>
      <c r="E710"/>
      <c r="F710"/>
      <c r="G710"/>
      <c r="H710"/>
      <c r="I710"/>
      <c r="J710"/>
      <c r="K710"/>
      <c r="L710"/>
      <c r="M710"/>
    </row>
    <row r="711" spans="1:13" ht="14.5" x14ac:dyDescent="0.35">
      <c r="A711"/>
      <c r="B711"/>
      <c r="C711"/>
      <c r="D711"/>
      <c r="E711"/>
      <c r="F711"/>
      <c r="G711"/>
      <c r="H711"/>
      <c r="I711"/>
      <c r="J711"/>
      <c r="K711"/>
      <c r="L711"/>
      <c r="M711"/>
    </row>
    <row r="712" spans="1:13" ht="14.5" x14ac:dyDescent="0.35">
      <c r="A712"/>
      <c r="B712"/>
      <c r="C712"/>
      <c r="D712"/>
      <c r="E712"/>
      <c r="F712"/>
      <c r="G712"/>
      <c r="H712"/>
      <c r="I712"/>
      <c r="J712"/>
      <c r="K712"/>
      <c r="L712"/>
      <c r="M712"/>
    </row>
    <row r="713" spans="1:13" ht="14.5" x14ac:dyDescent="0.35">
      <c r="A713"/>
      <c r="B713"/>
      <c r="C713"/>
      <c r="D713"/>
      <c r="E713"/>
      <c r="F713"/>
      <c r="G713"/>
      <c r="H713"/>
      <c r="I713"/>
      <c r="J713"/>
      <c r="K713"/>
      <c r="L713"/>
      <c r="M713"/>
    </row>
    <row r="714" spans="1:13" ht="14.5" x14ac:dyDescent="0.35">
      <c r="A714"/>
      <c r="B714"/>
      <c r="C714"/>
      <c r="D714"/>
      <c r="E714"/>
      <c r="F714"/>
      <c r="G714"/>
      <c r="H714"/>
      <c r="I714"/>
      <c r="J714"/>
      <c r="K714"/>
      <c r="L714"/>
      <c r="M714"/>
    </row>
    <row r="715" spans="1:13" ht="14.5" x14ac:dyDescent="0.35">
      <c r="A715"/>
      <c r="B715"/>
      <c r="C715"/>
      <c r="D715"/>
      <c r="E715"/>
      <c r="F715"/>
      <c r="G715"/>
      <c r="H715"/>
      <c r="I715"/>
      <c r="J715"/>
      <c r="K715"/>
      <c r="L715"/>
      <c r="M715"/>
    </row>
    <row r="716" spans="1:13" ht="14.5" x14ac:dyDescent="0.35">
      <c r="A716"/>
      <c r="B716"/>
      <c r="C716"/>
      <c r="D716"/>
      <c r="E716"/>
      <c r="F716"/>
      <c r="G716"/>
      <c r="H716"/>
      <c r="I716"/>
      <c r="J716"/>
      <c r="K716"/>
      <c r="L716"/>
      <c r="M716"/>
    </row>
    <row r="717" spans="1:13" ht="14.5" x14ac:dyDescent="0.35">
      <c r="A717"/>
      <c r="B717"/>
      <c r="C717"/>
      <c r="D717"/>
      <c r="E717"/>
      <c r="F717"/>
      <c r="G717"/>
      <c r="H717"/>
      <c r="I717"/>
      <c r="J717"/>
      <c r="K717"/>
      <c r="L717"/>
      <c r="M717"/>
    </row>
    <row r="718" spans="1:13" ht="14.5" x14ac:dyDescent="0.35">
      <c r="A718"/>
      <c r="B718"/>
      <c r="C718"/>
      <c r="D718"/>
      <c r="E718"/>
      <c r="F718"/>
      <c r="G718"/>
      <c r="H718"/>
      <c r="I718"/>
      <c r="J718"/>
      <c r="K718"/>
      <c r="L718"/>
      <c r="M718"/>
    </row>
    <row r="719" spans="1:13" ht="14.5" x14ac:dyDescent="0.35">
      <c r="A719"/>
      <c r="B719"/>
      <c r="C719"/>
      <c r="D719"/>
      <c r="E719"/>
      <c r="F719"/>
      <c r="G719"/>
      <c r="H719"/>
      <c r="I719"/>
      <c r="J719"/>
      <c r="K719"/>
      <c r="L719"/>
      <c r="M719"/>
    </row>
    <row r="720" spans="1:13" ht="14.5" x14ac:dyDescent="0.35">
      <c r="A720"/>
      <c r="B720"/>
      <c r="C720"/>
      <c r="D720"/>
      <c r="E720"/>
      <c r="F720"/>
      <c r="G720"/>
      <c r="H720"/>
      <c r="I720"/>
      <c r="J720"/>
      <c r="K720"/>
      <c r="L720"/>
      <c r="M720"/>
    </row>
    <row r="721" spans="1:13" ht="14.5" x14ac:dyDescent="0.35">
      <c r="A721"/>
      <c r="B721"/>
      <c r="C721"/>
      <c r="D721"/>
      <c r="E721"/>
      <c r="F721"/>
      <c r="G721"/>
      <c r="H721"/>
      <c r="I721"/>
      <c r="J721"/>
      <c r="K721"/>
      <c r="L721"/>
      <c r="M721"/>
    </row>
    <row r="722" spans="1:13" ht="14.5" x14ac:dyDescent="0.35">
      <c r="A722"/>
      <c r="B722"/>
      <c r="C722"/>
      <c r="D722"/>
      <c r="E722"/>
      <c r="F722"/>
      <c r="G722"/>
      <c r="H722"/>
      <c r="I722"/>
      <c r="J722"/>
      <c r="K722"/>
      <c r="L722"/>
      <c r="M722"/>
    </row>
    <row r="723" spans="1:13" ht="14.5" x14ac:dyDescent="0.35">
      <c r="A723"/>
      <c r="B723"/>
      <c r="C723"/>
      <c r="D723"/>
      <c r="E723"/>
      <c r="F723"/>
      <c r="G723"/>
      <c r="H723"/>
      <c r="I723"/>
      <c r="J723"/>
      <c r="K723"/>
      <c r="L723"/>
      <c r="M723"/>
    </row>
    <row r="724" spans="1:13" ht="14.5" x14ac:dyDescent="0.35">
      <c r="A724"/>
      <c r="B724"/>
      <c r="C724"/>
      <c r="D724"/>
      <c r="E724"/>
      <c r="F724"/>
      <c r="G724"/>
      <c r="H724"/>
      <c r="I724"/>
      <c r="J724"/>
      <c r="K724"/>
      <c r="L724"/>
      <c r="M724"/>
    </row>
    <row r="725" spans="1:13" ht="14.5" x14ac:dyDescent="0.35">
      <c r="A725"/>
      <c r="B725"/>
      <c r="C725"/>
      <c r="D725"/>
      <c r="E725"/>
      <c r="F725"/>
      <c r="G725"/>
      <c r="H725"/>
      <c r="I725"/>
      <c r="J725"/>
      <c r="K725"/>
      <c r="L725"/>
      <c r="M725"/>
    </row>
    <row r="726" spans="1:13" ht="14.5" x14ac:dyDescent="0.35">
      <c r="A726"/>
      <c r="B726"/>
      <c r="C726"/>
      <c r="D726"/>
      <c r="E726"/>
      <c r="F726"/>
      <c r="G726"/>
      <c r="H726"/>
      <c r="I726"/>
      <c r="J726"/>
      <c r="K726"/>
      <c r="L726"/>
      <c r="M726"/>
    </row>
    <row r="727" spans="1:13" ht="14.5" x14ac:dyDescent="0.35">
      <c r="A727"/>
      <c r="B727"/>
      <c r="C727"/>
      <c r="D727"/>
      <c r="E727"/>
      <c r="F727"/>
      <c r="G727"/>
      <c r="H727"/>
      <c r="I727"/>
      <c r="J727"/>
      <c r="K727"/>
      <c r="L727"/>
      <c r="M727"/>
    </row>
    <row r="728" spans="1:13" ht="14.5" x14ac:dyDescent="0.35">
      <c r="A728"/>
      <c r="B728"/>
      <c r="C728"/>
      <c r="D728"/>
      <c r="E728"/>
      <c r="F728"/>
      <c r="G728"/>
      <c r="H728"/>
      <c r="I728"/>
      <c r="J728"/>
      <c r="K728"/>
      <c r="L728"/>
      <c r="M728"/>
    </row>
    <row r="729" spans="1:13" ht="14.5" x14ac:dyDescent="0.35">
      <c r="A729"/>
      <c r="B729"/>
      <c r="C729"/>
      <c r="D729"/>
      <c r="E729"/>
      <c r="F729"/>
      <c r="G729"/>
      <c r="H729"/>
      <c r="I729"/>
      <c r="J729"/>
      <c r="K729"/>
      <c r="L729"/>
      <c r="M729"/>
    </row>
    <row r="730" spans="1:13" ht="14.5" x14ac:dyDescent="0.35">
      <c r="A730"/>
      <c r="B730"/>
      <c r="C730"/>
      <c r="D730"/>
      <c r="E730"/>
      <c r="F730"/>
      <c r="G730"/>
      <c r="H730"/>
      <c r="I730"/>
      <c r="J730"/>
      <c r="K730"/>
      <c r="L730"/>
      <c r="M730"/>
    </row>
    <row r="731" spans="1:13" ht="14.5" x14ac:dyDescent="0.35">
      <c r="A731"/>
      <c r="B731"/>
      <c r="C731"/>
      <c r="D731"/>
      <c r="E731"/>
      <c r="F731"/>
      <c r="G731"/>
      <c r="H731"/>
      <c r="I731"/>
      <c r="J731"/>
      <c r="K731"/>
      <c r="L731"/>
      <c r="M731"/>
    </row>
    <row r="732" spans="1:13" ht="14.5" x14ac:dyDescent="0.35">
      <c r="A732"/>
      <c r="B732"/>
      <c r="C732"/>
      <c r="D732"/>
      <c r="E732"/>
      <c r="F732"/>
      <c r="G732"/>
      <c r="H732"/>
      <c r="I732"/>
      <c r="J732"/>
      <c r="K732"/>
      <c r="L732"/>
      <c r="M732"/>
    </row>
    <row r="733" spans="1:13" ht="14.5" x14ac:dyDescent="0.35">
      <c r="A733"/>
      <c r="B733"/>
      <c r="C733"/>
      <c r="D733"/>
      <c r="E733"/>
      <c r="F733"/>
      <c r="G733"/>
      <c r="H733"/>
      <c r="I733"/>
      <c r="J733"/>
      <c r="K733"/>
      <c r="L733"/>
      <c r="M733"/>
    </row>
    <row r="734" spans="1:13" ht="14.5" x14ac:dyDescent="0.35">
      <c r="A734"/>
      <c r="B734"/>
      <c r="C734"/>
      <c r="D734"/>
      <c r="E734"/>
      <c r="F734"/>
      <c r="G734"/>
      <c r="H734"/>
      <c r="I734"/>
      <c r="J734"/>
      <c r="K734"/>
      <c r="L734"/>
      <c r="M734"/>
    </row>
    <row r="735" spans="1:13" ht="14.5" x14ac:dyDescent="0.35">
      <c r="A735"/>
      <c r="B735"/>
      <c r="C735"/>
      <c r="D735"/>
      <c r="E735"/>
      <c r="F735"/>
      <c r="G735"/>
      <c r="H735"/>
      <c r="I735"/>
      <c r="J735"/>
      <c r="K735"/>
      <c r="L735"/>
      <c r="M735"/>
    </row>
    <row r="736" spans="1:13" ht="14.5" x14ac:dyDescent="0.35">
      <c r="A736"/>
      <c r="B736"/>
      <c r="C736"/>
      <c r="D736"/>
      <c r="E736"/>
      <c r="F736"/>
      <c r="G736"/>
      <c r="H736"/>
      <c r="I736"/>
      <c r="J736"/>
      <c r="K736"/>
      <c r="L736"/>
      <c r="M736"/>
    </row>
    <row r="737" spans="1:13" ht="14.5" x14ac:dyDescent="0.35">
      <c r="A737"/>
      <c r="B737"/>
      <c r="C737"/>
      <c r="D737"/>
      <c r="E737"/>
      <c r="F737"/>
      <c r="G737"/>
      <c r="H737"/>
      <c r="I737"/>
      <c r="J737"/>
      <c r="K737"/>
      <c r="L737"/>
      <c r="M737"/>
    </row>
    <row r="738" spans="1:13" ht="14.5" x14ac:dyDescent="0.35">
      <c r="A738"/>
      <c r="B738"/>
      <c r="C738"/>
      <c r="D738"/>
      <c r="E738"/>
      <c r="F738"/>
      <c r="G738"/>
      <c r="H738"/>
      <c r="I738"/>
      <c r="J738"/>
      <c r="K738"/>
      <c r="L738"/>
      <c r="M738"/>
    </row>
    <row r="739" spans="1:13" ht="14.5" x14ac:dyDescent="0.35">
      <c r="A739"/>
      <c r="B739"/>
      <c r="C739"/>
      <c r="D739"/>
      <c r="E739"/>
      <c r="F739"/>
      <c r="G739"/>
      <c r="H739"/>
      <c r="I739"/>
      <c r="J739"/>
      <c r="K739"/>
      <c r="L739"/>
      <c r="M739"/>
    </row>
    <row r="740" spans="1:13" ht="14.5" x14ac:dyDescent="0.35">
      <c r="A740"/>
      <c r="B740"/>
      <c r="C740"/>
      <c r="D740"/>
      <c r="E740"/>
      <c r="F740"/>
      <c r="G740"/>
      <c r="H740"/>
      <c r="I740"/>
      <c r="J740"/>
      <c r="K740"/>
      <c r="L740"/>
      <c r="M740"/>
    </row>
    <row r="741" spans="1:13" ht="14.5" x14ac:dyDescent="0.35">
      <c r="A741"/>
      <c r="B741"/>
      <c r="C741"/>
      <c r="D741"/>
      <c r="E741"/>
      <c r="F741"/>
      <c r="G741"/>
      <c r="H741"/>
      <c r="I741"/>
      <c r="J741"/>
      <c r="K741"/>
      <c r="L741"/>
      <c r="M741"/>
    </row>
    <row r="742" spans="1:13" ht="14.5" x14ac:dyDescent="0.35">
      <c r="A742"/>
      <c r="B742"/>
      <c r="C742"/>
      <c r="D742"/>
      <c r="E742"/>
      <c r="F742"/>
      <c r="G742"/>
      <c r="H742"/>
      <c r="I742"/>
      <c r="J742"/>
      <c r="K742"/>
      <c r="L742"/>
      <c r="M742"/>
    </row>
    <row r="743" spans="1:13" ht="14.5" x14ac:dyDescent="0.35">
      <c r="A743"/>
      <c r="B743"/>
      <c r="C743"/>
      <c r="D743"/>
      <c r="E743"/>
      <c r="F743"/>
      <c r="G743"/>
      <c r="H743"/>
      <c r="I743"/>
      <c r="J743"/>
      <c r="K743"/>
      <c r="L743"/>
      <c r="M743"/>
    </row>
    <row r="744" spans="1:13" ht="14.5" x14ac:dyDescent="0.35">
      <c r="A744"/>
      <c r="B744"/>
      <c r="C744"/>
      <c r="D744"/>
      <c r="E744"/>
      <c r="F744"/>
      <c r="G744"/>
      <c r="H744"/>
      <c r="I744"/>
      <c r="J744"/>
      <c r="K744"/>
      <c r="L744"/>
      <c r="M744"/>
    </row>
    <row r="745" spans="1:13" ht="14.5" x14ac:dyDescent="0.35">
      <c r="A745"/>
      <c r="B745"/>
      <c r="C745"/>
      <c r="D745"/>
      <c r="E745"/>
      <c r="F745"/>
      <c r="G745"/>
      <c r="H745"/>
      <c r="I745"/>
      <c r="J745"/>
      <c r="K745"/>
      <c r="L745"/>
      <c r="M745"/>
    </row>
    <row r="746" spans="1:13" ht="14.5" x14ac:dyDescent="0.35">
      <c r="A746"/>
      <c r="B746"/>
      <c r="C746"/>
      <c r="D746"/>
      <c r="E746"/>
      <c r="F746"/>
      <c r="G746"/>
      <c r="H746"/>
      <c r="I746"/>
      <c r="J746"/>
      <c r="K746"/>
      <c r="L746"/>
      <c r="M746"/>
    </row>
    <row r="747" spans="1:13" ht="14.5" x14ac:dyDescent="0.35">
      <c r="A747"/>
      <c r="B747"/>
      <c r="C747"/>
      <c r="D747"/>
      <c r="E747"/>
      <c r="F747"/>
      <c r="G747"/>
      <c r="H747"/>
      <c r="I747"/>
      <c r="J747"/>
      <c r="K747"/>
      <c r="L747"/>
      <c r="M747"/>
    </row>
    <row r="748" spans="1:13" ht="14.5" x14ac:dyDescent="0.35">
      <c r="A748"/>
      <c r="B748"/>
      <c r="C748"/>
      <c r="D748"/>
      <c r="E748"/>
      <c r="F748"/>
      <c r="G748"/>
      <c r="H748"/>
      <c r="I748"/>
      <c r="J748"/>
      <c r="K748"/>
      <c r="L748"/>
      <c r="M748"/>
    </row>
    <row r="749" spans="1:13" ht="14.5" x14ac:dyDescent="0.35">
      <c r="A749"/>
      <c r="B749"/>
      <c r="C749"/>
      <c r="D749"/>
      <c r="E749"/>
      <c r="F749"/>
      <c r="G749"/>
      <c r="H749"/>
      <c r="I749"/>
      <c r="J749"/>
      <c r="K749"/>
      <c r="L749"/>
      <c r="M749"/>
    </row>
    <row r="750" spans="1:13" ht="14.5" x14ac:dyDescent="0.35">
      <c r="A750"/>
      <c r="B750"/>
      <c r="C750"/>
      <c r="D750"/>
      <c r="E750"/>
      <c r="F750"/>
      <c r="G750"/>
      <c r="H750"/>
      <c r="I750"/>
      <c r="J750"/>
      <c r="K750"/>
      <c r="L750"/>
      <c r="M750"/>
    </row>
    <row r="751" spans="1:13" ht="14.5" x14ac:dyDescent="0.35">
      <c r="A751"/>
      <c r="B751"/>
      <c r="C751"/>
      <c r="D751"/>
      <c r="E751"/>
      <c r="F751"/>
      <c r="G751"/>
      <c r="H751"/>
      <c r="I751"/>
      <c r="J751"/>
      <c r="K751"/>
      <c r="L751"/>
      <c r="M751"/>
    </row>
    <row r="752" spans="1:13" ht="14.5" x14ac:dyDescent="0.35">
      <c r="A752"/>
      <c r="B752"/>
      <c r="C752"/>
      <c r="D752"/>
      <c r="E752"/>
      <c r="F752"/>
      <c r="G752"/>
      <c r="H752"/>
      <c r="I752"/>
      <c r="J752"/>
      <c r="K752"/>
      <c r="L752"/>
      <c r="M752"/>
    </row>
    <row r="753" spans="1:13" ht="14.5" x14ac:dyDescent="0.35">
      <c r="A753"/>
      <c r="B753"/>
      <c r="C753"/>
      <c r="D753"/>
      <c r="E753"/>
      <c r="F753"/>
      <c r="G753"/>
      <c r="H753"/>
      <c r="I753"/>
      <c r="J753"/>
      <c r="K753"/>
      <c r="L753"/>
      <c r="M753"/>
    </row>
    <row r="754" spans="1:13" ht="14.5" x14ac:dyDescent="0.35">
      <c r="A754"/>
      <c r="B754"/>
      <c r="C754"/>
      <c r="D754"/>
      <c r="E754"/>
      <c r="F754"/>
      <c r="G754"/>
      <c r="H754"/>
      <c r="I754"/>
      <c r="J754"/>
      <c r="K754"/>
      <c r="L754"/>
      <c r="M754"/>
    </row>
    <row r="755" spans="1:13" ht="14.5" x14ac:dyDescent="0.35">
      <c r="A755"/>
      <c r="B755"/>
      <c r="C755"/>
      <c r="D755"/>
      <c r="E755"/>
      <c r="F755"/>
      <c r="G755"/>
      <c r="H755"/>
      <c r="I755"/>
      <c r="J755"/>
      <c r="K755"/>
      <c r="L755"/>
      <c r="M755"/>
    </row>
    <row r="756" spans="1:13" ht="14.5" x14ac:dyDescent="0.35">
      <c r="A756"/>
      <c r="B756"/>
      <c r="C756"/>
      <c r="D756"/>
      <c r="E756"/>
      <c r="F756"/>
      <c r="G756"/>
      <c r="H756"/>
      <c r="I756"/>
      <c r="J756"/>
      <c r="K756"/>
      <c r="L756"/>
      <c r="M756"/>
    </row>
    <row r="757" spans="1:13" ht="14.5" x14ac:dyDescent="0.35">
      <c r="A757"/>
      <c r="B757"/>
      <c r="C757"/>
      <c r="D757"/>
      <c r="E757"/>
      <c r="F757"/>
      <c r="G757"/>
      <c r="H757"/>
      <c r="I757"/>
      <c r="J757"/>
      <c r="K757"/>
      <c r="L757"/>
      <c r="M757"/>
    </row>
    <row r="758" spans="1:13" ht="14.5" x14ac:dyDescent="0.35">
      <c r="A758"/>
      <c r="B758"/>
      <c r="C758"/>
      <c r="D758"/>
      <c r="E758"/>
      <c r="F758"/>
      <c r="G758"/>
      <c r="H758"/>
      <c r="I758"/>
      <c r="J758"/>
      <c r="K758"/>
      <c r="L758"/>
      <c r="M758"/>
    </row>
    <row r="759" spans="1:13" ht="14.5" x14ac:dyDescent="0.35">
      <c r="A759"/>
      <c r="B759"/>
      <c r="C759"/>
      <c r="D759"/>
      <c r="E759"/>
      <c r="F759"/>
      <c r="G759"/>
      <c r="H759"/>
      <c r="I759"/>
      <c r="J759"/>
      <c r="K759"/>
      <c r="L759"/>
      <c r="M759"/>
    </row>
    <row r="760" spans="1:13" ht="14.5" x14ac:dyDescent="0.35">
      <c r="A760"/>
      <c r="B760"/>
      <c r="C760"/>
      <c r="D760"/>
      <c r="E760"/>
      <c r="F760"/>
      <c r="G760"/>
      <c r="H760"/>
      <c r="I760"/>
      <c r="J760"/>
      <c r="K760"/>
      <c r="L760"/>
      <c r="M760"/>
    </row>
    <row r="761" spans="1:13" ht="14.5" x14ac:dyDescent="0.35">
      <c r="A761"/>
      <c r="B761"/>
      <c r="C761"/>
      <c r="D761"/>
      <c r="E761"/>
      <c r="F761"/>
      <c r="G761"/>
      <c r="H761"/>
      <c r="I761"/>
      <c r="J761"/>
      <c r="K761"/>
      <c r="L761"/>
      <c r="M761"/>
    </row>
    <row r="762" spans="1:13" ht="14.5" x14ac:dyDescent="0.35">
      <c r="A762"/>
      <c r="B762"/>
      <c r="C762"/>
      <c r="D762"/>
      <c r="E762"/>
      <c r="F762"/>
      <c r="G762"/>
      <c r="H762"/>
      <c r="I762"/>
      <c r="J762"/>
      <c r="K762"/>
      <c r="L762"/>
      <c r="M762"/>
    </row>
    <row r="763" spans="1:13" ht="14.5" x14ac:dyDescent="0.35">
      <c r="A763"/>
      <c r="B763"/>
      <c r="C763"/>
      <c r="D763"/>
      <c r="E763"/>
      <c r="F763"/>
      <c r="G763"/>
      <c r="H763"/>
      <c r="I763"/>
      <c r="J763"/>
      <c r="K763"/>
      <c r="L763"/>
      <c r="M763"/>
    </row>
    <row r="764" spans="1:13" ht="14.5" x14ac:dyDescent="0.35">
      <c r="A764"/>
      <c r="B764"/>
      <c r="C764"/>
      <c r="D764"/>
      <c r="E764"/>
      <c r="F764"/>
      <c r="G764"/>
      <c r="H764"/>
      <c r="I764"/>
      <c r="J764"/>
      <c r="K764"/>
      <c r="L764"/>
      <c r="M764"/>
    </row>
    <row r="765" spans="1:13" ht="14.5" x14ac:dyDescent="0.35">
      <c r="A765"/>
      <c r="B765"/>
      <c r="C765"/>
      <c r="D765"/>
      <c r="E765"/>
      <c r="F765"/>
      <c r="G765"/>
      <c r="H765"/>
      <c r="I765"/>
      <c r="J765"/>
      <c r="K765"/>
      <c r="L765"/>
      <c r="M765"/>
    </row>
    <row r="766" spans="1:13" ht="14.5" x14ac:dyDescent="0.35">
      <c r="A766"/>
      <c r="B766"/>
      <c r="C766"/>
      <c r="D766"/>
      <c r="E766"/>
      <c r="F766"/>
      <c r="G766"/>
      <c r="H766"/>
      <c r="I766"/>
      <c r="J766"/>
      <c r="K766"/>
      <c r="L766"/>
      <c r="M766"/>
    </row>
    <row r="767" spans="1:13" ht="14.5" x14ac:dyDescent="0.35">
      <c r="A767"/>
      <c r="B767"/>
      <c r="C767"/>
      <c r="D767"/>
      <c r="E767"/>
      <c r="F767"/>
      <c r="G767"/>
      <c r="H767"/>
      <c r="I767"/>
      <c r="J767"/>
      <c r="K767"/>
      <c r="L767"/>
      <c r="M767"/>
    </row>
    <row r="768" spans="1:13" ht="14.5" x14ac:dyDescent="0.35">
      <c r="A768"/>
      <c r="B768"/>
      <c r="C768"/>
      <c r="D768"/>
      <c r="E768"/>
      <c r="F768"/>
      <c r="G768"/>
      <c r="H768"/>
      <c r="I768"/>
      <c r="J768"/>
      <c r="K768"/>
      <c r="L768"/>
      <c r="M768"/>
    </row>
    <row r="769" spans="1:13" ht="14.5" x14ac:dyDescent="0.35">
      <c r="A769"/>
      <c r="B769"/>
      <c r="C769"/>
      <c r="D769"/>
      <c r="E769"/>
      <c r="F769"/>
      <c r="G769"/>
      <c r="H769"/>
      <c r="I769"/>
      <c r="J769"/>
      <c r="K769"/>
      <c r="L769"/>
      <c r="M769"/>
    </row>
    <row r="770" spans="1:13" ht="14.5" x14ac:dyDescent="0.35">
      <c r="A770"/>
      <c r="B770"/>
      <c r="C770"/>
      <c r="D770"/>
      <c r="E770"/>
      <c r="F770"/>
      <c r="G770"/>
      <c r="H770"/>
      <c r="I770"/>
      <c r="J770"/>
      <c r="K770"/>
      <c r="L770"/>
      <c r="M770"/>
    </row>
    <row r="771" spans="1:13" ht="14.5" x14ac:dyDescent="0.35">
      <c r="A771"/>
      <c r="B771"/>
      <c r="C771"/>
      <c r="D771"/>
      <c r="E771"/>
      <c r="F771"/>
      <c r="G771"/>
      <c r="H771"/>
      <c r="I771"/>
      <c r="J771"/>
      <c r="K771"/>
      <c r="L771"/>
      <c r="M771"/>
    </row>
    <row r="772" spans="1:13" ht="14.5" x14ac:dyDescent="0.35">
      <c r="A772"/>
      <c r="B772"/>
      <c r="C772"/>
      <c r="D772"/>
      <c r="E772"/>
      <c r="F772"/>
      <c r="G772"/>
      <c r="H772"/>
      <c r="I772"/>
      <c r="J772"/>
      <c r="K772"/>
      <c r="L772"/>
      <c r="M772"/>
    </row>
    <row r="773" spans="1:13" ht="14.5" x14ac:dyDescent="0.35">
      <c r="A773"/>
      <c r="B773"/>
      <c r="C773"/>
      <c r="D773"/>
      <c r="E773"/>
      <c r="F773"/>
      <c r="G773"/>
      <c r="H773"/>
      <c r="I773"/>
      <c r="J773"/>
      <c r="K773"/>
      <c r="L773"/>
      <c r="M773"/>
    </row>
    <row r="774" spans="1:13" ht="14.5" x14ac:dyDescent="0.35">
      <c r="A774"/>
      <c r="B774"/>
      <c r="C774"/>
      <c r="D774"/>
      <c r="E774"/>
      <c r="F774"/>
      <c r="G774"/>
      <c r="H774"/>
      <c r="I774"/>
      <c r="J774"/>
      <c r="K774"/>
      <c r="L774"/>
      <c r="M774"/>
    </row>
    <row r="775" spans="1:13" ht="14.5" x14ac:dyDescent="0.35">
      <c r="A775"/>
      <c r="B775"/>
      <c r="C775"/>
      <c r="D775"/>
      <c r="E775"/>
      <c r="F775"/>
      <c r="G775"/>
      <c r="H775"/>
      <c r="I775"/>
      <c r="J775"/>
      <c r="K775"/>
      <c r="L775"/>
      <c r="M775"/>
    </row>
    <row r="776" spans="1:13" ht="14.5" x14ac:dyDescent="0.35">
      <c r="A776"/>
      <c r="B776"/>
      <c r="C776"/>
      <c r="D776"/>
      <c r="E776"/>
      <c r="F776"/>
      <c r="G776"/>
      <c r="H776"/>
      <c r="I776"/>
      <c r="J776"/>
      <c r="K776"/>
      <c r="L776"/>
      <c r="M776"/>
    </row>
    <row r="777" spans="1:13" ht="14.5" x14ac:dyDescent="0.35">
      <c r="A777"/>
      <c r="B777"/>
      <c r="C777"/>
      <c r="D777"/>
      <c r="E777"/>
      <c r="F777"/>
      <c r="G777"/>
      <c r="H777"/>
      <c r="I777"/>
      <c r="J777"/>
      <c r="K777"/>
      <c r="L777"/>
      <c r="M777"/>
    </row>
    <row r="778" spans="1:13" ht="14.5" x14ac:dyDescent="0.35">
      <c r="A778"/>
      <c r="B778"/>
      <c r="C778"/>
      <c r="D778"/>
      <c r="E778"/>
      <c r="F778"/>
      <c r="G778"/>
      <c r="H778"/>
      <c r="I778"/>
      <c r="J778"/>
      <c r="K778"/>
      <c r="L778"/>
      <c r="M778"/>
    </row>
    <row r="779" spans="1:13" ht="14.5" x14ac:dyDescent="0.35">
      <c r="A779"/>
      <c r="B779"/>
      <c r="C779"/>
      <c r="D779"/>
      <c r="E779"/>
      <c r="F779"/>
      <c r="G779"/>
      <c r="H779"/>
      <c r="I779"/>
      <c r="J779"/>
      <c r="K779"/>
      <c r="L779"/>
      <c r="M779"/>
    </row>
    <row r="780" spans="1:13" ht="14.5" x14ac:dyDescent="0.35">
      <c r="A780"/>
      <c r="B780"/>
      <c r="C780"/>
      <c r="D780"/>
      <c r="E780"/>
      <c r="F780"/>
      <c r="G780"/>
      <c r="H780"/>
      <c r="I780"/>
      <c r="J780"/>
      <c r="K780"/>
      <c r="L780"/>
      <c r="M780"/>
    </row>
    <row r="781" spans="1:13" ht="14.5" x14ac:dyDescent="0.35">
      <c r="A781"/>
      <c r="B781"/>
      <c r="C781"/>
      <c r="D781"/>
      <c r="E781"/>
      <c r="F781"/>
      <c r="G781"/>
      <c r="H781"/>
      <c r="I781"/>
      <c r="J781"/>
      <c r="K781"/>
      <c r="L781"/>
      <c r="M781"/>
    </row>
    <row r="782" spans="1:13" ht="14.5" x14ac:dyDescent="0.35">
      <c r="A782"/>
      <c r="B782"/>
      <c r="C782"/>
      <c r="D782"/>
      <c r="E782"/>
      <c r="F782"/>
      <c r="G782"/>
      <c r="H782"/>
      <c r="I782"/>
      <c r="J782"/>
      <c r="K782"/>
      <c r="L782"/>
      <c r="M782"/>
    </row>
    <row r="783" spans="1:13" ht="14.5" x14ac:dyDescent="0.35">
      <c r="A783"/>
      <c r="B783"/>
      <c r="C783"/>
      <c r="D783"/>
      <c r="E783"/>
      <c r="F783"/>
      <c r="G783"/>
      <c r="H783"/>
      <c r="I783"/>
      <c r="J783"/>
      <c r="K783"/>
      <c r="L783"/>
      <c r="M783"/>
    </row>
    <row r="784" spans="1:13" ht="14.5" x14ac:dyDescent="0.35">
      <c r="A784"/>
      <c r="B784"/>
      <c r="C784"/>
      <c r="D784"/>
      <c r="E784"/>
      <c r="F784"/>
      <c r="G784"/>
      <c r="H784"/>
      <c r="I784"/>
      <c r="J784"/>
      <c r="K784"/>
      <c r="L784"/>
      <c r="M784"/>
    </row>
    <row r="785" spans="1:13" ht="14.5" x14ac:dyDescent="0.35">
      <c r="A785"/>
      <c r="B785"/>
      <c r="C785"/>
      <c r="D785"/>
      <c r="E785"/>
      <c r="F785"/>
      <c r="G785"/>
      <c r="H785"/>
      <c r="I785"/>
      <c r="J785"/>
      <c r="K785"/>
      <c r="L785"/>
      <c r="M785"/>
    </row>
    <row r="786" spans="1:13" ht="14.5" x14ac:dyDescent="0.35">
      <c r="A786"/>
      <c r="B786"/>
      <c r="C786"/>
      <c r="D786"/>
      <c r="E786"/>
      <c r="F786"/>
      <c r="G786"/>
      <c r="H786"/>
      <c r="I786"/>
      <c r="J786"/>
      <c r="K786"/>
      <c r="L786"/>
      <c r="M786"/>
    </row>
    <row r="787" spans="1:13" ht="14.5" x14ac:dyDescent="0.35">
      <c r="A787"/>
      <c r="B787"/>
      <c r="C787"/>
      <c r="D787"/>
      <c r="E787"/>
      <c r="F787"/>
      <c r="G787"/>
      <c r="H787"/>
      <c r="I787"/>
      <c r="J787"/>
      <c r="K787"/>
      <c r="L787"/>
      <c r="M787"/>
    </row>
    <row r="788" spans="1:13" ht="14.5" x14ac:dyDescent="0.35">
      <c r="A788"/>
      <c r="B788"/>
      <c r="C788"/>
      <c r="D788"/>
      <c r="E788"/>
      <c r="F788"/>
      <c r="G788"/>
      <c r="H788"/>
      <c r="I788"/>
      <c r="J788"/>
      <c r="K788"/>
      <c r="L788"/>
      <c r="M788"/>
    </row>
    <row r="789" spans="1:13" ht="14.5" x14ac:dyDescent="0.35">
      <c r="A789"/>
      <c r="B789"/>
      <c r="C789"/>
      <c r="D789"/>
      <c r="E789"/>
      <c r="F789"/>
      <c r="G789"/>
      <c r="H789"/>
      <c r="I789"/>
      <c r="J789"/>
      <c r="K789"/>
      <c r="L789"/>
      <c r="M789"/>
    </row>
    <row r="790" spans="1:13" ht="14.5" x14ac:dyDescent="0.35">
      <c r="A790"/>
      <c r="B790"/>
      <c r="C790"/>
      <c r="D790"/>
      <c r="E790"/>
      <c r="F790"/>
      <c r="G790"/>
      <c r="H790"/>
      <c r="I790"/>
      <c r="J790"/>
      <c r="K790"/>
      <c r="L790"/>
      <c r="M790"/>
    </row>
    <row r="791" spans="1:13" ht="14.5" x14ac:dyDescent="0.35">
      <c r="A791"/>
      <c r="B791"/>
      <c r="C791"/>
      <c r="D791"/>
      <c r="E791"/>
      <c r="F791"/>
      <c r="G791"/>
      <c r="H791"/>
      <c r="I791"/>
      <c r="J791"/>
      <c r="K791"/>
      <c r="L791"/>
      <c r="M791"/>
    </row>
    <row r="792" spans="1:13" ht="14.5" x14ac:dyDescent="0.35">
      <c r="A792"/>
      <c r="B792"/>
      <c r="C792"/>
      <c r="D792"/>
      <c r="E792"/>
      <c r="F792"/>
      <c r="G792"/>
      <c r="H792"/>
      <c r="I792"/>
      <c r="J792"/>
      <c r="K792"/>
      <c r="L792"/>
      <c r="M792"/>
    </row>
    <row r="793" spans="1:13" ht="14.5" x14ac:dyDescent="0.35">
      <c r="A793"/>
      <c r="B793"/>
      <c r="C793"/>
      <c r="D793"/>
      <c r="E793"/>
      <c r="F793"/>
      <c r="G793"/>
      <c r="H793"/>
      <c r="I793"/>
      <c r="J793"/>
      <c r="K793"/>
      <c r="L793"/>
      <c r="M793"/>
    </row>
    <row r="794" spans="1:13" ht="14.5" x14ac:dyDescent="0.35">
      <c r="A794"/>
      <c r="B794"/>
      <c r="C794"/>
      <c r="D794"/>
      <c r="E794"/>
      <c r="F794"/>
      <c r="G794"/>
      <c r="H794"/>
      <c r="I794"/>
      <c r="J794"/>
      <c r="K794"/>
      <c r="L794"/>
      <c r="M794"/>
    </row>
    <row r="795" spans="1:13" ht="14.5" x14ac:dyDescent="0.35">
      <c r="A795"/>
      <c r="B795"/>
      <c r="C795"/>
      <c r="D795"/>
      <c r="E795"/>
      <c r="F795"/>
      <c r="G795"/>
      <c r="H795"/>
      <c r="I795"/>
      <c r="J795"/>
      <c r="K795"/>
      <c r="L795"/>
      <c r="M795"/>
    </row>
    <row r="796" spans="1:13" ht="14.5" x14ac:dyDescent="0.35">
      <c r="A796"/>
      <c r="B796"/>
      <c r="C796"/>
      <c r="D796"/>
      <c r="E796"/>
      <c r="F796"/>
      <c r="G796"/>
      <c r="H796"/>
      <c r="I796"/>
      <c r="J796"/>
      <c r="K796"/>
      <c r="L796"/>
      <c r="M796"/>
    </row>
    <row r="797" spans="1:13" ht="14.5" x14ac:dyDescent="0.35">
      <c r="A797"/>
      <c r="B797"/>
      <c r="C797"/>
      <c r="D797"/>
      <c r="E797"/>
      <c r="F797"/>
      <c r="G797"/>
      <c r="H797"/>
      <c r="I797"/>
      <c r="J797"/>
      <c r="K797"/>
      <c r="L797"/>
      <c r="M797"/>
    </row>
    <row r="798" spans="1:13" ht="14.5" x14ac:dyDescent="0.35">
      <c r="A798"/>
      <c r="B798"/>
      <c r="C798"/>
      <c r="D798"/>
      <c r="E798"/>
      <c r="F798"/>
      <c r="G798"/>
      <c r="H798"/>
      <c r="I798"/>
      <c r="J798"/>
      <c r="K798"/>
      <c r="L798"/>
      <c r="M798"/>
    </row>
    <row r="799" spans="1:13" ht="14.5" x14ac:dyDescent="0.35">
      <c r="A799"/>
      <c r="B799"/>
      <c r="C799"/>
      <c r="D799"/>
      <c r="E799"/>
      <c r="F799"/>
      <c r="G799"/>
      <c r="H799"/>
      <c r="I799"/>
      <c r="J799"/>
      <c r="K799"/>
      <c r="L799"/>
      <c r="M799"/>
    </row>
    <row r="800" spans="1:13" ht="14.5" x14ac:dyDescent="0.35">
      <c r="A800"/>
      <c r="B800"/>
      <c r="C800"/>
      <c r="D800"/>
      <c r="E800"/>
      <c r="F800"/>
      <c r="G800"/>
      <c r="H800"/>
      <c r="I800"/>
      <c r="J800"/>
      <c r="K800"/>
      <c r="L800"/>
      <c r="M800"/>
    </row>
    <row r="801" spans="1:13" ht="14.5" x14ac:dyDescent="0.35">
      <c r="A801"/>
      <c r="B801"/>
      <c r="C801"/>
      <c r="D801"/>
      <c r="E801"/>
      <c r="F801"/>
      <c r="G801"/>
      <c r="H801"/>
      <c r="I801"/>
      <c r="J801"/>
      <c r="K801"/>
      <c r="L801"/>
      <c r="M801"/>
    </row>
    <row r="802" spans="1:13" ht="14.5" x14ac:dyDescent="0.35">
      <c r="A802"/>
      <c r="B802"/>
      <c r="C802"/>
      <c r="D802"/>
      <c r="E802"/>
      <c r="F802"/>
      <c r="G802"/>
      <c r="H802"/>
      <c r="I802"/>
      <c r="J802"/>
      <c r="K802"/>
      <c r="L802"/>
      <c r="M802"/>
    </row>
    <row r="803" spans="1:13" ht="14.5" x14ac:dyDescent="0.35">
      <c r="A803"/>
      <c r="B803"/>
      <c r="C803"/>
      <c r="D803"/>
      <c r="E803"/>
      <c r="F803"/>
      <c r="G803"/>
      <c r="H803"/>
      <c r="I803"/>
      <c r="J803"/>
      <c r="K803"/>
      <c r="L803"/>
      <c r="M803"/>
    </row>
    <row r="804" spans="1:13" ht="14.5" x14ac:dyDescent="0.35">
      <c r="A804"/>
      <c r="B804"/>
      <c r="C804"/>
      <c r="D804"/>
      <c r="E804"/>
      <c r="F804"/>
      <c r="G804"/>
      <c r="H804"/>
      <c r="I804"/>
      <c r="J804"/>
      <c r="K804"/>
      <c r="L804"/>
      <c r="M804"/>
    </row>
    <row r="805" spans="1:13" ht="14.5" x14ac:dyDescent="0.35">
      <c r="A805"/>
      <c r="B805"/>
      <c r="C805"/>
      <c r="D805"/>
      <c r="E805"/>
      <c r="F805"/>
      <c r="G805"/>
      <c r="H805"/>
      <c r="I805"/>
      <c r="J805"/>
      <c r="K805"/>
      <c r="L805"/>
      <c r="M805"/>
    </row>
    <row r="806" spans="1:13" ht="14.5" x14ac:dyDescent="0.35">
      <c r="A806"/>
      <c r="B806"/>
      <c r="C806"/>
      <c r="D806"/>
      <c r="E806"/>
      <c r="F806"/>
      <c r="G806"/>
      <c r="H806"/>
      <c r="I806"/>
      <c r="J806"/>
      <c r="K806"/>
      <c r="L806"/>
      <c r="M806"/>
    </row>
    <row r="807" spans="1:13" ht="14.5" x14ac:dyDescent="0.35">
      <c r="A807"/>
      <c r="B807"/>
      <c r="C807"/>
      <c r="D807"/>
      <c r="E807"/>
      <c r="F807"/>
      <c r="G807"/>
      <c r="H807"/>
      <c r="I807"/>
      <c r="J807"/>
      <c r="K807"/>
      <c r="L807"/>
      <c r="M807"/>
    </row>
    <row r="808" spans="1:13" ht="14.5" x14ac:dyDescent="0.35">
      <c r="A808"/>
      <c r="B808"/>
      <c r="C808"/>
      <c r="D808"/>
      <c r="E808"/>
      <c r="F808"/>
      <c r="G808"/>
      <c r="H808"/>
      <c r="I808"/>
      <c r="J808"/>
      <c r="K808"/>
      <c r="L808"/>
      <c r="M808"/>
    </row>
    <row r="809" spans="1:13" ht="14.5" x14ac:dyDescent="0.35">
      <c r="A809"/>
      <c r="B809"/>
      <c r="C809"/>
      <c r="D809"/>
      <c r="E809"/>
      <c r="F809"/>
      <c r="G809"/>
      <c r="H809"/>
      <c r="I809"/>
      <c r="J809"/>
      <c r="K809"/>
      <c r="L809"/>
      <c r="M809"/>
    </row>
    <row r="810" spans="1:13" ht="14.5" x14ac:dyDescent="0.35">
      <c r="A810"/>
      <c r="B810"/>
      <c r="C810"/>
      <c r="D810"/>
      <c r="E810"/>
      <c r="F810"/>
      <c r="G810"/>
      <c r="H810"/>
      <c r="I810"/>
      <c r="J810"/>
      <c r="K810"/>
      <c r="L810"/>
      <c r="M810"/>
    </row>
    <row r="811" spans="1:13" ht="14.5" x14ac:dyDescent="0.35">
      <c r="A811"/>
      <c r="B811"/>
      <c r="C811"/>
      <c r="D811"/>
      <c r="E811"/>
      <c r="F811"/>
      <c r="G811"/>
      <c r="H811"/>
      <c r="I811"/>
      <c r="J811"/>
      <c r="K811"/>
      <c r="L811"/>
      <c r="M811"/>
    </row>
    <row r="812" spans="1:13" ht="14.5" x14ac:dyDescent="0.35">
      <c r="A812"/>
      <c r="B812"/>
      <c r="C812"/>
      <c r="D812"/>
      <c r="E812"/>
      <c r="F812"/>
      <c r="G812"/>
      <c r="H812"/>
      <c r="I812"/>
      <c r="J812"/>
      <c r="K812"/>
      <c r="L812"/>
      <c r="M812"/>
    </row>
    <row r="813" spans="1:13" ht="14.5" x14ac:dyDescent="0.35">
      <c r="A813"/>
      <c r="B813"/>
      <c r="C813"/>
      <c r="D813"/>
      <c r="E813"/>
      <c r="F813"/>
      <c r="G813"/>
      <c r="H813"/>
      <c r="I813"/>
      <c r="J813"/>
      <c r="K813"/>
      <c r="L813"/>
      <c r="M813"/>
    </row>
    <row r="814" spans="1:13" ht="14.5" x14ac:dyDescent="0.35">
      <c r="A814"/>
      <c r="B814"/>
      <c r="C814"/>
      <c r="D814"/>
      <c r="E814"/>
      <c r="F814"/>
      <c r="G814"/>
      <c r="H814"/>
      <c r="I814"/>
      <c r="J814"/>
      <c r="K814"/>
      <c r="L814"/>
      <c r="M814"/>
    </row>
    <row r="815" spans="1:13" ht="14.5" x14ac:dyDescent="0.35">
      <c r="A815"/>
      <c r="B815"/>
      <c r="C815"/>
      <c r="D815"/>
      <c r="E815"/>
      <c r="F815"/>
      <c r="G815"/>
      <c r="H815"/>
      <c r="I815"/>
      <c r="J815"/>
      <c r="K815"/>
      <c r="L815"/>
      <c r="M815"/>
    </row>
    <row r="816" spans="1:13" ht="14.5" x14ac:dyDescent="0.35">
      <c r="A816"/>
      <c r="B816"/>
      <c r="C816"/>
      <c r="D816"/>
      <c r="E816"/>
      <c r="F816"/>
      <c r="G816"/>
      <c r="H816"/>
      <c r="I816"/>
      <c r="J816"/>
      <c r="K816"/>
      <c r="L816"/>
      <c r="M816"/>
    </row>
    <row r="817" spans="1:13" ht="14.5" x14ac:dyDescent="0.35">
      <c r="A817"/>
      <c r="B817"/>
      <c r="C817"/>
      <c r="D817"/>
      <c r="E817"/>
      <c r="F817"/>
      <c r="G817"/>
      <c r="H817"/>
      <c r="I817"/>
      <c r="J817"/>
      <c r="K817"/>
      <c r="L817"/>
      <c r="M817"/>
    </row>
    <row r="818" spans="1:13" ht="14.5" x14ac:dyDescent="0.35">
      <c r="A818"/>
      <c r="B818"/>
      <c r="C818"/>
      <c r="D818"/>
      <c r="E818"/>
      <c r="F818"/>
      <c r="G818"/>
      <c r="H818"/>
      <c r="I818"/>
      <c r="J818"/>
      <c r="K818"/>
      <c r="L818"/>
      <c r="M818"/>
    </row>
    <row r="819" spans="1:13" ht="14.5" x14ac:dyDescent="0.35">
      <c r="A819"/>
      <c r="B819"/>
      <c r="C819"/>
      <c r="D819"/>
      <c r="E819"/>
      <c r="F819"/>
      <c r="G819"/>
      <c r="H819"/>
      <c r="I819"/>
      <c r="J819"/>
      <c r="K819"/>
      <c r="L819"/>
      <c r="M819"/>
    </row>
    <row r="820" spans="1:13" ht="14.5" x14ac:dyDescent="0.35">
      <c r="A820"/>
      <c r="B820"/>
      <c r="C820"/>
      <c r="D820"/>
      <c r="E820"/>
      <c r="F820"/>
      <c r="G820"/>
      <c r="H820"/>
      <c r="I820"/>
      <c r="J820"/>
      <c r="K820"/>
      <c r="L820"/>
      <c r="M820"/>
    </row>
    <row r="821" spans="1:13" ht="14.5" x14ac:dyDescent="0.35">
      <c r="A821"/>
      <c r="B821"/>
      <c r="C821"/>
      <c r="D821"/>
      <c r="E821"/>
      <c r="F821"/>
      <c r="G821"/>
      <c r="H821"/>
      <c r="I821"/>
      <c r="J821"/>
      <c r="K821"/>
      <c r="L821"/>
      <c r="M821"/>
    </row>
    <row r="822" spans="1:13" ht="14.5" x14ac:dyDescent="0.35">
      <c r="A822"/>
      <c r="B822"/>
      <c r="C822"/>
      <c r="D822"/>
      <c r="E822"/>
      <c r="F822"/>
      <c r="G822"/>
      <c r="H822"/>
      <c r="I822"/>
      <c r="J822"/>
      <c r="K822"/>
      <c r="L822"/>
      <c r="M822"/>
    </row>
    <row r="823" spans="1:13" ht="14.5" x14ac:dyDescent="0.35">
      <c r="A823"/>
      <c r="B823"/>
      <c r="C823"/>
      <c r="D823"/>
      <c r="E823"/>
      <c r="F823"/>
      <c r="G823"/>
      <c r="H823"/>
      <c r="I823"/>
      <c r="J823"/>
      <c r="K823"/>
      <c r="L823"/>
      <c r="M823"/>
    </row>
    <row r="824" spans="1:13" ht="14.5" x14ac:dyDescent="0.35">
      <c r="A824"/>
      <c r="B824"/>
      <c r="C824"/>
      <c r="D824"/>
      <c r="E824"/>
      <c r="F824"/>
      <c r="G824"/>
      <c r="H824"/>
      <c r="I824"/>
      <c r="J824"/>
      <c r="K824"/>
      <c r="L824"/>
      <c r="M824"/>
    </row>
    <row r="825" spans="1:13" ht="14.5" x14ac:dyDescent="0.35">
      <c r="A825"/>
      <c r="B825"/>
      <c r="C825"/>
      <c r="D825"/>
      <c r="E825"/>
      <c r="F825"/>
      <c r="G825"/>
      <c r="H825"/>
      <c r="I825"/>
      <c r="J825"/>
      <c r="K825"/>
      <c r="L825"/>
      <c r="M825"/>
    </row>
    <row r="826" spans="1:13" ht="14.5" x14ac:dyDescent="0.35">
      <c r="A826"/>
      <c r="B826"/>
      <c r="C826"/>
      <c r="D826"/>
      <c r="E826"/>
      <c r="F826"/>
      <c r="G826"/>
      <c r="H826"/>
      <c r="I826"/>
      <c r="J826"/>
      <c r="K826"/>
      <c r="L826"/>
      <c r="M826"/>
    </row>
    <row r="827" spans="1:13" ht="14.5" x14ac:dyDescent="0.35">
      <c r="A827"/>
      <c r="B827"/>
      <c r="C827"/>
      <c r="D827"/>
      <c r="E827"/>
      <c r="F827"/>
      <c r="G827"/>
      <c r="H827"/>
      <c r="I827"/>
      <c r="J827"/>
      <c r="K827"/>
      <c r="L827"/>
      <c r="M827"/>
    </row>
    <row r="828" spans="1:13" ht="14.5" x14ac:dyDescent="0.35">
      <c r="A828"/>
      <c r="B828"/>
      <c r="C828"/>
      <c r="D828"/>
      <c r="E828"/>
      <c r="F828"/>
      <c r="G828"/>
      <c r="H828"/>
      <c r="I828"/>
      <c r="J828"/>
      <c r="K828"/>
      <c r="L828"/>
      <c r="M828"/>
    </row>
    <row r="829" spans="1:13" ht="14.5" x14ac:dyDescent="0.35">
      <c r="A829"/>
      <c r="B829"/>
      <c r="C829"/>
      <c r="D829"/>
      <c r="E829"/>
      <c r="F829"/>
      <c r="G829"/>
      <c r="H829"/>
      <c r="I829"/>
      <c r="J829"/>
      <c r="K829"/>
      <c r="L829"/>
      <c r="M829"/>
    </row>
    <row r="830" spans="1:13" ht="14.5" x14ac:dyDescent="0.35">
      <c r="A830"/>
      <c r="B830"/>
      <c r="C830"/>
      <c r="D830"/>
      <c r="E830"/>
      <c r="F830"/>
      <c r="G830"/>
      <c r="H830"/>
      <c r="I830"/>
      <c r="J830"/>
      <c r="K830"/>
      <c r="L830"/>
      <c r="M830"/>
    </row>
    <row r="831" spans="1:13" ht="14.5" x14ac:dyDescent="0.35">
      <c r="A831"/>
      <c r="B831"/>
      <c r="C831"/>
      <c r="D831"/>
      <c r="E831"/>
      <c r="F831"/>
      <c r="G831"/>
      <c r="H831"/>
      <c r="I831"/>
      <c r="J831"/>
      <c r="K831"/>
      <c r="L831"/>
      <c r="M831"/>
    </row>
    <row r="832" spans="1:13" ht="14.5" x14ac:dyDescent="0.35">
      <c r="A832"/>
      <c r="B832"/>
      <c r="C832"/>
      <c r="D832"/>
      <c r="E832"/>
      <c r="F832"/>
      <c r="G832"/>
      <c r="H832"/>
      <c r="I832"/>
      <c r="J832"/>
      <c r="K832"/>
      <c r="L832"/>
      <c r="M832"/>
    </row>
    <row r="833" spans="1:13" ht="14.5" x14ac:dyDescent="0.35">
      <c r="A833"/>
      <c r="B833"/>
      <c r="C833"/>
      <c r="D833"/>
      <c r="E833"/>
      <c r="F833"/>
      <c r="G833"/>
      <c r="H833"/>
      <c r="I833"/>
      <c r="J833"/>
      <c r="K833"/>
      <c r="L833"/>
      <c r="M833"/>
    </row>
    <row r="834" spans="1:13" ht="14.5" x14ac:dyDescent="0.35">
      <c r="A834"/>
      <c r="B834"/>
      <c r="C834"/>
      <c r="D834"/>
      <c r="E834"/>
      <c r="F834"/>
      <c r="G834"/>
      <c r="H834"/>
      <c r="I834"/>
      <c r="J834"/>
      <c r="K834"/>
      <c r="L834"/>
      <c r="M834"/>
    </row>
    <row r="835" spans="1:13" ht="14.5" x14ac:dyDescent="0.35">
      <c r="A835"/>
      <c r="B835"/>
      <c r="C835"/>
      <c r="D835"/>
      <c r="E835"/>
      <c r="F835"/>
      <c r="G835"/>
      <c r="H835"/>
      <c r="I835"/>
      <c r="J835"/>
      <c r="K835"/>
      <c r="L835"/>
      <c r="M835"/>
    </row>
    <row r="836" spans="1:13" ht="14.5" x14ac:dyDescent="0.35">
      <c r="A836"/>
      <c r="B836"/>
      <c r="C836"/>
      <c r="D836"/>
      <c r="E836"/>
      <c r="F836"/>
      <c r="G836"/>
      <c r="H836"/>
      <c r="I836"/>
      <c r="J836"/>
      <c r="K836"/>
      <c r="L836"/>
      <c r="M836"/>
    </row>
    <row r="837" spans="1:13" ht="14.5" x14ac:dyDescent="0.35">
      <c r="A837"/>
      <c r="B837"/>
      <c r="C837"/>
      <c r="D837"/>
      <c r="E837"/>
      <c r="F837"/>
      <c r="G837"/>
      <c r="H837"/>
      <c r="I837"/>
      <c r="J837"/>
      <c r="K837"/>
      <c r="L837"/>
      <c r="M837"/>
    </row>
    <row r="838" spans="1:13" ht="14.5" x14ac:dyDescent="0.35">
      <c r="A838"/>
      <c r="B838"/>
      <c r="C838"/>
      <c r="D838"/>
      <c r="E838"/>
      <c r="F838"/>
      <c r="G838"/>
      <c r="H838"/>
      <c r="I838"/>
      <c r="J838"/>
      <c r="K838"/>
      <c r="L838"/>
      <c r="M838"/>
    </row>
    <row r="839" spans="1:13" ht="14.5" x14ac:dyDescent="0.35">
      <c r="A839"/>
      <c r="B839"/>
      <c r="C839"/>
      <c r="D839"/>
      <c r="E839"/>
      <c r="F839"/>
      <c r="G839"/>
      <c r="H839"/>
      <c r="I839"/>
      <c r="J839"/>
      <c r="K839"/>
      <c r="L839"/>
      <c r="M839"/>
    </row>
    <row r="840" spans="1:13" ht="14.5" x14ac:dyDescent="0.35">
      <c r="A840"/>
      <c r="B840"/>
      <c r="C840"/>
      <c r="D840"/>
      <c r="E840"/>
      <c r="F840"/>
      <c r="G840"/>
      <c r="H840"/>
      <c r="I840"/>
      <c r="J840"/>
      <c r="K840"/>
      <c r="L840"/>
      <c r="M840"/>
    </row>
    <row r="841" spans="1:13" ht="14.5" x14ac:dyDescent="0.35">
      <c r="A841"/>
      <c r="B841"/>
      <c r="C841"/>
      <c r="D841"/>
      <c r="E841"/>
      <c r="F841"/>
      <c r="G841"/>
      <c r="H841"/>
      <c r="I841"/>
      <c r="J841"/>
      <c r="K841"/>
      <c r="L841"/>
      <c r="M841"/>
    </row>
    <row r="842" spans="1:13" ht="14.5" x14ac:dyDescent="0.35">
      <c r="A842"/>
      <c r="B842"/>
      <c r="C842"/>
      <c r="D842"/>
      <c r="E842"/>
      <c r="F842"/>
      <c r="G842"/>
      <c r="H842"/>
      <c r="I842"/>
      <c r="J842"/>
      <c r="K842"/>
      <c r="L842"/>
      <c r="M842"/>
    </row>
    <row r="843" spans="1:13" ht="14.5" x14ac:dyDescent="0.35">
      <c r="A843"/>
      <c r="B843"/>
      <c r="C843"/>
      <c r="D843"/>
      <c r="E843"/>
      <c r="F843"/>
      <c r="G843"/>
      <c r="H843"/>
      <c r="I843"/>
      <c r="J843"/>
      <c r="K843"/>
      <c r="L843"/>
      <c r="M843"/>
    </row>
    <row r="844" spans="1:13" ht="14.5" x14ac:dyDescent="0.35">
      <c r="A844"/>
      <c r="B844"/>
      <c r="C844"/>
      <c r="D844"/>
      <c r="E844"/>
      <c r="F844"/>
      <c r="G844"/>
      <c r="H844"/>
      <c r="I844"/>
      <c r="J844"/>
      <c r="K844"/>
      <c r="L844"/>
      <c r="M844"/>
    </row>
    <row r="845" spans="1:13" ht="14.5" x14ac:dyDescent="0.35">
      <c r="A845"/>
      <c r="B845"/>
      <c r="C845"/>
      <c r="D845"/>
      <c r="E845"/>
      <c r="F845"/>
      <c r="G845"/>
      <c r="H845"/>
      <c r="I845"/>
      <c r="J845"/>
      <c r="K845"/>
      <c r="L845"/>
      <c r="M845"/>
    </row>
    <row r="846" spans="1:13" ht="14.5" x14ac:dyDescent="0.35">
      <c r="A846"/>
      <c r="B846"/>
      <c r="C846"/>
      <c r="D846"/>
      <c r="E846"/>
      <c r="F846"/>
      <c r="G846"/>
      <c r="H846"/>
      <c r="I846"/>
      <c r="J846"/>
      <c r="K846"/>
      <c r="L846"/>
      <c r="M846"/>
    </row>
    <row r="847" spans="1:13" ht="14.5" x14ac:dyDescent="0.35">
      <c r="A847"/>
      <c r="B847"/>
      <c r="C847"/>
      <c r="D847"/>
      <c r="E847"/>
      <c r="F847"/>
      <c r="G847"/>
      <c r="H847"/>
      <c r="I847"/>
      <c r="J847"/>
      <c r="K847"/>
      <c r="L847"/>
      <c r="M847"/>
    </row>
    <row r="848" spans="1:13" ht="14.5" x14ac:dyDescent="0.35">
      <c r="A848"/>
      <c r="B848"/>
      <c r="C848"/>
      <c r="D848"/>
      <c r="E848"/>
      <c r="F848"/>
      <c r="G848"/>
      <c r="H848"/>
      <c r="I848"/>
      <c r="J848"/>
      <c r="K848"/>
      <c r="L848"/>
      <c r="M848"/>
    </row>
    <row r="849" spans="1:13" ht="14.5" x14ac:dyDescent="0.35">
      <c r="A849"/>
      <c r="B849"/>
      <c r="C849"/>
      <c r="D849"/>
      <c r="E849"/>
      <c r="F849"/>
      <c r="G849"/>
      <c r="H849"/>
      <c r="I849"/>
      <c r="J849"/>
      <c r="K849"/>
      <c r="L849"/>
      <c r="M849"/>
    </row>
    <row r="850" spans="1:13" ht="14.5" x14ac:dyDescent="0.35">
      <c r="A850"/>
      <c r="B850"/>
      <c r="C850"/>
      <c r="D850"/>
      <c r="E850"/>
      <c r="F850"/>
      <c r="G850"/>
      <c r="H850"/>
      <c r="I850"/>
      <c r="J850"/>
      <c r="K850"/>
      <c r="L850"/>
      <c r="M850"/>
    </row>
    <row r="851" spans="1:13" ht="14.5" x14ac:dyDescent="0.35">
      <c r="A851"/>
      <c r="B851"/>
      <c r="C851"/>
      <c r="D851"/>
      <c r="E851"/>
      <c r="F851"/>
      <c r="G851"/>
      <c r="H851"/>
      <c r="I851"/>
      <c r="J851"/>
      <c r="K851"/>
      <c r="L851"/>
      <c r="M851"/>
    </row>
    <row r="852" spans="1:13" ht="14.5" x14ac:dyDescent="0.35">
      <c r="A852"/>
      <c r="B852"/>
      <c r="C852"/>
      <c r="D852"/>
      <c r="E852"/>
      <c r="F852"/>
      <c r="G852"/>
      <c r="H852"/>
      <c r="I852"/>
      <c r="J852"/>
      <c r="K852"/>
      <c r="L852"/>
      <c r="M852"/>
    </row>
    <row r="853" spans="1:13" ht="14.5" x14ac:dyDescent="0.35">
      <c r="A853"/>
      <c r="B853"/>
      <c r="C853"/>
      <c r="D853"/>
      <c r="E853"/>
      <c r="F853"/>
      <c r="G853"/>
      <c r="H853"/>
      <c r="I853"/>
      <c r="J853"/>
      <c r="K853"/>
      <c r="L853"/>
      <c r="M853"/>
    </row>
    <row r="854" spans="1:13" ht="14.5" x14ac:dyDescent="0.35">
      <c r="A854"/>
      <c r="B854"/>
      <c r="C854"/>
      <c r="D854"/>
      <c r="E854"/>
      <c r="F854"/>
      <c r="G854"/>
      <c r="H854"/>
      <c r="I854"/>
      <c r="J854"/>
      <c r="K854"/>
      <c r="L854"/>
      <c r="M854"/>
    </row>
    <row r="855" spans="1:13" ht="14.5" x14ac:dyDescent="0.35">
      <c r="A855"/>
      <c r="B855"/>
      <c r="C855"/>
      <c r="D855"/>
      <c r="E855"/>
      <c r="F855"/>
      <c r="G855"/>
      <c r="H855"/>
      <c r="I855"/>
      <c r="J855"/>
      <c r="K855"/>
      <c r="L855"/>
      <c r="M855"/>
    </row>
    <row r="856" spans="1:13" ht="14.5" x14ac:dyDescent="0.35">
      <c r="A856"/>
      <c r="B856"/>
      <c r="C856"/>
      <c r="D856"/>
      <c r="E856"/>
      <c r="F856"/>
      <c r="G856"/>
      <c r="H856"/>
      <c r="I856"/>
      <c r="J856"/>
      <c r="K856"/>
      <c r="L856"/>
      <c r="M856"/>
    </row>
    <row r="857" spans="1:13" ht="14.5" x14ac:dyDescent="0.35">
      <c r="A857"/>
      <c r="B857"/>
      <c r="C857"/>
      <c r="D857"/>
      <c r="E857"/>
      <c r="F857"/>
      <c r="G857"/>
      <c r="H857"/>
      <c r="I857"/>
      <c r="J857"/>
      <c r="K857"/>
      <c r="L857"/>
      <c r="M857"/>
    </row>
    <row r="858" spans="1:13" ht="14.5" x14ac:dyDescent="0.35">
      <c r="A858"/>
      <c r="B858"/>
      <c r="C858"/>
      <c r="D858"/>
      <c r="E858"/>
      <c r="F858"/>
      <c r="G858"/>
      <c r="H858"/>
      <c r="I858"/>
      <c r="J858"/>
      <c r="K858"/>
      <c r="L858"/>
      <c r="M858"/>
    </row>
    <row r="859" spans="1:13" ht="14.5" x14ac:dyDescent="0.35">
      <c r="A859"/>
      <c r="B859"/>
      <c r="C859"/>
      <c r="D859"/>
      <c r="E859"/>
      <c r="F859"/>
      <c r="G859"/>
      <c r="H859"/>
      <c r="I859"/>
      <c r="J859"/>
      <c r="K859"/>
      <c r="L859"/>
      <c r="M859"/>
    </row>
    <row r="860" spans="1:13" ht="14.5" x14ac:dyDescent="0.35">
      <c r="A860"/>
      <c r="B860"/>
      <c r="C860"/>
      <c r="D860"/>
      <c r="E860"/>
      <c r="F860"/>
      <c r="G860"/>
      <c r="H860"/>
      <c r="I860"/>
      <c r="J860"/>
      <c r="K860"/>
      <c r="L860"/>
      <c r="M860"/>
    </row>
    <row r="861" spans="1:13" ht="14.5" x14ac:dyDescent="0.35">
      <c r="A861"/>
      <c r="B861"/>
      <c r="C861"/>
      <c r="D861"/>
      <c r="E861"/>
      <c r="F861"/>
      <c r="G861"/>
      <c r="H861"/>
      <c r="I861"/>
      <c r="J861"/>
      <c r="K861"/>
      <c r="L861"/>
      <c r="M861"/>
    </row>
    <row r="862" spans="1:13" ht="14.5" x14ac:dyDescent="0.35">
      <c r="A862"/>
      <c r="B862"/>
      <c r="C862"/>
      <c r="D862"/>
      <c r="E862"/>
      <c r="F862"/>
      <c r="G862"/>
      <c r="H862"/>
      <c r="I862"/>
      <c r="J862"/>
      <c r="K862"/>
      <c r="L862"/>
      <c r="M862"/>
    </row>
    <row r="863" spans="1:13" ht="14.5" x14ac:dyDescent="0.35">
      <c r="A863"/>
      <c r="B863"/>
      <c r="C863"/>
      <c r="D863"/>
      <c r="E863"/>
      <c r="F863"/>
      <c r="G863"/>
      <c r="H863"/>
      <c r="I863"/>
      <c r="J863"/>
      <c r="K863"/>
      <c r="L863"/>
      <c r="M863"/>
    </row>
    <row r="864" spans="1:13" ht="14.5" x14ac:dyDescent="0.35">
      <c r="A864"/>
      <c r="B864"/>
      <c r="C864"/>
      <c r="D864"/>
      <c r="E864"/>
      <c r="F864"/>
      <c r="G864"/>
      <c r="H864"/>
      <c r="I864"/>
      <c r="J864"/>
      <c r="K864"/>
      <c r="L864"/>
      <c r="M864"/>
    </row>
    <row r="865" spans="1:13" ht="14.5" x14ac:dyDescent="0.35">
      <c r="A865"/>
      <c r="B865"/>
      <c r="C865"/>
      <c r="D865"/>
      <c r="E865"/>
      <c r="F865"/>
      <c r="G865"/>
      <c r="H865"/>
      <c r="I865"/>
      <c r="J865"/>
      <c r="K865"/>
      <c r="L865"/>
      <c r="M865"/>
    </row>
    <row r="866" spans="1:13" ht="14.5" x14ac:dyDescent="0.35">
      <c r="A866"/>
      <c r="B866"/>
      <c r="C866"/>
      <c r="D866"/>
      <c r="E866"/>
      <c r="F866"/>
      <c r="G866"/>
      <c r="H866"/>
      <c r="I866"/>
      <c r="J866"/>
      <c r="K866"/>
      <c r="L866"/>
      <c r="M866"/>
    </row>
    <row r="867" spans="1:13" ht="14.5" x14ac:dyDescent="0.35">
      <c r="A867"/>
      <c r="B867"/>
      <c r="C867"/>
      <c r="D867"/>
      <c r="E867"/>
      <c r="F867"/>
      <c r="G867"/>
      <c r="H867"/>
      <c r="I867"/>
      <c r="J867"/>
      <c r="K867"/>
      <c r="L867"/>
      <c r="M867"/>
    </row>
    <row r="868" spans="1:13" ht="14.5" x14ac:dyDescent="0.35">
      <c r="A868"/>
      <c r="B868"/>
      <c r="C868"/>
      <c r="D868"/>
      <c r="E868"/>
      <c r="F868"/>
      <c r="G868"/>
      <c r="H868"/>
      <c r="I868"/>
      <c r="J868"/>
      <c r="K868"/>
      <c r="L868"/>
      <c r="M868"/>
    </row>
    <row r="869" spans="1:13" ht="14.5" x14ac:dyDescent="0.35">
      <c r="A869"/>
      <c r="B869"/>
      <c r="C869"/>
      <c r="D869"/>
      <c r="E869"/>
      <c r="F869"/>
      <c r="G869"/>
      <c r="H869"/>
      <c r="I869"/>
      <c r="J869"/>
      <c r="K869"/>
      <c r="L869"/>
      <c r="M869"/>
    </row>
    <row r="870" spans="1:13" ht="14.5" x14ac:dyDescent="0.35">
      <c r="A870"/>
      <c r="B870"/>
      <c r="C870"/>
      <c r="D870"/>
      <c r="E870"/>
      <c r="F870"/>
      <c r="G870"/>
      <c r="H870"/>
      <c r="I870"/>
      <c r="J870"/>
      <c r="K870"/>
      <c r="L870"/>
      <c r="M870"/>
    </row>
    <row r="871" spans="1:13" ht="14.5" x14ac:dyDescent="0.35">
      <c r="A871"/>
      <c r="B871"/>
      <c r="C871"/>
      <c r="D871"/>
      <c r="E871"/>
      <c r="F871"/>
      <c r="G871"/>
      <c r="H871"/>
      <c r="I871"/>
      <c r="J871"/>
      <c r="K871"/>
      <c r="L871"/>
      <c r="M871"/>
    </row>
    <row r="872" spans="1:13" ht="14.5" x14ac:dyDescent="0.35">
      <c r="A872"/>
      <c r="B872"/>
      <c r="C872"/>
      <c r="D872"/>
      <c r="E872"/>
      <c r="F872"/>
      <c r="G872"/>
      <c r="H872"/>
      <c r="I872"/>
      <c r="J872"/>
      <c r="K872"/>
      <c r="L872"/>
      <c r="M872"/>
    </row>
    <row r="873" spans="1:13" ht="14.5" x14ac:dyDescent="0.35">
      <c r="A873"/>
      <c r="B873"/>
      <c r="C873"/>
      <c r="D873"/>
      <c r="E873"/>
      <c r="F873"/>
      <c r="G873"/>
      <c r="H873"/>
      <c r="I873"/>
      <c r="J873"/>
      <c r="K873"/>
      <c r="L873"/>
      <c r="M873"/>
    </row>
    <row r="874" spans="1:13" ht="14.5" x14ac:dyDescent="0.35">
      <c r="A874"/>
      <c r="B874"/>
      <c r="C874"/>
      <c r="D874"/>
      <c r="E874"/>
      <c r="F874"/>
      <c r="G874"/>
      <c r="H874"/>
      <c r="I874"/>
      <c r="J874"/>
      <c r="K874"/>
      <c r="L874"/>
      <c r="M874"/>
    </row>
    <row r="875" spans="1:13" ht="14.5" x14ac:dyDescent="0.35">
      <c r="A875"/>
      <c r="B875"/>
      <c r="C875"/>
      <c r="D875"/>
      <c r="E875"/>
      <c r="F875"/>
      <c r="G875"/>
      <c r="H875"/>
      <c r="I875"/>
      <c r="J875"/>
      <c r="K875"/>
      <c r="L875"/>
      <c r="M875"/>
    </row>
    <row r="876" spans="1:13" ht="14.5" x14ac:dyDescent="0.35">
      <c r="A876"/>
      <c r="B876"/>
      <c r="C876"/>
      <c r="D876"/>
      <c r="E876"/>
      <c r="F876"/>
      <c r="G876"/>
      <c r="H876"/>
      <c r="I876"/>
      <c r="J876"/>
      <c r="K876"/>
      <c r="L876"/>
      <c r="M876"/>
    </row>
    <row r="877" spans="1:13" ht="14.5" x14ac:dyDescent="0.35">
      <c r="A877"/>
      <c r="B877"/>
      <c r="C877"/>
      <c r="D877"/>
      <c r="E877"/>
      <c r="F877"/>
      <c r="G877"/>
      <c r="H877"/>
      <c r="I877"/>
      <c r="J877"/>
      <c r="K877"/>
      <c r="L877"/>
      <c r="M877"/>
    </row>
    <row r="878" spans="1:13" ht="14.5" x14ac:dyDescent="0.35">
      <c r="A878"/>
      <c r="B878"/>
      <c r="C878"/>
      <c r="D878"/>
      <c r="E878"/>
      <c r="F878"/>
      <c r="G878"/>
      <c r="H878"/>
      <c r="I878"/>
      <c r="J878"/>
      <c r="K878"/>
      <c r="L878"/>
      <c r="M878"/>
    </row>
    <row r="879" spans="1:13" ht="14.5" x14ac:dyDescent="0.35">
      <c r="A879"/>
      <c r="B879"/>
      <c r="C879"/>
      <c r="D879"/>
      <c r="E879"/>
      <c r="F879"/>
      <c r="G879"/>
      <c r="H879"/>
      <c r="I879"/>
      <c r="J879"/>
      <c r="K879"/>
      <c r="L879"/>
      <c r="M879"/>
    </row>
    <row r="880" spans="1:13" ht="14.5" x14ac:dyDescent="0.35">
      <c r="A880"/>
      <c r="B880"/>
      <c r="C880"/>
      <c r="D880"/>
      <c r="E880"/>
      <c r="F880"/>
      <c r="G880"/>
      <c r="H880"/>
      <c r="I880"/>
      <c r="J880"/>
      <c r="K880"/>
      <c r="L880"/>
      <c r="M880"/>
    </row>
    <row r="881" spans="1:13" ht="14.5" x14ac:dyDescent="0.35">
      <c r="A881"/>
      <c r="B881"/>
      <c r="C881"/>
      <c r="D881"/>
      <c r="E881"/>
      <c r="F881"/>
      <c r="G881"/>
      <c r="H881"/>
      <c r="I881"/>
      <c r="J881"/>
      <c r="K881"/>
      <c r="L881"/>
      <c r="M881"/>
    </row>
    <row r="882" spans="1:13" ht="14.5" x14ac:dyDescent="0.35">
      <c r="A882"/>
      <c r="B882"/>
      <c r="C882"/>
      <c r="D882"/>
      <c r="E882"/>
      <c r="F882"/>
      <c r="G882"/>
      <c r="H882"/>
      <c r="I882"/>
      <c r="J882"/>
      <c r="K882"/>
      <c r="L882"/>
      <c r="M882"/>
    </row>
    <row r="883" spans="1:13" ht="14.5" x14ac:dyDescent="0.35">
      <c r="A883"/>
      <c r="B883"/>
      <c r="C883"/>
      <c r="D883"/>
      <c r="E883"/>
      <c r="F883"/>
      <c r="G883"/>
      <c r="H883"/>
      <c r="I883"/>
      <c r="J883"/>
      <c r="K883"/>
      <c r="L883"/>
      <c r="M883"/>
    </row>
    <row r="884" spans="1:13" ht="14.5" x14ac:dyDescent="0.35">
      <c r="A884"/>
      <c r="B884"/>
      <c r="C884"/>
      <c r="D884"/>
      <c r="E884"/>
      <c r="F884"/>
      <c r="G884"/>
      <c r="H884"/>
      <c r="I884"/>
      <c r="J884"/>
      <c r="K884"/>
      <c r="L884"/>
      <c r="M884"/>
    </row>
    <row r="885" spans="1:13" ht="14.5" x14ac:dyDescent="0.35">
      <c r="A885"/>
      <c r="B885"/>
      <c r="C885"/>
      <c r="D885"/>
      <c r="E885"/>
      <c r="F885"/>
      <c r="G885"/>
      <c r="H885"/>
      <c r="I885"/>
      <c r="J885"/>
      <c r="K885"/>
      <c r="L885"/>
      <c r="M885"/>
    </row>
    <row r="886" spans="1:13" ht="14.5" x14ac:dyDescent="0.35">
      <c r="A886"/>
      <c r="B886"/>
      <c r="C886"/>
      <c r="D886"/>
      <c r="E886"/>
      <c r="F886"/>
      <c r="G886"/>
      <c r="H886"/>
      <c r="I886"/>
      <c r="J886"/>
      <c r="K886"/>
      <c r="L886"/>
      <c r="M886"/>
    </row>
    <row r="887" spans="1:13" ht="14.5" x14ac:dyDescent="0.35">
      <c r="A887"/>
      <c r="B887"/>
      <c r="C887"/>
      <c r="D887"/>
      <c r="E887"/>
      <c r="F887"/>
      <c r="G887"/>
      <c r="H887"/>
      <c r="I887"/>
      <c r="J887"/>
      <c r="K887"/>
      <c r="L887"/>
      <c r="M887"/>
    </row>
    <row r="888" spans="1:13" ht="14.5" x14ac:dyDescent="0.35">
      <c r="A888"/>
      <c r="B888"/>
      <c r="C888"/>
      <c r="D888"/>
      <c r="E888"/>
      <c r="F888"/>
      <c r="G888"/>
      <c r="H888"/>
      <c r="I888"/>
      <c r="J888"/>
      <c r="K888"/>
      <c r="L888"/>
      <c r="M888"/>
    </row>
    <row r="889" spans="1:13" ht="14.5" x14ac:dyDescent="0.35">
      <c r="A889"/>
      <c r="B889"/>
      <c r="C889"/>
      <c r="D889"/>
      <c r="E889"/>
      <c r="F889"/>
      <c r="G889"/>
      <c r="H889"/>
      <c r="I889"/>
      <c r="J889"/>
      <c r="K889"/>
      <c r="L889"/>
      <c r="M889"/>
    </row>
    <row r="890" spans="1:13" ht="14.5" x14ac:dyDescent="0.35">
      <c r="A890"/>
      <c r="B890"/>
      <c r="C890"/>
      <c r="D890"/>
      <c r="E890"/>
      <c r="F890"/>
      <c r="G890"/>
      <c r="H890"/>
      <c r="I890"/>
      <c r="J890"/>
      <c r="K890"/>
      <c r="L890"/>
      <c r="M890"/>
    </row>
    <row r="891" spans="1:13" ht="14.5" x14ac:dyDescent="0.35">
      <c r="A891"/>
      <c r="B891"/>
      <c r="C891"/>
      <c r="D891"/>
      <c r="E891"/>
      <c r="F891"/>
      <c r="G891"/>
      <c r="H891"/>
      <c r="I891"/>
      <c r="J891"/>
      <c r="K891"/>
      <c r="L891"/>
      <c r="M891"/>
    </row>
    <row r="892" spans="1:13" ht="14.5" x14ac:dyDescent="0.35">
      <c r="A892"/>
      <c r="B892"/>
      <c r="C892"/>
      <c r="D892"/>
      <c r="E892"/>
      <c r="F892"/>
      <c r="G892"/>
      <c r="H892"/>
      <c r="I892"/>
      <c r="J892"/>
      <c r="K892"/>
      <c r="L892"/>
      <c r="M892"/>
    </row>
    <row r="893" spans="1:13" ht="14.5" x14ac:dyDescent="0.35">
      <c r="A893"/>
      <c r="B893"/>
      <c r="C893"/>
      <c r="D893"/>
      <c r="E893"/>
      <c r="F893"/>
      <c r="G893"/>
      <c r="H893"/>
      <c r="I893"/>
      <c r="J893"/>
      <c r="K893"/>
      <c r="L893"/>
      <c r="M893"/>
    </row>
    <row r="894" spans="1:13" ht="14.5" x14ac:dyDescent="0.35">
      <c r="A894"/>
      <c r="B894"/>
      <c r="C894"/>
      <c r="D894"/>
      <c r="E894"/>
      <c r="F894"/>
      <c r="G894"/>
      <c r="H894"/>
      <c r="I894"/>
      <c r="J894"/>
      <c r="K894"/>
      <c r="L894"/>
      <c r="M894"/>
    </row>
    <row r="895" spans="1:13" ht="14.5" x14ac:dyDescent="0.35">
      <c r="A895"/>
      <c r="B895"/>
      <c r="C895"/>
      <c r="D895"/>
      <c r="E895"/>
      <c r="F895"/>
      <c r="G895"/>
      <c r="H895"/>
      <c r="I895"/>
      <c r="J895"/>
      <c r="K895"/>
      <c r="L895"/>
      <c r="M895"/>
    </row>
    <row r="896" spans="1:13" ht="14.5" x14ac:dyDescent="0.35">
      <c r="A896"/>
      <c r="B896"/>
      <c r="C896"/>
      <c r="D896"/>
      <c r="E896"/>
      <c r="F896"/>
      <c r="G896"/>
      <c r="H896"/>
      <c r="I896"/>
      <c r="J896"/>
      <c r="K896"/>
      <c r="L896"/>
      <c r="M896"/>
    </row>
    <row r="897" spans="1:13" ht="14.5" x14ac:dyDescent="0.35">
      <c r="A897"/>
      <c r="B897"/>
      <c r="C897"/>
      <c r="D897"/>
      <c r="E897"/>
      <c r="F897"/>
      <c r="G897"/>
      <c r="H897"/>
      <c r="I897"/>
      <c r="J897"/>
      <c r="K897"/>
      <c r="L897"/>
      <c r="M897"/>
    </row>
    <row r="898" spans="1:13" ht="14.5" x14ac:dyDescent="0.35">
      <c r="A898"/>
      <c r="B898"/>
      <c r="C898"/>
      <c r="D898"/>
      <c r="E898"/>
      <c r="F898"/>
      <c r="G898"/>
      <c r="H898"/>
      <c r="I898"/>
      <c r="J898"/>
      <c r="K898"/>
      <c r="L898"/>
      <c r="M898"/>
    </row>
    <row r="899" spans="1:13" ht="14.5" x14ac:dyDescent="0.35">
      <c r="A899"/>
      <c r="B899"/>
      <c r="C899"/>
      <c r="D899"/>
      <c r="E899"/>
      <c r="F899"/>
      <c r="G899"/>
      <c r="H899"/>
      <c r="I899"/>
      <c r="J899"/>
      <c r="K899"/>
      <c r="L899"/>
      <c r="M899"/>
    </row>
    <row r="900" spans="1:13" ht="14.5" x14ac:dyDescent="0.35">
      <c r="A900"/>
      <c r="B900"/>
      <c r="C900"/>
      <c r="D900"/>
      <c r="E900"/>
      <c r="F900"/>
      <c r="G900"/>
      <c r="H900"/>
      <c r="I900"/>
      <c r="J900"/>
      <c r="K900"/>
      <c r="L900"/>
      <c r="M900"/>
    </row>
    <row r="901" spans="1:13" ht="14.5" x14ac:dyDescent="0.35">
      <c r="A901"/>
      <c r="B901"/>
      <c r="C901"/>
      <c r="D901"/>
      <c r="E901"/>
      <c r="F901"/>
      <c r="G901"/>
      <c r="H901"/>
      <c r="I901"/>
      <c r="J901"/>
      <c r="K901"/>
      <c r="L901"/>
      <c r="M901"/>
    </row>
    <row r="902" spans="1:13" ht="14.5" x14ac:dyDescent="0.35">
      <c r="A902"/>
      <c r="B902"/>
      <c r="C902"/>
      <c r="D902"/>
      <c r="E902"/>
      <c r="F902"/>
      <c r="G902"/>
      <c r="H902"/>
      <c r="I902"/>
      <c r="J902"/>
      <c r="K902"/>
      <c r="L902"/>
      <c r="M902"/>
    </row>
    <row r="903" spans="1:13" ht="14.5" x14ac:dyDescent="0.35">
      <c r="A903"/>
      <c r="B903"/>
      <c r="C903"/>
      <c r="D903"/>
      <c r="E903"/>
      <c r="F903"/>
      <c r="G903"/>
      <c r="H903"/>
      <c r="I903"/>
      <c r="J903"/>
      <c r="K903"/>
      <c r="L903"/>
      <c r="M903"/>
    </row>
    <row r="904" spans="1:13" ht="14.5" x14ac:dyDescent="0.35">
      <c r="A904"/>
      <c r="B904"/>
      <c r="C904"/>
      <c r="D904"/>
      <c r="E904"/>
      <c r="F904"/>
      <c r="G904"/>
      <c r="H904"/>
      <c r="I904"/>
      <c r="J904"/>
      <c r="K904"/>
      <c r="L904"/>
      <c r="M904"/>
    </row>
    <row r="905" spans="1:13" ht="14.5" x14ac:dyDescent="0.35">
      <c r="A905"/>
      <c r="B905"/>
      <c r="C905"/>
      <c r="D905"/>
      <c r="E905"/>
      <c r="F905"/>
      <c r="G905"/>
      <c r="H905"/>
      <c r="I905"/>
      <c r="J905"/>
      <c r="K905"/>
      <c r="L905"/>
      <c r="M905"/>
    </row>
    <row r="906" spans="1:13" ht="14.5" x14ac:dyDescent="0.35">
      <c r="A906"/>
      <c r="B906"/>
      <c r="C906"/>
      <c r="D906"/>
      <c r="E906"/>
      <c r="F906"/>
      <c r="G906"/>
      <c r="H906"/>
      <c r="I906"/>
      <c r="J906"/>
      <c r="K906"/>
      <c r="L906"/>
      <c r="M906"/>
    </row>
    <row r="907" spans="1:13" ht="14.5" x14ac:dyDescent="0.35">
      <c r="A907"/>
      <c r="B907"/>
      <c r="C907"/>
      <c r="D907"/>
      <c r="E907"/>
      <c r="F907"/>
      <c r="G907"/>
      <c r="H907"/>
      <c r="I907"/>
      <c r="J907"/>
      <c r="K907"/>
      <c r="L907"/>
      <c r="M907"/>
    </row>
    <row r="908" spans="1:13" ht="14.5" x14ac:dyDescent="0.35">
      <c r="A908"/>
      <c r="B908"/>
      <c r="C908"/>
      <c r="D908"/>
      <c r="E908"/>
      <c r="F908"/>
      <c r="G908"/>
      <c r="H908"/>
      <c r="I908"/>
      <c r="J908"/>
      <c r="K908"/>
      <c r="L908"/>
      <c r="M908"/>
    </row>
    <row r="909" spans="1:13" ht="14.5" x14ac:dyDescent="0.35">
      <c r="A909"/>
      <c r="B909"/>
      <c r="C909"/>
      <c r="D909"/>
      <c r="E909"/>
      <c r="F909"/>
      <c r="G909"/>
      <c r="H909"/>
      <c r="I909"/>
      <c r="J909"/>
      <c r="K909"/>
      <c r="L909"/>
      <c r="M909"/>
    </row>
    <row r="910" spans="1:13" ht="14.5" x14ac:dyDescent="0.35">
      <c r="A910"/>
      <c r="B910"/>
      <c r="C910"/>
      <c r="D910"/>
      <c r="E910"/>
      <c r="F910"/>
      <c r="G910"/>
      <c r="H910"/>
      <c r="I910"/>
      <c r="J910"/>
      <c r="K910"/>
      <c r="L910"/>
      <c r="M910"/>
    </row>
    <row r="911" spans="1:13" ht="14.5" x14ac:dyDescent="0.35">
      <c r="A911"/>
      <c r="B911"/>
      <c r="C911"/>
      <c r="D911"/>
      <c r="E911"/>
      <c r="F911"/>
      <c r="G911"/>
      <c r="H911"/>
      <c r="I911"/>
      <c r="J911"/>
      <c r="K911"/>
      <c r="L911"/>
      <c r="M911"/>
    </row>
    <row r="912" spans="1:13" ht="14.5" x14ac:dyDescent="0.35">
      <c r="A912"/>
      <c r="B912"/>
      <c r="C912"/>
      <c r="D912"/>
      <c r="E912"/>
      <c r="F912"/>
      <c r="G912"/>
      <c r="H912"/>
      <c r="I912"/>
      <c r="J912"/>
      <c r="K912"/>
      <c r="L912"/>
      <c r="M912"/>
    </row>
    <row r="913" spans="1:13" ht="14.5" x14ac:dyDescent="0.35">
      <c r="A913"/>
      <c r="B913"/>
      <c r="C913"/>
      <c r="D913"/>
      <c r="E913"/>
      <c r="F913"/>
      <c r="G913"/>
      <c r="H913"/>
      <c r="I913"/>
      <c r="J913"/>
      <c r="K913"/>
      <c r="L913"/>
      <c r="M913"/>
    </row>
    <row r="914" spans="1:13" ht="14.5" x14ac:dyDescent="0.35">
      <c r="A914"/>
      <c r="B914"/>
      <c r="C914"/>
      <c r="D914"/>
      <c r="E914"/>
      <c r="F914"/>
      <c r="G914"/>
      <c r="H914"/>
      <c r="I914"/>
      <c r="J914"/>
      <c r="K914"/>
      <c r="L914"/>
      <c r="M914"/>
    </row>
    <row r="915" spans="1:13" ht="14.5" x14ac:dyDescent="0.35">
      <c r="A915"/>
      <c r="B915"/>
      <c r="C915"/>
      <c r="D915"/>
      <c r="E915"/>
      <c r="F915"/>
      <c r="G915"/>
      <c r="H915"/>
      <c r="I915"/>
      <c r="J915"/>
      <c r="K915"/>
      <c r="L915"/>
      <c r="M915"/>
    </row>
    <row r="916" spans="1:13" ht="14.5" x14ac:dyDescent="0.35">
      <c r="A916"/>
      <c r="B916"/>
      <c r="C916"/>
      <c r="D916"/>
      <c r="E916"/>
      <c r="F916"/>
      <c r="G916"/>
      <c r="H916"/>
      <c r="I916"/>
      <c r="J916"/>
      <c r="K916"/>
      <c r="L916"/>
      <c r="M916"/>
    </row>
    <row r="917" spans="1:13" ht="14.5" x14ac:dyDescent="0.35">
      <c r="A917"/>
      <c r="B917"/>
      <c r="C917"/>
      <c r="D917"/>
      <c r="E917"/>
      <c r="F917"/>
      <c r="G917"/>
      <c r="H917"/>
      <c r="I917"/>
      <c r="J917"/>
      <c r="K917"/>
      <c r="L917"/>
      <c r="M917"/>
    </row>
    <row r="918" spans="1:13" ht="14.5" x14ac:dyDescent="0.35">
      <c r="A918"/>
      <c r="B918"/>
      <c r="C918"/>
      <c r="D918"/>
      <c r="E918"/>
      <c r="F918"/>
      <c r="G918"/>
      <c r="H918"/>
      <c r="I918"/>
      <c r="J918"/>
      <c r="K918"/>
      <c r="L918"/>
      <c r="M918"/>
    </row>
    <row r="919" spans="1:13" ht="14.5" x14ac:dyDescent="0.35">
      <c r="A919"/>
      <c r="B919"/>
      <c r="C919"/>
      <c r="D919"/>
      <c r="E919"/>
      <c r="F919"/>
      <c r="G919"/>
      <c r="H919"/>
      <c r="I919"/>
      <c r="J919"/>
      <c r="K919"/>
      <c r="L919"/>
      <c r="M919"/>
    </row>
    <row r="920" spans="1:13" ht="14.5" x14ac:dyDescent="0.35">
      <c r="A920"/>
      <c r="B920"/>
      <c r="C920"/>
      <c r="D920"/>
      <c r="E920"/>
      <c r="F920"/>
      <c r="G920"/>
      <c r="H920"/>
      <c r="I920"/>
      <c r="J920"/>
      <c r="K920"/>
      <c r="L920"/>
      <c r="M920"/>
    </row>
    <row r="921" spans="1:13" ht="14.5" x14ac:dyDescent="0.35">
      <c r="A921"/>
      <c r="B921"/>
      <c r="C921"/>
      <c r="D921"/>
      <c r="E921"/>
      <c r="F921"/>
      <c r="G921"/>
      <c r="H921"/>
      <c r="I921"/>
      <c r="J921"/>
      <c r="K921"/>
      <c r="L921"/>
      <c r="M921"/>
    </row>
    <row r="922" spans="1:13" ht="14.5" x14ac:dyDescent="0.35">
      <c r="A922"/>
      <c r="B922"/>
      <c r="C922"/>
      <c r="D922"/>
      <c r="E922"/>
      <c r="F922"/>
      <c r="G922"/>
      <c r="H922"/>
      <c r="I922"/>
      <c r="J922"/>
      <c r="K922"/>
      <c r="L922"/>
      <c r="M922"/>
    </row>
    <row r="923" spans="1:13" ht="14.5" x14ac:dyDescent="0.35">
      <c r="A923"/>
      <c r="B923"/>
      <c r="C923"/>
      <c r="D923"/>
      <c r="E923"/>
      <c r="F923"/>
      <c r="G923"/>
      <c r="H923"/>
      <c r="I923"/>
      <c r="J923"/>
      <c r="K923"/>
      <c r="L923"/>
      <c r="M923"/>
    </row>
    <row r="924" spans="1:13" ht="14.5" x14ac:dyDescent="0.35">
      <c r="A924"/>
      <c r="B924"/>
      <c r="C924"/>
      <c r="D924"/>
      <c r="E924"/>
      <c r="F924"/>
      <c r="G924"/>
      <c r="H924"/>
      <c r="I924"/>
      <c r="J924"/>
      <c r="K924"/>
      <c r="L924"/>
      <c r="M924"/>
    </row>
    <row r="925" spans="1:13" ht="14.5" x14ac:dyDescent="0.35">
      <c r="A925"/>
      <c r="B925"/>
      <c r="C925"/>
      <c r="D925"/>
      <c r="E925"/>
      <c r="F925"/>
      <c r="G925"/>
      <c r="H925"/>
      <c r="I925"/>
      <c r="J925"/>
      <c r="K925"/>
      <c r="L925"/>
      <c r="M925"/>
    </row>
    <row r="926" spans="1:13" ht="14.5" x14ac:dyDescent="0.35">
      <c r="A926"/>
      <c r="B926"/>
      <c r="C926"/>
      <c r="D926"/>
      <c r="E926"/>
      <c r="F926"/>
      <c r="G926"/>
      <c r="H926"/>
      <c r="I926"/>
      <c r="J926"/>
      <c r="K926"/>
      <c r="L926"/>
      <c r="M926"/>
    </row>
    <row r="927" spans="1:13" ht="14.5" x14ac:dyDescent="0.35">
      <c r="A927"/>
      <c r="B927"/>
      <c r="C927"/>
      <c r="D927"/>
      <c r="E927"/>
      <c r="F927"/>
      <c r="G927"/>
      <c r="H927"/>
      <c r="I927"/>
      <c r="J927"/>
      <c r="K927"/>
      <c r="L927"/>
      <c r="M927"/>
    </row>
    <row r="928" spans="1:13" ht="14.5" x14ac:dyDescent="0.35">
      <c r="A928"/>
      <c r="B928"/>
      <c r="C928"/>
      <c r="D928"/>
      <c r="E928"/>
      <c r="F928"/>
      <c r="G928"/>
      <c r="H928"/>
      <c r="I928"/>
      <c r="J928"/>
      <c r="K928"/>
      <c r="L928"/>
      <c r="M928"/>
    </row>
    <row r="929" spans="1:13" ht="14.5" x14ac:dyDescent="0.35">
      <c r="A929"/>
      <c r="B929"/>
      <c r="C929"/>
      <c r="D929"/>
      <c r="E929"/>
      <c r="F929"/>
      <c r="G929"/>
      <c r="H929"/>
      <c r="I929"/>
      <c r="J929"/>
      <c r="K929"/>
      <c r="L929"/>
      <c r="M929"/>
    </row>
    <row r="930" spans="1:13" ht="14.5" x14ac:dyDescent="0.35">
      <c r="A930"/>
      <c r="B930"/>
      <c r="C930"/>
      <c r="D930"/>
      <c r="E930"/>
      <c r="F930"/>
      <c r="G930"/>
      <c r="H930"/>
      <c r="I930"/>
      <c r="J930"/>
      <c r="K930"/>
      <c r="L930"/>
      <c r="M930"/>
    </row>
    <row r="931" spans="1:13" ht="14.5" x14ac:dyDescent="0.35">
      <c r="A931"/>
      <c r="B931"/>
      <c r="C931"/>
      <c r="D931"/>
      <c r="E931"/>
      <c r="F931"/>
      <c r="G931"/>
      <c r="H931"/>
      <c r="I931"/>
      <c r="J931"/>
      <c r="K931"/>
      <c r="L931"/>
      <c r="M931"/>
    </row>
    <row r="932" spans="1:13" ht="14.5" x14ac:dyDescent="0.35">
      <c r="A932"/>
      <c r="B932"/>
      <c r="C932"/>
      <c r="D932"/>
      <c r="E932"/>
      <c r="F932"/>
      <c r="G932"/>
      <c r="H932"/>
      <c r="I932"/>
      <c r="J932"/>
      <c r="K932"/>
      <c r="L932"/>
      <c r="M932"/>
    </row>
    <row r="933" spans="1:13" ht="14.5" x14ac:dyDescent="0.35">
      <c r="A933"/>
      <c r="B933"/>
      <c r="C933"/>
      <c r="D933"/>
      <c r="E933"/>
      <c r="F933"/>
      <c r="G933"/>
      <c r="H933"/>
      <c r="I933"/>
      <c r="J933"/>
      <c r="K933"/>
      <c r="L933"/>
      <c r="M933"/>
    </row>
    <row r="934" spans="1:13" ht="14.5" x14ac:dyDescent="0.35">
      <c r="A934"/>
      <c r="B934"/>
      <c r="C934"/>
      <c r="D934"/>
      <c r="E934"/>
      <c r="F934"/>
      <c r="G934"/>
      <c r="H934"/>
      <c r="I934"/>
      <c r="J934"/>
      <c r="K934"/>
      <c r="L934"/>
      <c r="M934"/>
    </row>
    <row r="935" spans="1:13" ht="14.5" x14ac:dyDescent="0.35">
      <c r="A935"/>
      <c r="B935"/>
      <c r="C935"/>
      <c r="D935"/>
      <c r="E935"/>
      <c r="F935"/>
      <c r="G935"/>
      <c r="H935"/>
      <c r="I935"/>
      <c r="J935"/>
      <c r="K935"/>
      <c r="L935"/>
      <c r="M935"/>
    </row>
    <row r="936" spans="1:13" ht="14.5" x14ac:dyDescent="0.35">
      <c r="A936"/>
      <c r="B936"/>
      <c r="C936"/>
      <c r="D936"/>
      <c r="E936"/>
      <c r="F936"/>
      <c r="G936"/>
      <c r="H936"/>
      <c r="I936"/>
      <c r="J936"/>
      <c r="K936"/>
      <c r="L936"/>
      <c r="M936"/>
    </row>
    <row r="937" spans="1:13" ht="14.5" x14ac:dyDescent="0.35">
      <c r="A937"/>
      <c r="B937"/>
      <c r="C937"/>
      <c r="D937"/>
      <c r="E937"/>
      <c r="F937"/>
      <c r="G937"/>
      <c r="H937"/>
      <c r="I937"/>
      <c r="J937"/>
      <c r="K937"/>
      <c r="L937"/>
      <c r="M937"/>
    </row>
    <row r="938" spans="1:13" ht="14.5" x14ac:dyDescent="0.35">
      <c r="A938"/>
      <c r="B938"/>
      <c r="C938"/>
      <c r="D938"/>
      <c r="E938"/>
      <c r="F938"/>
      <c r="G938"/>
      <c r="H938"/>
      <c r="I938"/>
      <c r="J938"/>
      <c r="K938"/>
      <c r="L938"/>
      <c r="M938"/>
    </row>
    <row r="939" spans="1:13" ht="14.5" x14ac:dyDescent="0.35">
      <c r="A939"/>
      <c r="B939"/>
      <c r="C939"/>
      <c r="D939"/>
      <c r="E939"/>
      <c r="F939"/>
      <c r="G939"/>
      <c r="H939"/>
      <c r="I939"/>
      <c r="J939"/>
      <c r="K939"/>
      <c r="L939"/>
      <c r="M939"/>
    </row>
    <row r="940" spans="1:13" ht="14.5" x14ac:dyDescent="0.35">
      <c r="A940"/>
      <c r="B940"/>
      <c r="C940"/>
      <c r="D940"/>
      <c r="E940"/>
      <c r="F940"/>
      <c r="G940"/>
      <c r="H940"/>
      <c r="I940"/>
      <c r="J940"/>
      <c r="K940"/>
      <c r="L940"/>
      <c r="M940"/>
    </row>
    <row r="941" spans="1:13" ht="14.5" x14ac:dyDescent="0.35">
      <c r="A941"/>
      <c r="B941"/>
      <c r="C941"/>
      <c r="D941"/>
      <c r="E941"/>
      <c r="F941"/>
      <c r="G941"/>
      <c r="H941"/>
      <c r="I941"/>
      <c r="J941"/>
      <c r="K941"/>
      <c r="L941"/>
      <c r="M941"/>
    </row>
    <row r="942" spans="1:13" ht="14.5" x14ac:dyDescent="0.35">
      <c r="A942"/>
      <c r="B942"/>
      <c r="C942"/>
      <c r="D942"/>
      <c r="E942"/>
      <c r="F942"/>
      <c r="G942"/>
      <c r="H942"/>
      <c r="I942"/>
      <c r="J942"/>
      <c r="K942"/>
      <c r="L942"/>
      <c r="M942"/>
    </row>
    <row r="943" spans="1:13" ht="14.5" x14ac:dyDescent="0.35">
      <c r="A943"/>
      <c r="B943"/>
      <c r="C943"/>
      <c r="D943"/>
      <c r="E943"/>
      <c r="F943"/>
      <c r="G943"/>
      <c r="H943"/>
      <c r="I943"/>
      <c r="J943"/>
      <c r="K943"/>
      <c r="L943"/>
      <c r="M943"/>
    </row>
    <row r="944" spans="1:13" ht="14.5" x14ac:dyDescent="0.35">
      <c r="A944"/>
      <c r="B944"/>
      <c r="C944"/>
      <c r="D944"/>
      <c r="E944"/>
      <c r="F944"/>
      <c r="G944"/>
      <c r="H944"/>
      <c r="I944"/>
      <c r="J944"/>
      <c r="K944"/>
      <c r="L944"/>
      <c r="M944"/>
    </row>
    <row r="945" spans="1:13" ht="14.5" x14ac:dyDescent="0.35">
      <c r="A945"/>
      <c r="B945"/>
      <c r="C945"/>
      <c r="D945"/>
      <c r="E945"/>
      <c r="F945"/>
      <c r="G945"/>
      <c r="H945"/>
      <c r="I945"/>
      <c r="J945"/>
      <c r="K945"/>
      <c r="L945"/>
      <c r="M945"/>
    </row>
    <row r="946" spans="1:13" ht="14.5" x14ac:dyDescent="0.35">
      <c r="A946"/>
      <c r="B946"/>
      <c r="C946"/>
      <c r="D946"/>
      <c r="E946"/>
      <c r="F946"/>
      <c r="G946"/>
      <c r="H946"/>
      <c r="I946"/>
      <c r="J946"/>
      <c r="K946"/>
      <c r="L946"/>
      <c r="M946"/>
    </row>
    <row r="947" spans="1:13" ht="14.5" x14ac:dyDescent="0.35">
      <c r="A947"/>
      <c r="B947"/>
      <c r="C947"/>
      <c r="D947"/>
      <c r="E947"/>
      <c r="F947"/>
      <c r="G947"/>
      <c r="H947"/>
      <c r="I947"/>
      <c r="J947"/>
      <c r="K947"/>
      <c r="L947"/>
      <c r="M947"/>
    </row>
    <row r="948" spans="1:13" ht="14.5" x14ac:dyDescent="0.35">
      <c r="A948"/>
      <c r="B948"/>
      <c r="C948"/>
      <c r="D948"/>
      <c r="E948"/>
      <c r="F948"/>
      <c r="G948"/>
      <c r="H948"/>
      <c r="I948"/>
      <c r="J948"/>
      <c r="K948"/>
      <c r="L948"/>
      <c r="M948"/>
    </row>
    <row r="949" spans="1:13" ht="14.5" x14ac:dyDescent="0.35">
      <c r="A949"/>
      <c r="B949"/>
      <c r="C949"/>
      <c r="D949"/>
      <c r="E949"/>
      <c r="F949"/>
      <c r="G949"/>
      <c r="H949"/>
      <c r="I949"/>
      <c r="J949"/>
      <c r="K949"/>
      <c r="L949"/>
      <c r="M949"/>
    </row>
    <row r="950" spans="1:13" ht="14.5" x14ac:dyDescent="0.35">
      <c r="A950"/>
      <c r="B950"/>
      <c r="C950"/>
      <c r="D950"/>
      <c r="E950"/>
      <c r="F950"/>
      <c r="G950"/>
      <c r="H950"/>
      <c r="I950"/>
      <c r="J950"/>
      <c r="K950"/>
      <c r="L950"/>
      <c r="M950"/>
    </row>
    <row r="951" spans="1:13" ht="14.5" x14ac:dyDescent="0.35">
      <c r="A951"/>
      <c r="B951"/>
      <c r="C951"/>
      <c r="D951"/>
      <c r="E951"/>
      <c r="F951"/>
      <c r="G951"/>
      <c r="H951"/>
      <c r="I951"/>
      <c r="J951"/>
      <c r="K951"/>
      <c r="L951"/>
      <c r="M951"/>
    </row>
    <row r="952" spans="1:13" ht="14.5" x14ac:dyDescent="0.35">
      <c r="A952"/>
      <c r="B952"/>
      <c r="C952"/>
      <c r="D952"/>
      <c r="E952"/>
      <c r="F952"/>
      <c r="G952"/>
      <c r="H952"/>
      <c r="I952"/>
      <c r="J952"/>
      <c r="K952"/>
      <c r="L952"/>
      <c r="M952"/>
    </row>
    <row r="953" spans="1:13" ht="14.5" x14ac:dyDescent="0.35">
      <c r="A953"/>
      <c r="B953"/>
      <c r="C953"/>
      <c r="D953"/>
      <c r="E953"/>
      <c r="F953"/>
      <c r="G953"/>
      <c r="H953"/>
      <c r="I953"/>
      <c r="J953"/>
      <c r="K953"/>
      <c r="L953"/>
      <c r="M953"/>
    </row>
    <row r="954" spans="1:13" ht="14.5" x14ac:dyDescent="0.35">
      <c r="A954"/>
      <c r="B954"/>
      <c r="C954"/>
      <c r="D954"/>
      <c r="E954"/>
      <c r="F954"/>
      <c r="G954"/>
      <c r="H954"/>
      <c r="I954"/>
      <c r="J954"/>
      <c r="K954"/>
      <c r="L954"/>
      <c r="M954"/>
    </row>
    <row r="955" spans="1:13" ht="14.5" x14ac:dyDescent="0.35">
      <c r="A955"/>
      <c r="B955"/>
      <c r="C955"/>
      <c r="D955"/>
      <c r="E955"/>
      <c r="F955"/>
      <c r="G955"/>
      <c r="H955"/>
      <c r="I955"/>
      <c r="J955"/>
      <c r="K955"/>
      <c r="L955"/>
      <c r="M955"/>
    </row>
    <row r="956" spans="1:13" ht="14.5" x14ac:dyDescent="0.35">
      <c r="A956"/>
      <c r="B956"/>
      <c r="C956"/>
      <c r="D956"/>
      <c r="E956"/>
      <c r="F956"/>
      <c r="G956"/>
      <c r="H956"/>
      <c r="I956"/>
      <c r="J956"/>
      <c r="K956"/>
      <c r="L956"/>
      <c r="M956"/>
    </row>
    <row r="957" spans="1:13" ht="14.5" x14ac:dyDescent="0.35">
      <c r="A957"/>
      <c r="B957"/>
      <c r="C957"/>
      <c r="D957"/>
      <c r="E957"/>
      <c r="F957"/>
      <c r="G957"/>
      <c r="H957"/>
      <c r="I957"/>
      <c r="J957"/>
      <c r="K957"/>
      <c r="L957"/>
      <c r="M957"/>
    </row>
    <row r="958" spans="1:13" ht="14.5" x14ac:dyDescent="0.35">
      <c r="A958"/>
      <c r="B958"/>
      <c r="C958"/>
      <c r="D958"/>
      <c r="E958"/>
      <c r="F958"/>
      <c r="G958"/>
      <c r="H958"/>
      <c r="I958"/>
      <c r="J958"/>
      <c r="K958"/>
      <c r="L958"/>
      <c r="M958"/>
    </row>
    <row r="959" spans="1:13" ht="14.5" x14ac:dyDescent="0.35">
      <c r="A959"/>
      <c r="B959"/>
      <c r="C959"/>
      <c r="D959"/>
      <c r="E959"/>
      <c r="F959"/>
      <c r="G959"/>
      <c r="H959"/>
      <c r="I959"/>
      <c r="J959"/>
      <c r="K959"/>
      <c r="L959"/>
      <c r="M959"/>
    </row>
    <row r="960" spans="1:13" ht="14.5" x14ac:dyDescent="0.35">
      <c r="A960"/>
      <c r="B960"/>
      <c r="C960"/>
      <c r="D960"/>
      <c r="E960"/>
      <c r="F960"/>
      <c r="G960"/>
      <c r="H960"/>
      <c r="I960"/>
      <c r="J960"/>
      <c r="K960"/>
      <c r="L960"/>
      <c r="M960"/>
    </row>
    <row r="961" spans="1:13" ht="14.5" x14ac:dyDescent="0.35">
      <c r="A961"/>
      <c r="B961"/>
      <c r="C961"/>
      <c r="D961"/>
      <c r="E961"/>
      <c r="F961"/>
      <c r="G961"/>
      <c r="H961"/>
      <c r="I961"/>
      <c r="J961"/>
      <c r="K961"/>
      <c r="L961"/>
      <c r="M961"/>
    </row>
    <row r="962" spans="1:13" ht="14.5" x14ac:dyDescent="0.35">
      <c r="A962"/>
      <c r="B962"/>
      <c r="C962"/>
      <c r="D962"/>
      <c r="E962"/>
      <c r="F962"/>
      <c r="G962"/>
      <c r="H962"/>
      <c r="I962"/>
      <c r="J962"/>
      <c r="K962"/>
      <c r="L962"/>
      <c r="M962"/>
    </row>
    <row r="963" spans="1:13" ht="14.5" x14ac:dyDescent="0.35">
      <c r="A963"/>
      <c r="B963"/>
      <c r="C963"/>
      <c r="D963"/>
      <c r="E963"/>
      <c r="F963"/>
      <c r="G963"/>
      <c r="H963"/>
      <c r="I963"/>
      <c r="J963"/>
      <c r="K963"/>
      <c r="L963"/>
      <c r="M963"/>
    </row>
    <row r="964" spans="1:13" ht="14.5" x14ac:dyDescent="0.35">
      <c r="A964"/>
      <c r="B964"/>
      <c r="C964"/>
      <c r="D964"/>
      <c r="E964"/>
      <c r="F964"/>
      <c r="G964"/>
      <c r="H964"/>
      <c r="I964"/>
      <c r="J964"/>
      <c r="K964"/>
      <c r="L964"/>
      <c r="M964"/>
    </row>
    <row r="965" spans="1:13" ht="14.5" x14ac:dyDescent="0.35">
      <c r="A965"/>
      <c r="B965"/>
      <c r="C965"/>
      <c r="D965"/>
      <c r="E965"/>
      <c r="F965"/>
      <c r="G965"/>
      <c r="H965"/>
      <c r="I965"/>
      <c r="J965"/>
      <c r="K965"/>
      <c r="L965"/>
      <c r="M965"/>
    </row>
    <row r="966" spans="1:13" ht="14.5" x14ac:dyDescent="0.35">
      <c r="A966"/>
      <c r="B966"/>
      <c r="C966"/>
      <c r="D966"/>
      <c r="E966"/>
      <c r="F966"/>
      <c r="G966"/>
      <c r="H966"/>
      <c r="I966"/>
      <c r="J966"/>
      <c r="K966"/>
      <c r="L966"/>
      <c r="M966"/>
    </row>
    <row r="967" spans="1:13" ht="14.5" x14ac:dyDescent="0.35">
      <c r="A967"/>
      <c r="B967"/>
      <c r="C967"/>
      <c r="D967"/>
      <c r="E967"/>
      <c r="F967"/>
      <c r="G967"/>
      <c r="H967"/>
      <c r="I967"/>
      <c r="J967"/>
      <c r="K967"/>
      <c r="L967"/>
      <c r="M967"/>
    </row>
    <row r="968" spans="1:13" ht="14.5" x14ac:dyDescent="0.35">
      <c r="A968"/>
      <c r="B968"/>
      <c r="C968"/>
      <c r="D968"/>
      <c r="E968"/>
      <c r="F968"/>
      <c r="G968"/>
      <c r="H968"/>
      <c r="I968"/>
      <c r="J968"/>
      <c r="K968"/>
      <c r="L968"/>
      <c r="M968"/>
    </row>
    <row r="969" spans="1:13" ht="14.5" x14ac:dyDescent="0.35">
      <c r="A969"/>
      <c r="B969"/>
      <c r="C969"/>
      <c r="D969"/>
      <c r="E969"/>
      <c r="F969"/>
      <c r="G969"/>
      <c r="H969"/>
      <c r="I969"/>
      <c r="J969"/>
      <c r="K969"/>
      <c r="L969"/>
      <c r="M969"/>
    </row>
    <row r="970" spans="1:13" ht="14.5" x14ac:dyDescent="0.35">
      <c r="A970"/>
      <c r="B970"/>
      <c r="C970"/>
      <c r="D970"/>
      <c r="E970"/>
      <c r="F970"/>
      <c r="G970"/>
      <c r="H970"/>
      <c r="I970"/>
      <c r="J970"/>
      <c r="K970"/>
      <c r="L970"/>
      <c r="M970"/>
    </row>
    <row r="971" spans="1:13" ht="14.5" x14ac:dyDescent="0.35">
      <c r="A971"/>
      <c r="B971"/>
      <c r="C971"/>
      <c r="D971"/>
      <c r="E971"/>
      <c r="F971"/>
      <c r="G971"/>
      <c r="H971"/>
      <c r="I971"/>
      <c r="J971"/>
      <c r="K971"/>
      <c r="L971"/>
      <c r="M971"/>
    </row>
    <row r="972" spans="1:13" ht="14.5" x14ac:dyDescent="0.35">
      <c r="A972"/>
      <c r="B972"/>
      <c r="C972"/>
      <c r="D972"/>
      <c r="E972"/>
      <c r="F972"/>
      <c r="G972"/>
      <c r="H972"/>
      <c r="I972"/>
      <c r="J972"/>
      <c r="K972"/>
      <c r="L972"/>
      <c r="M972"/>
    </row>
    <row r="973" spans="1:13" ht="14.5" x14ac:dyDescent="0.35">
      <c r="A973"/>
      <c r="B973"/>
      <c r="C973"/>
      <c r="D973"/>
      <c r="E973"/>
      <c r="F973"/>
      <c r="G973"/>
      <c r="H973"/>
      <c r="I973"/>
      <c r="J973"/>
      <c r="K973"/>
      <c r="L973"/>
      <c r="M973"/>
    </row>
    <row r="974" spans="1:13" ht="14.5" x14ac:dyDescent="0.35">
      <c r="A974"/>
      <c r="B974"/>
      <c r="C974"/>
      <c r="D974"/>
      <c r="E974"/>
      <c r="F974"/>
      <c r="G974"/>
      <c r="H974"/>
      <c r="I974"/>
      <c r="J974"/>
      <c r="K974"/>
      <c r="L974"/>
      <c r="M974"/>
    </row>
    <row r="975" spans="1:13" ht="14.5" x14ac:dyDescent="0.35">
      <c r="A975"/>
      <c r="B975"/>
      <c r="C975"/>
      <c r="D975"/>
      <c r="E975"/>
      <c r="F975"/>
      <c r="G975"/>
      <c r="H975"/>
      <c r="I975"/>
      <c r="J975"/>
      <c r="K975"/>
      <c r="L975"/>
      <c r="M975"/>
    </row>
    <row r="976" spans="1:13" ht="14.5" x14ac:dyDescent="0.35">
      <c r="A976"/>
      <c r="B976"/>
      <c r="C976"/>
      <c r="D976"/>
      <c r="E976"/>
      <c r="F976"/>
      <c r="G976"/>
      <c r="H976"/>
      <c r="I976"/>
      <c r="J976"/>
      <c r="K976"/>
      <c r="L976"/>
      <c r="M976"/>
    </row>
    <row r="977" spans="1:13" ht="14.5" x14ac:dyDescent="0.35">
      <c r="A977"/>
      <c r="B977"/>
      <c r="C977"/>
      <c r="D977"/>
      <c r="E977"/>
      <c r="F977"/>
      <c r="G977"/>
      <c r="H977"/>
      <c r="I977"/>
      <c r="J977"/>
      <c r="K977"/>
      <c r="L977"/>
      <c r="M977"/>
    </row>
    <row r="978" spans="1:13" ht="14.5" x14ac:dyDescent="0.35">
      <c r="A978"/>
      <c r="B978"/>
      <c r="C978"/>
      <c r="D978"/>
      <c r="E978"/>
      <c r="F978"/>
      <c r="G978"/>
      <c r="H978"/>
      <c r="I978"/>
      <c r="J978"/>
      <c r="K978"/>
      <c r="L978"/>
      <c r="M978"/>
    </row>
    <row r="979" spans="1:13" ht="14.5" x14ac:dyDescent="0.35">
      <c r="A979"/>
      <c r="B979"/>
      <c r="C979"/>
      <c r="D979"/>
      <c r="E979"/>
      <c r="F979"/>
      <c r="G979"/>
      <c r="H979"/>
      <c r="I979"/>
      <c r="J979"/>
      <c r="K979"/>
      <c r="L979"/>
      <c r="M979"/>
    </row>
    <row r="980" spans="1:13" ht="14.5" x14ac:dyDescent="0.35">
      <c r="A980"/>
      <c r="B980"/>
      <c r="C980"/>
      <c r="D980"/>
      <c r="E980"/>
      <c r="F980"/>
      <c r="G980"/>
      <c r="H980"/>
      <c r="I980"/>
      <c r="J980"/>
      <c r="K980"/>
      <c r="L980"/>
      <c r="M980"/>
    </row>
    <row r="981" spans="1:13" ht="14.5" x14ac:dyDescent="0.35">
      <c r="A981"/>
      <c r="B981"/>
      <c r="C981"/>
      <c r="D981"/>
      <c r="E981"/>
      <c r="F981"/>
      <c r="G981"/>
      <c r="H981"/>
      <c r="I981"/>
      <c r="J981"/>
      <c r="K981"/>
      <c r="L981"/>
      <c r="M981"/>
    </row>
    <row r="982" spans="1:13" ht="14.5" x14ac:dyDescent="0.35">
      <c r="A982"/>
      <c r="B982"/>
      <c r="C982"/>
      <c r="D982"/>
      <c r="E982"/>
      <c r="F982"/>
      <c r="G982"/>
      <c r="H982"/>
      <c r="I982"/>
      <c r="J982"/>
      <c r="K982"/>
      <c r="L982"/>
      <c r="M982"/>
    </row>
    <row r="983" spans="1:13" ht="14.5" x14ac:dyDescent="0.35">
      <c r="A983"/>
      <c r="B983"/>
      <c r="C983"/>
      <c r="D983"/>
      <c r="E983"/>
      <c r="F983"/>
      <c r="G983"/>
      <c r="H983"/>
      <c r="I983"/>
      <c r="J983"/>
      <c r="K983"/>
      <c r="L983"/>
      <c r="M983"/>
    </row>
    <row r="984" spans="1:13" ht="14.5" x14ac:dyDescent="0.35">
      <c r="A984"/>
      <c r="B984"/>
      <c r="C984"/>
      <c r="D984"/>
      <c r="E984"/>
      <c r="F984"/>
      <c r="G984"/>
      <c r="H984"/>
      <c r="I984"/>
      <c r="J984"/>
      <c r="K984"/>
      <c r="L984"/>
      <c r="M984"/>
    </row>
    <row r="985" spans="1:13" ht="14.5" x14ac:dyDescent="0.35">
      <c r="A985"/>
      <c r="B985"/>
      <c r="C985"/>
      <c r="D985"/>
      <c r="E985"/>
      <c r="F985"/>
      <c r="G985"/>
      <c r="H985"/>
      <c r="I985"/>
      <c r="J985"/>
      <c r="K985"/>
      <c r="L985"/>
      <c r="M985"/>
    </row>
    <row r="986" spans="1:13" ht="14.5" x14ac:dyDescent="0.35">
      <c r="A986"/>
      <c r="B986"/>
      <c r="C986"/>
      <c r="D986"/>
      <c r="E986"/>
      <c r="F986"/>
      <c r="G986"/>
      <c r="H986"/>
      <c r="I986"/>
      <c r="J986"/>
      <c r="K986"/>
      <c r="L986"/>
      <c r="M986"/>
    </row>
    <row r="987" spans="1:13" ht="14.5" x14ac:dyDescent="0.35">
      <c r="A987"/>
      <c r="B987"/>
      <c r="C987"/>
      <c r="D987"/>
      <c r="E987"/>
      <c r="F987"/>
      <c r="G987"/>
      <c r="H987"/>
      <c r="I987"/>
      <c r="J987"/>
      <c r="K987"/>
      <c r="L987"/>
      <c r="M987"/>
    </row>
    <row r="988" spans="1:13" ht="14.5" x14ac:dyDescent="0.35">
      <c r="A988"/>
      <c r="B988"/>
      <c r="C988"/>
      <c r="D988"/>
      <c r="E988"/>
      <c r="F988"/>
      <c r="G988"/>
      <c r="H988"/>
      <c r="I988"/>
      <c r="J988"/>
      <c r="K988"/>
      <c r="L988"/>
      <c r="M988"/>
    </row>
    <row r="989" spans="1:13" ht="14.5" x14ac:dyDescent="0.35">
      <c r="A989"/>
      <c r="B989"/>
      <c r="C989"/>
      <c r="D989"/>
      <c r="E989"/>
      <c r="F989"/>
      <c r="G989"/>
      <c r="H989"/>
      <c r="I989"/>
      <c r="J989"/>
      <c r="K989"/>
      <c r="L989"/>
      <c r="M989"/>
    </row>
    <row r="990" spans="1:13" ht="14.5" x14ac:dyDescent="0.35">
      <c r="A990"/>
      <c r="B990"/>
      <c r="C990"/>
      <c r="D990"/>
      <c r="E990"/>
      <c r="F990"/>
      <c r="G990"/>
      <c r="H990"/>
      <c r="I990"/>
      <c r="J990"/>
      <c r="K990"/>
      <c r="L990"/>
      <c r="M990"/>
    </row>
    <row r="991" spans="1:13" ht="14.5" x14ac:dyDescent="0.35">
      <c r="A991"/>
      <c r="B991"/>
      <c r="C991"/>
      <c r="D991"/>
      <c r="E991"/>
      <c r="F991"/>
      <c r="G991"/>
      <c r="H991"/>
      <c r="I991"/>
      <c r="J991"/>
      <c r="K991"/>
      <c r="L991"/>
      <c r="M991"/>
    </row>
    <row r="992" spans="1:13" ht="14.5" x14ac:dyDescent="0.35">
      <c r="A992"/>
      <c r="B992"/>
      <c r="C992"/>
      <c r="D992"/>
      <c r="E992"/>
      <c r="F992"/>
      <c r="G992"/>
      <c r="H992"/>
      <c r="I992"/>
      <c r="J992"/>
      <c r="K992"/>
      <c r="L992"/>
      <c r="M992"/>
    </row>
    <row r="993" spans="1:13" ht="14.5" x14ac:dyDescent="0.35">
      <c r="A993"/>
      <c r="B993"/>
      <c r="C993"/>
      <c r="D993"/>
      <c r="E993"/>
      <c r="F993"/>
      <c r="G993"/>
      <c r="H993"/>
      <c r="I993"/>
      <c r="J993"/>
      <c r="K993"/>
      <c r="L993"/>
      <c r="M993"/>
    </row>
    <row r="994" spans="1:13" ht="14.5" x14ac:dyDescent="0.35">
      <c r="A994"/>
      <c r="B994"/>
      <c r="C994"/>
      <c r="D994"/>
      <c r="E994"/>
      <c r="F994"/>
      <c r="G994"/>
      <c r="H994"/>
      <c r="I994"/>
      <c r="J994"/>
      <c r="K994"/>
      <c r="L994"/>
      <c r="M994"/>
    </row>
    <row r="995" spans="1:13" ht="14.5" x14ac:dyDescent="0.35">
      <c r="A995"/>
      <c r="B995"/>
      <c r="C995"/>
      <c r="D995"/>
      <c r="E995"/>
      <c r="F995"/>
      <c r="G995"/>
      <c r="H995"/>
      <c r="I995"/>
      <c r="J995"/>
      <c r="K995"/>
      <c r="L995"/>
      <c r="M995"/>
    </row>
    <row r="996" spans="1:13" ht="14.5" x14ac:dyDescent="0.35">
      <c r="A996"/>
      <c r="B996"/>
      <c r="C996"/>
      <c r="D996"/>
      <c r="E996"/>
      <c r="F996"/>
      <c r="G996"/>
      <c r="H996"/>
      <c r="I996"/>
      <c r="J996"/>
      <c r="K996"/>
      <c r="L996"/>
      <c r="M996"/>
    </row>
    <row r="997" spans="1:13" ht="14.5" x14ac:dyDescent="0.35">
      <c r="A997"/>
      <c r="B997"/>
      <c r="C997"/>
      <c r="D997"/>
      <c r="E997"/>
      <c r="F997"/>
      <c r="G997"/>
      <c r="H997"/>
      <c r="I997"/>
      <c r="J997"/>
      <c r="K997"/>
      <c r="L997"/>
      <c r="M997"/>
    </row>
    <row r="998" spans="1:13" ht="14.5" x14ac:dyDescent="0.35">
      <c r="A998"/>
      <c r="B998"/>
      <c r="C998"/>
      <c r="D998"/>
      <c r="E998"/>
      <c r="F998"/>
      <c r="G998"/>
      <c r="H998"/>
      <c r="I998"/>
      <c r="J998"/>
      <c r="K998"/>
      <c r="L998"/>
      <c r="M998"/>
    </row>
    <row r="999" spans="1:13" ht="14.5" x14ac:dyDescent="0.35">
      <c r="A999"/>
      <c r="B999"/>
      <c r="C999"/>
      <c r="D999"/>
      <c r="E999"/>
      <c r="F999"/>
      <c r="G999"/>
      <c r="H999"/>
      <c r="I999"/>
      <c r="J999"/>
      <c r="K999"/>
      <c r="L999"/>
      <c r="M999"/>
    </row>
    <row r="1000" spans="1:13" ht="14.5" x14ac:dyDescent="0.35">
      <c r="A1000"/>
      <c r="B1000"/>
      <c r="C1000"/>
      <c r="D1000"/>
      <c r="E1000"/>
      <c r="F1000"/>
      <c r="G1000"/>
      <c r="H1000"/>
      <c r="I1000"/>
      <c r="J1000"/>
      <c r="K1000"/>
      <c r="L1000"/>
      <c r="M1000"/>
    </row>
  </sheetData>
  <sheetProtection sheet="1" objects="1" scenarios="1"/>
  <mergeCells count="17">
    <mergeCell ref="H7:H8"/>
    <mergeCell ref="I7:I8"/>
    <mergeCell ref="J7:J8"/>
    <mergeCell ref="K7:K8"/>
    <mergeCell ref="L7:L8"/>
    <mergeCell ref="A4:C4"/>
    <mergeCell ref="A6:C6"/>
    <mergeCell ref="D6:G6"/>
    <mergeCell ref="J6:M6"/>
    <mergeCell ref="A7:A8"/>
    <mergeCell ref="B7:B8"/>
    <mergeCell ref="C7:C8"/>
    <mergeCell ref="D7:D8"/>
    <mergeCell ref="E7:E8"/>
    <mergeCell ref="F7:F8"/>
    <mergeCell ref="M7:M8"/>
    <mergeCell ref="G7:G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000"/>
  <sheetViews>
    <sheetView zoomScale="90" zoomScaleNormal="90" workbookViewId="0">
      <selection activeCell="M3" sqref="M3"/>
    </sheetView>
  </sheetViews>
  <sheetFormatPr baseColWidth="10" defaultColWidth="8.81640625" defaultRowHeight="14" x14ac:dyDescent="0.3"/>
  <cols>
    <col min="1" max="3" width="23.453125" style="23" customWidth="1"/>
    <col min="4" max="6" width="14.54296875" style="23" customWidth="1"/>
    <col min="7" max="8" width="11.7265625" style="23" customWidth="1"/>
    <col min="9" max="10" width="14.453125" style="23" customWidth="1"/>
    <col min="11" max="18" width="11.7265625" style="23" customWidth="1"/>
    <col min="19" max="19" width="12.81640625" style="23" hidden="1" customWidth="1"/>
    <col min="20" max="27" width="14.453125" style="23" customWidth="1"/>
    <col min="28" max="16384" width="8.81640625" style="49"/>
  </cols>
  <sheetData>
    <row r="1" spans="1:27" s="24" customFormat="1" ht="23" x14ac:dyDescent="0.5">
      <c r="A1" s="22" t="s">
        <v>149</v>
      </c>
      <c r="B1" s="23"/>
      <c r="C1" s="23"/>
      <c r="D1" s="23"/>
      <c r="E1" s="23"/>
      <c r="F1" s="23"/>
      <c r="G1" s="23"/>
      <c r="H1" s="23"/>
      <c r="I1" s="23"/>
      <c r="J1" s="56"/>
      <c r="K1" s="23"/>
      <c r="L1" s="23"/>
      <c r="M1" s="23"/>
      <c r="N1" s="23"/>
      <c r="O1" s="23"/>
      <c r="P1" s="23"/>
      <c r="Q1" s="23"/>
      <c r="R1" s="23"/>
      <c r="S1" s="23"/>
      <c r="T1" s="23"/>
      <c r="U1" s="23"/>
      <c r="V1" s="23"/>
      <c r="W1" s="23"/>
      <c r="X1" s="23"/>
      <c r="Y1" s="23"/>
      <c r="Z1" s="23"/>
      <c r="AA1" s="23"/>
    </row>
    <row r="2" spans="1:27" s="24" customFormat="1" x14ac:dyDescent="0.3">
      <c r="A2" s="23" t="s">
        <v>141</v>
      </c>
      <c r="B2" s="23"/>
      <c r="C2" s="23"/>
      <c r="D2" s="23"/>
      <c r="E2" s="23"/>
      <c r="F2" s="23"/>
      <c r="G2" s="23"/>
      <c r="H2" s="23"/>
      <c r="I2" s="23"/>
      <c r="J2" s="56"/>
      <c r="K2" s="23"/>
      <c r="L2" s="23"/>
      <c r="M2" s="23"/>
      <c r="N2" s="23"/>
      <c r="O2" s="23"/>
      <c r="P2" s="23"/>
      <c r="Q2" s="23"/>
      <c r="R2" s="23"/>
      <c r="S2" s="23"/>
      <c r="T2" s="23"/>
      <c r="U2" s="23"/>
      <c r="V2" s="23"/>
      <c r="W2" s="23"/>
      <c r="X2" s="23"/>
      <c r="Y2" s="23"/>
      <c r="Z2" s="23"/>
      <c r="AA2" s="23"/>
    </row>
    <row r="3" spans="1:27" s="24" customFormat="1" x14ac:dyDescent="0.3">
      <c r="A3" s="23"/>
      <c r="B3" s="23"/>
      <c r="C3" s="23"/>
      <c r="D3" s="23"/>
      <c r="E3" s="23"/>
      <c r="F3" s="23"/>
      <c r="G3" s="23"/>
      <c r="H3" s="23"/>
      <c r="I3" s="23"/>
      <c r="J3" s="56"/>
      <c r="K3" s="23"/>
      <c r="L3" s="23"/>
      <c r="M3" s="23"/>
      <c r="N3" s="23"/>
      <c r="O3" s="23"/>
      <c r="P3" s="23"/>
      <c r="Q3" s="23"/>
      <c r="R3" s="23"/>
      <c r="S3" s="23"/>
      <c r="T3" s="23"/>
      <c r="U3" s="23"/>
      <c r="V3" s="23"/>
      <c r="W3" s="23"/>
      <c r="X3" s="23"/>
      <c r="Y3" s="23"/>
      <c r="Z3" s="23"/>
      <c r="AA3" s="23"/>
    </row>
    <row r="4" spans="1:27" s="24" customFormat="1" x14ac:dyDescent="0.3">
      <c r="A4" s="190" t="s">
        <v>34</v>
      </c>
      <c r="B4" s="190"/>
      <c r="C4" s="190"/>
      <c r="D4" s="50">
        <f>SUM(D$9:D$1000)</f>
        <v>701206.68833523965</v>
      </c>
      <c r="E4" s="50">
        <f>SUM(E$9:E$1000)</f>
        <v>1531311.6649673986</v>
      </c>
      <c r="F4" s="50">
        <f>SUM(F$9:F$1000)</f>
        <v>2232518.353302639</v>
      </c>
      <c r="G4" s="218"/>
      <c r="H4" s="219"/>
      <c r="I4" s="50">
        <f>SUM(I$9:I$1000)</f>
        <v>2677089.3642727491</v>
      </c>
      <c r="J4" s="57"/>
      <c r="K4" s="58">
        <f>SUM(K$9:K$1000)</f>
        <v>701206.68833523965</v>
      </c>
      <c r="L4" s="50">
        <f>SUM(L$9:L$1000)</f>
        <v>1531311.6649673986</v>
      </c>
      <c r="M4" s="50">
        <f>SUM(M$9:M$1000)</f>
        <v>0</v>
      </c>
      <c r="N4" s="50">
        <f>SUM(N$9:N$1000)</f>
        <v>2232518.353302639</v>
      </c>
      <c r="O4" s="58">
        <f>SUM(O$9:O$1000)</f>
        <v>0</v>
      </c>
      <c r="P4" s="50">
        <f t="shared" ref="P4:AA4" si="0">SUM(P$9:P$1000)</f>
        <v>0</v>
      </c>
      <c r="Q4" s="50">
        <f t="shared" si="0"/>
        <v>0</v>
      </c>
      <c r="R4" s="50">
        <f t="shared" si="0"/>
        <v>0</v>
      </c>
      <c r="S4" s="50">
        <f t="shared" si="0"/>
        <v>0</v>
      </c>
      <c r="T4" s="50">
        <f t="shared" si="0"/>
        <v>2677089.3642727491</v>
      </c>
      <c r="U4" s="50">
        <f t="shared" si="0"/>
        <v>13397</v>
      </c>
      <c r="V4" s="50">
        <f t="shared" si="0"/>
        <v>0</v>
      </c>
      <c r="W4" s="50">
        <f t="shared" si="0"/>
        <v>1531311.6649673986</v>
      </c>
      <c r="X4" s="50">
        <f t="shared" si="0"/>
        <v>7677</v>
      </c>
      <c r="Y4" s="50">
        <f t="shared" si="0"/>
        <v>0</v>
      </c>
      <c r="Z4" s="50">
        <f t="shared" si="0"/>
        <v>0</v>
      </c>
      <c r="AA4" s="50">
        <f t="shared" si="0"/>
        <v>0</v>
      </c>
    </row>
    <row r="5" spans="1:27" s="24" customFormat="1" ht="2.25" customHeight="1" x14ac:dyDescent="0.3">
      <c r="A5" s="23"/>
      <c r="B5" s="23"/>
      <c r="C5" s="23"/>
      <c r="D5" s="23"/>
      <c r="E5" s="23"/>
      <c r="F5" s="23"/>
      <c r="G5" s="23"/>
      <c r="H5" s="23"/>
      <c r="I5" s="23"/>
      <c r="J5" s="56"/>
      <c r="K5" s="23"/>
      <c r="L5" s="23"/>
      <c r="M5" s="23"/>
      <c r="N5" s="23"/>
      <c r="O5" s="23"/>
      <c r="P5" s="23"/>
      <c r="Q5" s="23"/>
      <c r="R5" s="23"/>
      <c r="S5" s="23"/>
      <c r="T5" s="23"/>
      <c r="U5" s="23"/>
      <c r="V5" s="23"/>
      <c r="W5" s="23"/>
      <c r="X5" s="23"/>
      <c r="Y5" s="23"/>
      <c r="Z5" s="23"/>
      <c r="AA5" s="23"/>
    </row>
    <row r="6" spans="1:27" s="24" customFormat="1" ht="12.65" customHeight="1" x14ac:dyDescent="0.3">
      <c r="A6" s="179" t="s">
        <v>35</v>
      </c>
      <c r="B6" s="205"/>
      <c r="C6" s="180"/>
      <c r="D6" s="220" t="s">
        <v>150</v>
      </c>
      <c r="E6" s="221"/>
      <c r="F6" s="222"/>
      <c r="G6" s="223" t="s">
        <v>143</v>
      </c>
      <c r="H6" s="224"/>
      <c r="I6" s="213" t="s">
        <v>151</v>
      </c>
      <c r="J6" s="213" t="s">
        <v>152</v>
      </c>
      <c r="K6" s="223" t="s">
        <v>144</v>
      </c>
      <c r="L6" s="221"/>
      <c r="M6" s="221"/>
      <c r="N6" s="221"/>
      <c r="O6" s="221"/>
      <c r="P6" s="221"/>
      <c r="Q6" s="221"/>
      <c r="R6" s="222"/>
      <c r="S6" s="209" t="s">
        <v>153</v>
      </c>
      <c r="T6" s="209"/>
      <c r="U6" s="209"/>
      <c r="V6" s="221"/>
      <c r="W6" s="221"/>
      <c r="X6" s="222"/>
      <c r="Y6" s="208" t="s">
        <v>154</v>
      </c>
      <c r="Z6" s="209"/>
      <c r="AA6" s="233"/>
    </row>
    <row r="7" spans="1:27" s="24" customFormat="1" ht="17.5" customHeight="1" x14ac:dyDescent="0.3">
      <c r="A7" s="225" t="s">
        <v>40</v>
      </c>
      <c r="B7" s="225" t="s">
        <v>41</v>
      </c>
      <c r="C7" s="225" t="s">
        <v>42</v>
      </c>
      <c r="D7" s="227" t="s">
        <v>44</v>
      </c>
      <c r="E7" s="216" t="s">
        <v>45</v>
      </c>
      <c r="F7" s="216" t="s">
        <v>43</v>
      </c>
      <c r="G7" s="216" t="s">
        <v>47</v>
      </c>
      <c r="H7" s="216" t="s">
        <v>49</v>
      </c>
      <c r="I7" s="214"/>
      <c r="J7" s="231"/>
      <c r="K7" s="223" t="s">
        <v>155</v>
      </c>
      <c r="L7" s="221"/>
      <c r="M7" s="221"/>
      <c r="N7" s="222"/>
      <c r="O7" s="223" t="s">
        <v>156</v>
      </c>
      <c r="P7" s="234"/>
      <c r="Q7" s="234"/>
      <c r="R7" s="224"/>
      <c r="S7" s="229" t="s">
        <v>157</v>
      </c>
      <c r="T7" s="229" t="s">
        <v>158</v>
      </c>
      <c r="U7" s="229" t="s">
        <v>159</v>
      </c>
      <c r="V7" s="229" t="s">
        <v>160</v>
      </c>
      <c r="W7" s="229" t="s">
        <v>161</v>
      </c>
      <c r="X7" s="229" t="s">
        <v>162</v>
      </c>
      <c r="Y7" s="229" t="s">
        <v>146</v>
      </c>
      <c r="Z7" s="229" t="s">
        <v>163</v>
      </c>
      <c r="AA7" s="229" t="s">
        <v>164</v>
      </c>
    </row>
    <row r="8" spans="1:27" s="24" customFormat="1" ht="30.65" customHeight="1" x14ac:dyDescent="0.3">
      <c r="A8" s="226"/>
      <c r="B8" s="226"/>
      <c r="C8" s="226"/>
      <c r="D8" s="228"/>
      <c r="E8" s="217"/>
      <c r="F8" s="217"/>
      <c r="G8" s="217"/>
      <c r="H8" s="217"/>
      <c r="I8" s="215"/>
      <c r="J8" s="232"/>
      <c r="K8" s="59" t="s">
        <v>44</v>
      </c>
      <c r="L8" s="60" t="s">
        <v>45</v>
      </c>
      <c r="M8" s="61" t="s">
        <v>165</v>
      </c>
      <c r="N8" s="60" t="s">
        <v>43</v>
      </c>
      <c r="O8" s="59" t="s">
        <v>44</v>
      </c>
      <c r="P8" s="60" t="s">
        <v>45</v>
      </c>
      <c r="Q8" s="61" t="s">
        <v>165</v>
      </c>
      <c r="R8" s="60" t="s">
        <v>43</v>
      </c>
      <c r="S8" s="230"/>
      <c r="T8" s="232"/>
      <c r="U8" s="232"/>
      <c r="V8" s="230"/>
      <c r="W8" s="232"/>
      <c r="X8" s="232"/>
      <c r="Y8" s="232"/>
      <c r="Z8" s="232"/>
      <c r="AA8" s="232"/>
    </row>
    <row r="9" spans="1:27" s="24" customFormat="1" x14ac:dyDescent="0.3">
      <c r="A9" s="15" t="str">
        <f>IF(AND(INTRO!$E$37="Non-endemic",INTRO!$E$37="Non-endemic")," ",IF(COUNTRY_INFO!A9=0," ",COUNTRY_INFO!A9))</f>
        <v>Benin</v>
      </c>
      <c r="B9" s="15" t="str">
        <f>IF(AND(INTRO!$E$37="Non-endemic",INTRO!$E$37="Non-endemic")," ",IF(COUNTRY_INFO!B9=0," ",COUNTRY_INFO!B9))</f>
        <v>Alibori</v>
      </c>
      <c r="C9" s="15" t="str">
        <f>IF(AND(INTRO!$E$37="Non-endemic",INTRO!$E$37="Non-endemic")," ",IF(COUNTRY_INFO!C9=0," ",COUNTRY_INFO!C9))</f>
        <v>Banikoara</v>
      </c>
      <c r="D9" s="46"/>
      <c r="E9" s="46"/>
      <c r="F9" s="46">
        <f t="shared" ref="F9:F72" si="1">SUM(D9:E9)</f>
        <v>0</v>
      </c>
      <c r="G9" s="53">
        <f>IF(AND(INTRO!$E$37="Non-endemic",INTRO!$E$41="Non-endemic"),0,COUNTRY_INFO!P9)</f>
        <v>0</v>
      </c>
      <c r="H9" s="53">
        <f>IF(AND(INTRO!$E$37="Non-endemic",INTRO!$E$41="Non-endemic"),0,COUNTRY_INFO!R9)</f>
        <v>0</v>
      </c>
      <c r="I9" s="46">
        <f>IF(INTRO!$E$39="Non-endemic",IF($G9=1,DEC!I9,0),IF($G9=1,IVM!I9,0))</f>
        <v>0</v>
      </c>
      <c r="J9" s="62" t="s">
        <v>166</v>
      </c>
      <c r="K9" s="63">
        <f>IF($J9="ALB", IF(INTRO!$E$39="Non-endemic",IF($H9&lt;&gt;0,$D9*($H9-$G9),0),$D9*$H9), 0)</f>
        <v>0</v>
      </c>
      <c r="L9" s="46">
        <f t="shared" ref="L9:L85" si="2">IF($J9="ALB", IF($H9&lt;&gt;0,$E9*($H9-$G9),0), 0)</f>
        <v>0</v>
      </c>
      <c r="M9" s="63"/>
      <c r="N9" s="46">
        <f t="shared" ref="N9:N72" si="3">SUM(K9:M9)</f>
        <v>0</v>
      </c>
      <c r="O9" s="63">
        <f>IF($J9="MBD", IF(INTRO!$E$39="Non-endemic",IF($H9&lt;&gt;0,$D9*($H9-$G9),0),$D9*$H9),0)</f>
        <v>0</v>
      </c>
      <c r="P9" s="46">
        <f t="shared" ref="P9:P85" si="4">IF($J9="MBD", IF($H9&lt;&gt;0,$E9*($H9-$G9),0), 0 )</f>
        <v>0</v>
      </c>
      <c r="Q9" s="63"/>
      <c r="R9" s="46">
        <f t="shared" ref="R9:R72" si="5">SUM(O9:Q9)</f>
        <v>0</v>
      </c>
      <c r="S9" s="54">
        <v>0</v>
      </c>
      <c r="T9" s="55">
        <f t="shared" ref="T9:T85" si="6">IF($I9&gt;$S9, $I9-$S9,0)</f>
        <v>0</v>
      </c>
      <c r="U9" s="55">
        <f t="shared" ref="U9:U85" si="7">ROUNDUP($I9/200,0)</f>
        <v>0</v>
      </c>
      <c r="V9" s="54"/>
      <c r="W9" s="55">
        <f t="shared" ref="W9:W85" si="8">IF($L9&gt;$V9,$L9-$V9,0)</f>
        <v>0</v>
      </c>
      <c r="X9" s="55">
        <f t="shared" ref="X9:X85" si="9">ROUNDUP($L9/200,0)</f>
        <v>0</v>
      </c>
      <c r="Y9" s="54"/>
      <c r="Z9" s="55">
        <f t="shared" ref="Z9:Z85" si="10">IF($P9&gt;$Y9,$P9-$Y9,0)</f>
        <v>0</v>
      </c>
      <c r="AA9" s="55">
        <f t="shared" ref="AA9:AA85" si="11">ROUNDUP($P9/150,0)</f>
        <v>0</v>
      </c>
    </row>
    <row r="10" spans="1:27" x14ac:dyDescent="0.3">
      <c r="A10" s="15" t="str">
        <f>IF(AND(INTRO!$E$37="Non-endemic",INTRO!$E$37="Non-endemic")," ",IF(COUNTRY_INFO!A10=0," ",COUNTRY_INFO!A10))</f>
        <v>Benin</v>
      </c>
      <c r="B10" s="15" t="str">
        <f>IF(AND(INTRO!$E$37="Non-endemic",INTRO!$E$37="Non-endemic")," ",IF(COUNTRY_INFO!B10=0," ",COUNTRY_INFO!B10))</f>
        <v>Alibori</v>
      </c>
      <c r="C10" s="15" t="str">
        <f>IF(AND(INTRO!$E$37="Non-endemic",INTRO!$E$37="Non-endemic")," ",IF(COUNTRY_INFO!C10=0," ",COUNTRY_INFO!C10))</f>
        <v>Gogounou</v>
      </c>
      <c r="D10" s="46">
        <v>18982.94224700112</v>
      </c>
      <c r="E10" s="46">
        <v>41455.395936465684</v>
      </c>
      <c r="F10" s="46">
        <f t="shared" si="1"/>
        <v>60438.338183466803</v>
      </c>
      <c r="G10" s="53">
        <f>IF(AND(INTRO!$E$37="Non-endemic",INTRO!$E$41="Non-endemic"),0,COUNTRY_INFO!P10)</f>
        <v>0</v>
      </c>
      <c r="H10" s="53">
        <f>IF(AND(INTRO!$E$37="Non-endemic",INTRO!$E$41="Non-endemic"),0,COUNTRY_INFO!R10)</f>
        <v>1</v>
      </c>
      <c r="I10" s="46">
        <f>IF(INTRO!$E$39="Non-endemic",IF($G10=1,DEC!I10,0),IF($G10=1,IVM!I10,0))</f>
        <v>0</v>
      </c>
      <c r="J10" s="62" t="s">
        <v>166</v>
      </c>
      <c r="K10" s="63">
        <f>IF($J10="ALB", IF(INTRO!$E$39="Non-endemic",IF($H10&lt;&gt;0,$D10*($H10-$G10),0),$D10*$H10), 0)</f>
        <v>18982.94224700112</v>
      </c>
      <c r="L10" s="46">
        <f t="shared" si="2"/>
        <v>41455.395936465684</v>
      </c>
      <c r="M10" s="63"/>
      <c r="N10" s="46">
        <f t="shared" si="3"/>
        <v>60438.338183466803</v>
      </c>
      <c r="O10" s="63">
        <f>IF($J10="MBD", IF(INTRO!$E$39="Non-endemic",IF($H10&lt;&gt;0,$D10*($H10-$G10),0),$D10*$H10),0)</f>
        <v>0</v>
      </c>
      <c r="P10" s="46">
        <f t="shared" si="4"/>
        <v>0</v>
      </c>
      <c r="Q10" s="63"/>
      <c r="R10" s="46">
        <f t="shared" si="5"/>
        <v>0</v>
      </c>
      <c r="S10" s="54">
        <v>0</v>
      </c>
      <c r="T10" s="55">
        <f t="shared" si="6"/>
        <v>0</v>
      </c>
      <c r="U10" s="55">
        <f t="shared" si="7"/>
        <v>0</v>
      </c>
      <c r="V10" s="54"/>
      <c r="W10" s="55">
        <f t="shared" si="8"/>
        <v>41455.395936465684</v>
      </c>
      <c r="X10" s="55">
        <f t="shared" si="9"/>
        <v>208</v>
      </c>
      <c r="Y10" s="54"/>
      <c r="Z10" s="55">
        <f t="shared" si="10"/>
        <v>0</v>
      </c>
      <c r="AA10" s="55">
        <f t="shared" si="11"/>
        <v>0</v>
      </c>
    </row>
    <row r="11" spans="1:27" x14ac:dyDescent="0.3">
      <c r="A11" s="15" t="str">
        <f>IF(AND(INTRO!$E$37="Non-endemic",INTRO!$E$37="Non-endemic")," ",IF(COUNTRY_INFO!A11=0," ",COUNTRY_INFO!A11))</f>
        <v>Benin</v>
      </c>
      <c r="B11" s="15" t="str">
        <f>IF(AND(INTRO!$E$37="Non-endemic",INTRO!$E$37="Non-endemic")," ",IF(COUNTRY_INFO!B11=0," ",COUNTRY_INFO!B11))</f>
        <v>Alibori</v>
      </c>
      <c r="C11" s="15" t="str">
        <f>IF(AND(INTRO!$E$37="Non-endemic",INTRO!$E$37="Non-endemic")," ",IF(COUNTRY_INFO!C11=0," ",COUNTRY_INFO!C11))</f>
        <v>Kandi</v>
      </c>
      <c r="D11" s="46">
        <v>28959.877772562228</v>
      </c>
      <c r="E11" s="46">
        <v>63243.262488610155</v>
      </c>
      <c r="F11" s="46">
        <f t="shared" si="1"/>
        <v>92203.140261172375</v>
      </c>
      <c r="G11" s="53">
        <f>IF(AND(INTRO!$E$37="Non-endemic",INTRO!$E$41="Non-endemic"),0,COUNTRY_INFO!P11)</f>
        <v>0</v>
      </c>
      <c r="H11" s="53">
        <f>IF(AND(INTRO!$E$37="Non-endemic",INTRO!$E$41="Non-endemic"),0,COUNTRY_INFO!R11)</f>
        <v>1</v>
      </c>
      <c r="I11" s="46">
        <f>IF(INTRO!$E$39="Non-endemic",IF($G11=1,DEC!I11,0),IF($G11=1,IVM!I11,0))</f>
        <v>0</v>
      </c>
      <c r="J11" s="62" t="s">
        <v>166</v>
      </c>
      <c r="K11" s="63">
        <f>IF($J11="ALB", IF(INTRO!$E$39="Non-endemic",IF($H11&lt;&gt;0,$D11*($H11-$G11),0),$D11*$H11), 0)</f>
        <v>28959.877772562228</v>
      </c>
      <c r="L11" s="46">
        <f t="shared" si="2"/>
        <v>63243.262488610155</v>
      </c>
      <c r="M11" s="63"/>
      <c r="N11" s="46">
        <f t="shared" si="3"/>
        <v>92203.140261172375</v>
      </c>
      <c r="O11" s="63">
        <f>IF($J11="MBD", IF(INTRO!$E$39="Non-endemic",IF($H11&lt;&gt;0,$D11*($H11-$G11),0),$D11*$H11),0)</f>
        <v>0</v>
      </c>
      <c r="P11" s="46">
        <f t="shared" si="4"/>
        <v>0</v>
      </c>
      <c r="Q11" s="63"/>
      <c r="R11" s="46">
        <f t="shared" si="5"/>
        <v>0</v>
      </c>
      <c r="S11" s="54">
        <v>0</v>
      </c>
      <c r="T11" s="55">
        <f t="shared" si="6"/>
        <v>0</v>
      </c>
      <c r="U11" s="55">
        <f t="shared" si="7"/>
        <v>0</v>
      </c>
      <c r="V11" s="54"/>
      <c r="W11" s="55">
        <f t="shared" si="8"/>
        <v>63243.262488610155</v>
      </c>
      <c r="X11" s="55">
        <f t="shared" si="9"/>
        <v>317</v>
      </c>
      <c r="Y11" s="54"/>
      <c r="Z11" s="55">
        <f t="shared" si="10"/>
        <v>0</v>
      </c>
      <c r="AA11" s="55">
        <f t="shared" si="11"/>
        <v>0</v>
      </c>
    </row>
    <row r="12" spans="1:27" x14ac:dyDescent="0.3">
      <c r="A12" s="15" t="str">
        <f>IF(AND(INTRO!$E$37="Non-endemic",INTRO!$E$37="Non-endemic")," ",IF(COUNTRY_INFO!A12=0," ",COUNTRY_INFO!A12))</f>
        <v>Benin</v>
      </c>
      <c r="B12" s="15" t="str">
        <f>IF(AND(INTRO!$E$37="Non-endemic",INTRO!$E$37="Non-endemic")," ",IF(COUNTRY_INFO!B12=0," ",COUNTRY_INFO!B12))</f>
        <v>Alibori</v>
      </c>
      <c r="C12" s="15" t="str">
        <f>IF(AND(INTRO!$E$37="Non-endemic",INTRO!$E$37="Non-endemic")," ",IF(COUNTRY_INFO!C12=0," ",COUNTRY_INFO!C12))</f>
        <v>Karimama</v>
      </c>
      <c r="D12" s="46"/>
      <c r="E12" s="46"/>
      <c r="F12" s="46">
        <f t="shared" si="1"/>
        <v>0</v>
      </c>
      <c r="G12" s="53">
        <f>IF(AND(INTRO!$E$37="Non-endemic",INTRO!$E$41="Non-endemic"),0,COUNTRY_INFO!P12)</f>
        <v>0</v>
      </c>
      <c r="H12" s="53">
        <f>IF(AND(INTRO!$E$37="Non-endemic",INTRO!$E$41="Non-endemic"),0,COUNTRY_INFO!R12)</f>
        <v>0</v>
      </c>
      <c r="I12" s="46">
        <f>IF(INTRO!$E$39="Non-endemic",IF($G12=1,DEC!I12,0),IF($G12=1,IVM!I12,0))</f>
        <v>0</v>
      </c>
      <c r="J12" s="62" t="s">
        <v>166</v>
      </c>
      <c r="K12" s="63">
        <f>IF($J12="ALB", IF(INTRO!$E$39="Non-endemic",IF($H12&lt;&gt;0,$D12*($H12-$G12),0),$D12*$H12), 0)</f>
        <v>0</v>
      </c>
      <c r="L12" s="46">
        <f t="shared" si="2"/>
        <v>0</v>
      </c>
      <c r="M12" s="63"/>
      <c r="N12" s="46">
        <f t="shared" si="3"/>
        <v>0</v>
      </c>
      <c r="O12" s="63">
        <f>IF($J12="MBD", IF(INTRO!$E$39="Non-endemic",IF($H12&lt;&gt;0,$D12*($H12-$G12),0),$D12*$H12),0)</f>
        <v>0</v>
      </c>
      <c r="P12" s="46">
        <f t="shared" si="4"/>
        <v>0</v>
      </c>
      <c r="Q12" s="63"/>
      <c r="R12" s="46">
        <f t="shared" si="5"/>
        <v>0</v>
      </c>
      <c r="S12" s="54">
        <v>0</v>
      </c>
      <c r="T12" s="55">
        <f t="shared" si="6"/>
        <v>0</v>
      </c>
      <c r="U12" s="55">
        <f t="shared" si="7"/>
        <v>0</v>
      </c>
      <c r="V12" s="54"/>
      <c r="W12" s="55">
        <f t="shared" si="8"/>
        <v>0</v>
      </c>
      <c r="X12" s="55">
        <f t="shared" si="9"/>
        <v>0</v>
      </c>
      <c r="Y12" s="54"/>
      <c r="Z12" s="55">
        <f t="shared" si="10"/>
        <v>0</v>
      </c>
      <c r="AA12" s="55">
        <f t="shared" si="11"/>
        <v>0</v>
      </c>
    </row>
    <row r="13" spans="1:27" x14ac:dyDescent="0.3">
      <c r="A13" s="15" t="str">
        <f>IF(AND(INTRO!$E$37="Non-endemic",INTRO!$E$37="Non-endemic")," ",IF(COUNTRY_INFO!A13=0," ",COUNTRY_INFO!A13))</f>
        <v>Benin</v>
      </c>
      <c r="B13" s="15" t="str">
        <f>IF(AND(INTRO!$E$37="Non-endemic",INTRO!$E$37="Non-endemic")," ",IF(COUNTRY_INFO!B13=0," ",COUNTRY_INFO!B13))</f>
        <v>Alibori</v>
      </c>
      <c r="C13" s="15" t="str">
        <f>IF(AND(INTRO!$E$37="Non-endemic",INTRO!$E$37="Non-endemic")," ",IF(COUNTRY_INFO!C13=0," ",COUNTRY_INFO!C13))</f>
        <v>Malanville</v>
      </c>
      <c r="D13" s="46"/>
      <c r="E13" s="46"/>
      <c r="F13" s="46">
        <f t="shared" si="1"/>
        <v>0</v>
      </c>
      <c r="G13" s="53">
        <f>IF(AND(INTRO!$E$37="Non-endemic",INTRO!$E$41="Non-endemic"),0,COUNTRY_INFO!P13)</f>
        <v>0</v>
      </c>
      <c r="H13" s="53">
        <f>IF(AND(INTRO!$E$37="Non-endemic",INTRO!$E$41="Non-endemic"),0,COUNTRY_INFO!R13)</f>
        <v>0</v>
      </c>
      <c r="I13" s="46">
        <f>IF(INTRO!$E$39="Non-endemic",IF($G13=1,DEC!I13,0),IF($G13=1,IVM!I13,0))</f>
        <v>0</v>
      </c>
      <c r="J13" s="62" t="s">
        <v>166</v>
      </c>
      <c r="K13" s="63">
        <f>IF($J13="ALB", IF(INTRO!$E$39="Non-endemic",IF($H13&lt;&gt;0,$D13*($H13-$G13),0),$D13*$H13), 0)</f>
        <v>0</v>
      </c>
      <c r="L13" s="46">
        <f t="shared" si="2"/>
        <v>0</v>
      </c>
      <c r="M13" s="63"/>
      <c r="N13" s="46">
        <f t="shared" si="3"/>
        <v>0</v>
      </c>
      <c r="O13" s="63">
        <f>IF($J13="MBD", IF(INTRO!$E$39="Non-endemic",IF($H13&lt;&gt;0,$D13*($H13-$G13),0),$D13*$H13),0)</f>
        <v>0</v>
      </c>
      <c r="P13" s="46">
        <f t="shared" si="4"/>
        <v>0</v>
      </c>
      <c r="Q13" s="63"/>
      <c r="R13" s="46">
        <f t="shared" si="5"/>
        <v>0</v>
      </c>
      <c r="S13" s="54">
        <v>0</v>
      </c>
      <c r="T13" s="55">
        <f t="shared" si="6"/>
        <v>0</v>
      </c>
      <c r="U13" s="55">
        <f t="shared" si="7"/>
        <v>0</v>
      </c>
      <c r="V13" s="54"/>
      <c r="W13" s="55">
        <f t="shared" si="8"/>
        <v>0</v>
      </c>
      <c r="X13" s="55">
        <f t="shared" si="9"/>
        <v>0</v>
      </c>
      <c r="Y13" s="54"/>
      <c r="Z13" s="55">
        <f t="shared" si="10"/>
        <v>0</v>
      </c>
      <c r="AA13" s="55">
        <f t="shared" si="11"/>
        <v>0</v>
      </c>
    </row>
    <row r="14" spans="1:27" x14ac:dyDescent="0.3">
      <c r="A14" s="15" t="str">
        <f>IF(AND(INTRO!$E$37="Non-endemic",INTRO!$E$37="Non-endemic")," ",IF(COUNTRY_INFO!A14=0," ",COUNTRY_INFO!A14))</f>
        <v>Benin</v>
      </c>
      <c r="B14" s="15" t="str">
        <f>IF(AND(INTRO!$E$37="Non-endemic",INTRO!$E$37="Non-endemic")," ",IF(COUNTRY_INFO!B14=0," ",COUNTRY_INFO!B14))</f>
        <v>Alibori</v>
      </c>
      <c r="C14" s="15" t="str">
        <f>IF(AND(INTRO!$E$37="Non-endemic",INTRO!$E$37="Non-endemic")," ",IF(COUNTRY_INFO!C14=0," ",COUNTRY_INFO!C14))</f>
        <v>Ségbana</v>
      </c>
      <c r="D14" s="46">
        <v>14388.838595892776</v>
      </c>
      <c r="E14" s="46">
        <v>31422.684286618784</v>
      </c>
      <c r="F14" s="46">
        <f t="shared" si="1"/>
        <v>45811.522882511563</v>
      </c>
      <c r="G14" s="53">
        <f>IF(AND(INTRO!$E$37="Non-endemic",INTRO!$E$41="Non-endemic"),0,COUNTRY_INFO!P14)</f>
        <v>0</v>
      </c>
      <c r="H14" s="53">
        <f>IF(AND(INTRO!$E$37="Non-endemic",INTRO!$E$41="Non-endemic"),0,COUNTRY_INFO!R14)</f>
        <v>1</v>
      </c>
      <c r="I14" s="46">
        <f>IF(INTRO!$E$39="Non-endemic",IF($G14=1,DEC!I14,0),IF($G14=1,IVM!I14,0))</f>
        <v>0</v>
      </c>
      <c r="J14" s="62" t="s">
        <v>166</v>
      </c>
      <c r="K14" s="63">
        <f>IF($J14="ALB", IF(INTRO!$E$39="Non-endemic",IF($H14&lt;&gt;0,$D14*($H14-$G14),0),$D14*$H14), 0)</f>
        <v>14388.838595892776</v>
      </c>
      <c r="L14" s="46">
        <f t="shared" si="2"/>
        <v>31422.684286618784</v>
      </c>
      <c r="M14" s="63"/>
      <c r="N14" s="46">
        <f t="shared" si="3"/>
        <v>45811.522882511563</v>
      </c>
      <c r="O14" s="63">
        <f>IF($J14="MBD", IF(INTRO!$E$39="Non-endemic",IF($H14&lt;&gt;0,$D14*($H14-$G14),0),$D14*$H14),0)</f>
        <v>0</v>
      </c>
      <c r="P14" s="46">
        <f t="shared" si="4"/>
        <v>0</v>
      </c>
      <c r="Q14" s="63"/>
      <c r="R14" s="46">
        <f t="shared" si="5"/>
        <v>0</v>
      </c>
      <c r="S14" s="54">
        <v>0</v>
      </c>
      <c r="T14" s="55">
        <f t="shared" si="6"/>
        <v>0</v>
      </c>
      <c r="U14" s="55">
        <f t="shared" si="7"/>
        <v>0</v>
      </c>
      <c r="V14" s="54"/>
      <c r="W14" s="55">
        <f t="shared" si="8"/>
        <v>31422.684286618784</v>
      </c>
      <c r="X14" s="55">
        <f t="shared" si="9"/>
        <v>158</v>
      </c>
      <c r="Y14" s="54"/>
      <c r="Z14" s="55">
        <f t="shared" si="10"/>
        <v>0</v>
      </c>
      <c r="AA14" s="55">
        <f t="shared" si="11"/>
        <v>0</v>
      </c>
    </row>
    <row r="15" spans="1:27" x14ac:dyDescent="0.3">
      <c r="A15" s="15" t="str">
        <f>IF(AND(INTRO!$E$37="Non-endemic",INTRO!$E$37="Non-endemic")," ",IF(COUNTRY_INFO!A15=0," ",COUNTRY_INFO!A15))</f>
        <v>Benin</v>
      </c>
      <c r="B15" s="15" t="str">
        <f>IF(AND(INTRO!$E$37="Non-endemic",INTRO!$E$37="Non-endemic")," ",IF(COUNTRY_INFO!B15=0," ",COUNTRY_INFO!B15))</f>
        <v>Atacora</v>
      </c>
      <c r="C15" s="15" t="str">
        <f>IF(AND(INTRO!$E$37="Non-endemic",INTRO!$E$37="Non-endemic")," ",IF(COUNTRY_INFO!C15=0," ",COUNTRY_INFO!C15))</f>
        <v>Boukoumbé</v>
      </c>
      <c r="D15" s="46">
        <v>13317.764082479534</v>
      </c>
      <c r="E15" s="46">
        <v>29083.646562473688</v>
      </c>
      <c r="F15" s="46">
        <f t="shared" si="1"/>
        <v>42401.410644953226</v>
      </c>
      <c r="G15" s="53">
        <f>IF(AND(INTRO!$E$37="Non-endemic",INTRO!$E$41="Non-endemic"),0,COUNTRY_INFO!P15)</f>
        <v>0</v>
      </c>
      <c r="H15" s="53">
        <f>IF(AND(INTRO!$E$37="Non-endemic",INTRO!$E$41="Non-endemic"),0,COUNTRY_INFO!R15)</f>
        <v>1</v>
      </c>
      <c r="I15" s="46">
        <f>IF(INTRO!$E$39="Non-endemic",IF($G15=1,DEC!I15,0),IF($G15=1,IVM!I15,0))</f>
        <v>0</v>
      </c>
      <c r="J15" s="62" t="s">
        <v>166</v>
      </c>
      <c r="K15" s="63">
        <f>IF($J15="ALB", IF(INTRO!$E$39="Non-endemic",IF($H15&lt;&gt;0,$D15*($H15-$G15),0),$D15*$H15), 0)</f>
        <v>13317.764082479534</v>
      </c>
      <c r="L15" s="46">
        <f t="shared" si="2"/>
        <v>29083.646562473688</v>
      </c>
      <c r="M15" s="63"/>
      <c r="N15" s="46">
        <f t="shared" si="3"/>
        <v>42401.410644953226</v>
      </c>
      <c r="O15" s="63">
        <f>IF($J15="MBD", IF(INTRO!$E$39="Non-endemic",IF($H15&lt;&gt;0,$D15*($H15-$G15),0),$D15*$H15),0)</f>
        <v>0</v>
      </c>
      <c r="P15" s="46">
        <f t="shared" si="4"/>
        <v>0</v>
      </c>
      <c r="Q15" s="63"/>
      <c r="R15" s="46">
        <f t="shared" si="5"/>
        <v>0</v>
      </c>
      <c r="S15" s="54">
        <v>0</v>
      </c>
      <c r="T15" s="55">
        <f t="shared" si="6"/>
        <v>0</v>
      </c>
      <c r="U15" s="55">
        <f t="shared" si="7"/>
        <v>0</v>
      </c>
      <c r="V15" s="54"/>
      <c r="W15" s="55">
        <f t="shared" si="8"/>
        <v>29083.646562473688</v>
      </c>
      <c r="X15" s="55">
        <f t="shared" si="9"/>
        <v>146</v>
      </c>
      <c r="Y15" s="54"/>
      <c r="Z15" s="55">
        <f t="shared" si="10"/>
        <v>0</v>
      </c>
      <c r="AA15" s="55">
        <f t="shared" si="11"/>
        <v>0</v>
      </c>
    </row>
    <row r="16" spans="1:27" x14ac:dyDescent="0.3">
      <c r="A16" s="15" t="str">
        <f>IF(AND(INTRO!$E$37="Non-endemic",INTRO!$E$37="Non-endemic")," ",IF(COUNTRY_INFO!A16=0," ",COUNTRY_INFO!A16))</f>
        <v>Benin</v>
      </c>
      <c r="B16" s="15" t="str">
        <f>IF(AND(INTRO!$E$37="Non-endemic",INTRO!$E$37="Non-endemic")," ",IF(COUNTRY_INFO!B16=0," ",COUNTRY_INFO!B16))</f>
        <v>Atacora</v>
      </c>
      <c r="C16" s="15" t="str">
        <f>IF(AND(INTRO!$E$37="Non-endemic",INTRO!$E$37="Non-endemic")," ",IF(COUNTRY_INFO!C16=0," ",COUNTRY_INFO!C16))</f>
        <v>Cobly</v>
      </c>
      <c r="D16" s="46">
        <v>10919.597395607811</v>
      </c>
      <c r="E16" s="46">
        <v>23846.473724231761</v>
      </c>
      <c r="F16" s="46">
        <f t="shared" si="1"/>
        <v>34766.071119839573</v>
      </c>
      <c r="G16" s="53">
        <f>IF(AND(INTRO!$E$37="Non-endemic",INTRO!$E$41="Non-endemic"),0,COUNTRY_INFO!P16)</f>
        <v>0</v>
      </c>
      <c r="H16" s="53">
        <f>IF(AND(INTRO!$E$37="Non-endemic",INTRO!$E$41="Non-endemic"),0,COUNTRY_INFO!R16)</f>
        <v>1</v>
      </c>
      <c r="I16" s="46">
        <f>IF(INTRO!$E$39="Non-endemic",IF($G16=1,DEC!I16,0),IF($G16=1,IVM!I16,0))</f>
        <v>0</v>
      </c>
      <c r="J16" s="62" t="s">
        <v>166</v>
      </c>
      <c r="K16" s="63">
        <f>IF($J16="ALB", IF(INTRO!$E$39="Non-endemic",IF($H16&lt;&gt;0,$D16*($H16-$G16),0),$D16*$H16), 0)</f>
        <v>10919.597395607811</v>
      </c>
      <c r="L16" s="46">
        <f t="shared" si="2"/>
        <v>23846.473724231761</v>
      </c>
      <c r="M16" s="63"/>
      <c r="N16" s="46">
        <f t="shared" si="3"/>
        <v>34766.071119839573</v>
      </c>
      <c r="O16" s="63">
        <f>IF($J16="MBD", IF(INTRO!$E$39="Non-endemic",IF($H16&lt;&gt;0,$D16*($H16-$G16),0),$D16*$H16),0)</f>
        <v>0</v>
      </c>
      <c r="P16" s="46">
        <f t="shared" si="4"/>
        <v>0</v>
      </c>
      <c r="Q16" s="63"/>
      <c r="R16" s="46">
        <f t="shared" si="5"/>
        <v>0</v>
      </c>
      <c r="S16" s="54">
        <v>0</v>
      </c>
      <c r="T16" s="55">
        <f t="shared" si="6"/>
        <v>0</v>
      </c>
      <c r="U16" s="55">
        <f t="shared" si="7"/>
        <v>0</v>
      </c>
      <c r="V16" s="54"/>
      <c r="W16" s="55">
        <f t="shared" si="8"/>
        <v>23846.473724231761</v>
      </c>
      <c r="X16" s="55">
        <f t="shared" si="9"/>
        <v>120</v>
      </c>
      <c r="Y16" s="54"/>
      <c r="Z16" s="55">
        <f t="shared" si="10"/>
        <v>0</v>
      </c>
      <c r="AA16" s="55">
        <f t="shared" si="11"/>
        <v>0</v>
      </c>
    </row>
    <row r="17" spans="1:27" x14ac:dyDescent="0.3">
      <c r="A17" s="15" t="str">
        <f>IF(AND(INTRO!$E$37="Non-endemic",INTRO!$E$37="Non-endemic")," ",IF(COUNTRY_INFO!A17=0," ",COUNTRY_INFO!A17))</f>
        <v>Benin</v>
      </c>
      <c r="B17" s="15" t="str">
        <f>IF(AND(INTRO!$E$37="Non-endemic",INTRO!$E$37="Non-endemic")," ",IF(COUNTRY_INFO!B17=0," ",COUNTRY_INFO!B17))</f>
        <v>Atacora</v>
      </c>
      <c r="C17" s="15" t="str">
        <f>IF(AND(INTRO!$E$37="Non-endemic",INTRO!$E$37="Non-endemic")," ",IF(COUNTRY_INFO!C17=0," ",COUNTRY_INFO!C17))</f>
        <v>Kérou</v>
      </c>
      <c r="D17" s="46">
        <v>16184.354248298383</v>
      </c>
      <c r="E17" s="46">
        <v>35343.773615769263</v>
      </c>
      <c r="F17" s="46">
        <f t="shared" si="1"/>
        <v>51528.127864067646</v>
      </c>
      <c r="G17" s="53">
        <f>IF(AND(INTRO!$E$37="Non-endemic",INTRO!$E$41="Non-endemic"),0,COUNTRY_INFO!P17)</f>
        <v>0</v>
      </c>
      <c r="H17" s="53">
        <f>IF(AND(INTRO!$E$37="Non-endemic",INTRO!$E$41="Non-endemic"),0,COUNTRY_INFO!R17)</f>
        <v>1</v>
      </c>
      <c r="I17" s="46">
        <f>IF(INTRO!$E$39="Non-endemic",IF($G17=1,DEC!I17,0),IF($G17=1,IVM!I17,0))</f>
        <v>0</v>
      </c>
      <c r="J17" s="62" t="s">
        <v>166</v>
      </c>
      <c r="K17" s="63">
        <f>IF($J17="ALB", IF(INTRO!$E$39="Non-endemic",IF($H17&lt;&gt;0,$D17*($H17-$G17),0),$D17*$H17), 0)</f>
        <v>16184.354248298383</v>
      </c>
      <c r="L17" s="46">
        <f t="shared" si="2"/>
        <v>35343.773615769263</v>
      </c>
      <c r="M17" s="63"/>
      <c r="N17" s="46">
        <f t="shared" si="3"/>
        <v>51528.127864067646</v>
      </c>
      <c r="O17" s="63">
        <f>IF($J17="MBD", IF(INTRO!$E$39="Non-endemic",IF($H17&lt;&gt;0,$D17*($H17-$G17),0),$D17*$H17),0)</f>
        <v>0</v>
      </c>
      <c r="P17" s="46">
        <f t="shared" si="4"/>
        <v>0</v>
      </c>
      <c r="Q17" s="63"/>
      <c r="R17" s="46">
        <f t="shared" si="5"/>
        <v>0</v>
      </c>
      <c r="S17" s="54">
        <v>0</v>
      </c>
      <c r="T17" s="55">
        <f t="shared" si="6"/>
        <v>0</v>
      </c>
      <c r="U17" s="55">
        <f t="shared" si="7"/>
        <v>0</v>
      </c>
      <c r="V17" s="54"/>
      <c r="W17" s="55">
        <f t="shared" si="8"/>
        <v>35343.773615769263</v>
      </c>
      <c r="X17" s="55">
        <f t="shared" si="9"/>
        <v>177</v>
      </c>
      <c r="Y17" s="54"/>
      <c r="Z17" s="55">
        <f t="shared" si="10"/>
        <v>0</v>
      </c>
      <c r="AA17" s="55">
        <f t="shared" si="11"/>
        <v>0</v>
      </c>
    </row>
    <row r="18" spans="1:27" x14ac:dyDescent="0.3">
      <c r="A18" s="15" t="str">
        <f>IF(AND(INTRO!$E$37="Non-endemic",INTRO!$E$37="Non-endemic")," ",IF(COUNTRY_INFO!A18=0," ",COUNTRY_INFO!A18))</f>
        <v>Benin</v>
      </c>
      <c r="B18" s="15" t="str">
        <f>IF(AND(INTRO!$E$37="Non-endemic",INTRO!$E$37="Non-endemic")," ",IF(COUNTRY_INFO!B18=0," ",COUNTRY_INFO!B18))</f>
        <v>Atacora</v>
      </c>
      <c r="C18" s="15" t="str">
        <f>IF(AND(INTRO!$E$37="Non-endemic",INTRO!$E$37="Non-endemic")," ",IF(COUNTRY_INFO!C18=0," ",COUNTRY_INFO!C18))</f>
        <v>Kouandé</v>
      </c>
      <c r="D18" s="46">
        <v>18016.536152331926</v>
      </c>
      <c r="E18" s="46">
        <v>39344.935567960158</v>
      </c>
      <c r="F18" s="46">
        <f t="shared" si="1"/>
        <v>57361.471720292087</v>
      </c>
      <c r="G18" s="53">
        <f>IF(AND(INTRO!$E$37="Non-endemic",INTRO!$E$41="Non-endemic"),0,COUNTRY_INFO!P18)</f>
        <v>0</v>
      </c>
      <c r="H18" s="53">
        <f>IF(AND(INTRO!$E$37="Non-endemic",INTRO!$E$41="Non-endemic"),0,COUNTRY_INFO!R18)</f>
        <v>1</v>
      </c>
      <c r="I18" s="46">
        <f>IF(INTRO!$E$39="Non-endemic",IF($G18=1,DEC!I18,0),IF($G18=1,IVM!I18,0))</f>
        <v>0</v>
      </c>
      <c r="J18" s="62" t="s">
        <v>166</v>
      </c>
      <c r="K18" s="63">
        <f>IF($J18="ALB", IF(INTRO!$E$39="Non-endemic",IF($H18&lt;&gt;0,$D18*($H18-$G18),0),$D18*$H18), 0)</f>
        <v>18016.536152331926</v>
      </c>
      <c r="L18" s="46">
        <f t="shared" si="2"/>
        <v>39344.935567960158</v>
      </c>
      <c r="M18" s="63"/>
      <c r="N18" s="46">
        <f t="shared" si="3"/>
        <v>57361.471720292087</v>
      </c>
      <c r="O18" s="63">
        <f>IF($J18="MBD", IF(INTRO!$E$39="Non-endemic",IF($H18&lt;&gt;0,$D18*($H18-$G18),0),$D18*$H18),0)</f>
        <v>0</v>
      </c>
      <c r="P18" s="46">
        <f t="shared" si="4"/>
        <v>0</v>
      </c>
      <c r="Q18" s="63"/>
      <c r="R18" s="46">
        <f t="shared" si="5"/>
        <v>0</v>
      </c>
      <c r="S18" s="54">
        <v>0</v>
      </c>
      <c r="T18" s="55">
        <f t="shared" si="6"/>
        <v>0</v>
      </c>
      <c r="U18" s="55">
        <f t="shared" si="7"/>
        <v>0</v>
      </c>
      <c r="V18" s="54"/>
      <c r="W18" s="55">
        <f t="shared" si="8"/>
        <v>39344.935567960158</v>
      </c>
      <c r="X18" s="55">
        <f t="shared" si="9"/>
        <v>197</v>
      </c>
      <c r="Y18" s="54"/>
      <c r="Z18" s="55">
        <f t="shared" si="10"/>
        <v>0</v>
      </c>
      <c r="AA18" s="55">
        <f t="shared" si="11"/>
        <v>0</v>
      </c>
    </row>
    <row r="19" spans="1:27" x14ac:dyDescent="0.3">
      <c r="A19" s="15" t="str">
        <f>IF(AND(INTRO!$E$37="Non-endemic",INTRO!$E$37="Non-endemic")," ",IF(COUNTRY_INFO!A19=0," ",COUNTRY_INFO!A19))</f>
        <v>Benin</v>
      </c>
      <c r="B19" s="15" t="str">
        <f>IF(AND(INTRO!$E$37="Non-endemic",INTRO!$E$37="Non-endemic")," ",IF(COUNTRY_INFO!B19=0," ",COUNTRY_INFO!B19))</f>
        <v>Atacora</v>
      </c>
      <c r="C19" s="15" t="str">
        <f>IF(AND(INTRO!$E$37="Non-endemic",INTRO!$E$37="Non-endemic")," ",IF(COUNTRY_INFO!C19=0," ",COUNTRY_INFO!C19))</f>
        <v>Matéri</v>
      </c>
      <c r="D19" s="46">
        <v>18407.104418571289</v>
      </c>
      <c r="E19" s="46">
        <v>40197.867737615241</v>
      </c>
      <c r="F19" s="46">
        <f t="shared" si="1"/>
        <v>58604.97215618653</v>
      </c>
      <c r="G19" s="53">
        <f>IF(AND(INTRO!$E$37="Non-endemic",INTRO!$E$41="Non-endemic"),0,COUNTRY_INFO!P19)</f>
        <v>0</v>
      </c>
      <c r="H19" s="53">
        <f>IF(AND(INTRO!$E$37="Non-endemic",INTRO!$E$41="Non-endemic"),0,COUNTRY_INFO!R19)</f>
        <v>1</v>
      </c>
      <c r="I19" s="46">
        <f>IF(INTRO!$E$39="Non-endemic",IF($G19=1,DEC!I19,0),IF($G19=1,IVM!I19,0))</f>
        <v>0</v>
      </c>
      <c r="J19" s="62" t="s">
        <v>166</v>
      </c>
      <c r="K19" s="63">
        <f>IF($J19="ALB", IF(INTRO!$E$39="Non-endemic",IF($H19&lt;&gt;0,$D19*($H19-$G19),0),$D19*$H19), 0)</f>
        <v>18407.104418571289</v>
      </c>
      <c r="L19" s="46">
        <f t="shared" si="2"/>
        <v>40197.867737615241</v>
      </c>
      <c r="M19" s="63"/>
      <c r="N19" s="46">
        <f t="shared" si="3"/>
        <v>58604.97215618653</v>
      </c>
      <c r="O19" s="63">
        <f>IF($J19="MBD", IF(INTRO!$E$39="Non-endemic",IF($H19&lt;&gt;0,$D19*($H19-$G19),0),$D19*$H19),0)</f>
        <v>0</v>
      </c>
      <c r="P19" s="46">
        <f t="shared" si="4"/>
        <v>0</v>
      </c>
      <c r="Q19" s="63"/>
      <c r="R19" s="46">
        <f t="shared" si="5"/>
        <v>0</v>
      </c>
      <c r="S19" s="54">
        <v>0</v>
      </c>
      <c r="T19" s="55">
        <f t="shared" si="6"/>
        <v>0</v>
      </c>
      <c r="U19" s="55">
        <f t="shared" si="7"/>
        <v>0</v>
      </c>
      <c r="V19" s="54"/>
      <c r="W19" s="55">
        <f t="shared" si="8"/>
        <v>40197.867737615241</v>
      </c>
      <c r="X19" s="55">
        <f t="shared" si="9"/>
        <v>201</v>
      </c>
      <c r="Y19" s="54"/>
      <c r="Z19" s="55">
        <f t="shared" si="10"/>
        <v>0</v>
      </c>
      <c r="AA19" s="55">
        <f t="shared" si="11"/>
        <v>0</v>
      </c>
    </row>
    <row r="20" spans="1:27" x14ac:dyDescent="0.3">
      <c r="A20" s="15" t="str">
        <f>IF(AND(INTRO!$E$37="Non-endemic",INTRO!$E$37="Non-endemic")," ",IF(COUNTRY_INFO!A20=0," ",COUNTRY_INFO!A20))</f>
        <v>Benin</v>
      </c>
      <c r="B20" s="15" t="str">
        <f>IF(AND(INTRO!$E$37="Non-endemic",INTRO!$E$37="Non-endemic")," ",IF(COUNTRY_INFO!B20=0," ",COUNTRY_INFO!B20))</f>
        <v>Atacora</v>
      </c>
      <c r="C20" s="15" t="str">
        <f>IF(AND(INTRO!$E$37="Non-endemic",INTRO!$E$37="Non-endemic")," ",IF(COUNTRY_INFO!C20=0," ",COUNTRY_INFO!C20))</f>
        <v>Natitingou</v>
      </c>
      <c r="D20" s="46">
        <v>16773.275629071217</v>
      </c>
      <c r="E20" s="46">
        <v>36629.873984074649</v>
      </c>
      <c r="F20" s="46">
        <f t="shared" si="1"/>
        <v>53403.14961314587</v>
      </c>
      <c r="G20" s="53">
        <f>IF(AND(INTRO!$E$37="Non-endemic",INTRO!$E$41="Non-endemic"),0,COUNTRY_INFO!P20)</f>
        <v>0</v>
      </c>
      <c r="H20" s="53">
        <f>IF(AND(INTRO!$E$37="Non-endemic",INTRO!$E$41="Non-endemic"),0,COUNTRY_INFO!R20)</f>
        <v>1</v>
      </c>
      <c r="I20" s="46">
        <f>IF(INTRO!$E$39="Non-endemic",IF($G20=1,DEC!I20,0),IF($G20=1,IVM!I20,0))</f>
        <v>0</v>
      </c>
      <c r="J20" s="62" t="s">
        <v>166</v>
      </c>
      <c r="K20" s="63">
        <f>IF($J20="ALB", IF(INTRO!$E$39="Non-endemic",IF($H20&lt;&gt;0,$D20*($H20-$G20),0),$D20*$H20), 0)</f>
        <v>16773.275629071217</v>
      </c>
      <c r="L20" s="46">
        <f t="shared" si="2"/>
        <v>36629.873984074649</v>
      </c>
      <c r="M20" s="63"/>
      <c r="N20" s="46">
        <f t="shared" si="3"/>
        <v>53403.14961314587</v>
      </c>
      <c r="O20" s="63">
        <f>IF($J20="MBD", IF(INTRO!$E$39="Non-endemic",IF($H20&lt;&gt;0,$D20*($H20-$G20),0),$D20*$H20),0)</f>
        <v>0</v>
      </c>
      <c r="P20" s="46">
        <f t="shared" si="4"/>
        <v>0</v>
      </c>
      <c r="Q20" s="63"/>
      <c r="R20" s="46">
        <f t="shared" si="5"/>
        <v>0</v>
      </c>
      <c r="S20" s="54">
        <v>0</v>
      </c>
      <c r="T20" s="55">
        <f t="shared" si="6"/>
        <v>0</v>
      </c>
      <c r="U20" s="55">
        <f t="shared" si="7"/>
        <v>0</v>
      </c>
      <c r="V20" s="54"/>
      <c r="W20" s="55">
        <f t="shared" si="8"/>
        <v>36629.873984074649</v>
      </c>
      <c r="X20" s="55">
        <f t="shared" si="9"/>
        <v>184</v>
      </c>
      <c r="Y20" s="54"/>
      <c r="Z20" s="55">
        <f t="shared" si="10"/>
        <v>0</v>
      </c>
      <c r="AA20" s="55">
        <f t="shared" si="11"/>
        <v>0</v>
      </c>
    </row>
    <row r="21" spans="1:27" x14ac:dyDescent="0.3">
      <c r="A21" s="15" t="str">
        <f>IF(AND(INTRO!$E$37="Non-endemic",INTRO!$E$37="Non-endemic")," ",IF(COUNTRY_INFO!A21=0," ",COUNTRY_INFO!A21))</f>
        <v>Benin</v>
      </c>
      <c r="B21" s="15" t="str">
        <f>IF(AND(INTRO!$E$37="Non-endemic",INTRO!$E$37="Non-endemic")," ",IF(COUNTRY_INFO!B21=0," ",COUNTRY_INFO!B21))</f>
        <v>Atacora</v>
      </c>
      <c r="C21" s="15" t="str">
        <f>IF(AND(INTRO!$E$37="Non-endemic",INTRO!$E$37="Non-endemic")," ",IF(COUNTRY_INFO!C21=0," ",COUNTRY_INFO!C21))</f>
        <v>Péhunco</v>
      </c>
      <c r="D21" s="46"/>
      <c r="E21" s="46"/>
      <c r="F21" s="46">
        <f t="shared" si="1"/>
        <v>0</v>
      </c>
      <c r="G21" s="53">
        <f>IF(AND(INTRO!$E$37="Non-endemic",INTRO!$E$41="Non-endemic"),0,COUNTRY_INFO!P21)</f>
        <v>0</v>
      </c>
      <c r="H21" s="53">
        <f>IF(AND(INTRO!$E$37="Non-endemic",INTRO!$E$41="Non-endemic"),0,COUNTRY_INFO!R21)</f>
        <v>0</v>
      </c>
      <c r="I21" s="46">
        <f>IF(INTRO!$E$39="Non-endemic",IF($G21=1,DEC!I21,0),IF($G21=1,IVM!I21,0))</f>
        <v>0</v>
      </c>
      <c r="J21" s="62" t="s">
        <v>166</v>
      </c>
      <c r="K21" s="63">
        <f>IF($J21="ALB", IF(INTRO!$E$39="Non-endemic",IF($H21&lt;&gt;0,$D21*($H21-$G21),0),$D21*$H21), 0)</f>
        <v>0</v>
      </c>
      <c r="L21" s="46">
        <f t="shared" si="2"/>
        <v>0</v>
      </c>
      <c r="M21" s="63"/>
      <c r="N21" s="46">
        <f t="shared" si="3"/>
        <v>0</v>
      </c>
      <c r="O21" s="63">
        <f>IF($J21="MBD", IF(INTRO!$E$39="Non-endemic",IF($H21&lt;&gt;0,$D21*($H21-$G21),0),$D21*$H21),0)</f>
        <v>0</v>
      </c>
      <c r="P21" s="46">
        <f t="shared" si="4"/>
        <v>0</v>
      </c>
      <c r="Q21" s="63"/>
      <c r="R21" s="46">
        <f t="shared" si="5"/>
        <v>0</v>
      </c>
      <c r="S21" s="54">
        <v>0</v>
      </c>
      <c r="T21" s="55">
        <f t="shared" si="6"/>
        <v>0</v>
      </c>
      <c r="U21" s="55">
        <f t="shared" si="7"/>
        <v>0</v>
      </c>
      <c r="V21" s="54"/>
      <c r="W21" s="55">
        <f t="shared" si="8"/>
        <v>0</v>
      </c>
      <c r="X21" s="55">
        <f t="shared" si="9"/>
        <v>0</v>
      </c>
      <c r="Y21" s="54"/>
      <c r="Z21" s="55">
        <f t="shared" si="10"/>
        <v>0</v>
      </c>
      <c r="AA21" s="55">
        <f t="shared" si="11"/>
        <v>0</v>
      </c>
    </row>
    <row r="22" spans="1:27" x14ac:dyDescent="0.3">
      <c r="A22" s="15" t="str">
        <f>IF(AND(INTRO!$E$37="Non-endemic",INTRO!$E$37="Non-endemic")," ",IF(COUNTRY_INFO!A22=0," ",COUNTRY_INFO!A22))</f>
        <v>Benin</v>
      </c>
      <c r="B22" s="15" t="str">
        <f>IF(AND(INTRO!$E$37="Non-endemic",INTRO!$E$37="Non-endemic")," ",IF(COUNTRY_INFO!B22=0," ",COUNTRY_INFO!B22))</f>
        <v>Atacora</v>
      </c>
      <c r="C22" s="15" t="str">
        <f>IF(AND(INTRO!$E$37="Non-endemic",INTRO!$E$37="Non-endemic")," ",IF(COUNTRY_INFO!C22=0," ",COUNTRY_INFO!C22))</f>
        <v>Tanguiéta</v>
      </c>
      <c r="D22" s="46">
        <v>12061.904582888528</v>
      </c>
      <c r="E22" s="46">
        <v>26341.071037631566</v>
      </c>
      <c r="F22" s="46">
        <f t="shared" si="1"/>
        <v>38402.975620520097</v>
      </c>
      <c r="G22" s="53">
        <f>IF(AND(INTRO!$E$37="Non-endemic",INTRO!$E$41="Non-endemic"),0,COUNTRY_INFO!P22)</f>
        <v>0</v>
      </c>
      <c r="H22" s="53">
        <f>IF(AND(INTRO!$E$37="Non-endemic",INTRO!$E$41="Non-endemic"),0,COUNTRY_INFO!R22)</f>
        <v>1</v>
      </c>
      <c r="I22" s="46">
        <f>IF(INTRO!$E$39="Non-endemic",IF($G22=1,DEC!I22,0),IF($G22=1,IVM!I22,0))</f>
        <v>0</v>
      </c>
      <c r="J22" s="62" t="s">
        <v>166</v>
      </c>
      <c r="K22" s="63">
        <f>IF($J22="ALB", IF(INTRO!$E$39="Non-endemic",IF($H22&lt;&gt;0,$D22*($H22-$G22),0),$D22*$H22), 0)</f>
        <v>12061.904582888528</v>
      </c>
      <c r="L22" s="46">
        <f t="shared" si="2"/>
        <v>26341.071037631566</v>
      </c>
      <c r="M22" s="63"/>
      <c r="N22" s="46">
        <f t="shared" si="3"/>
        <v>38402.975620520097</v>
      </c>
      <c r="O22" s="63">
        <f>IF($J22="MBD", IF(INTRO!$E$39="Non-endemic",IF($H22&lt;&gt;0,$D22*($H22-$G22),0),$D22*$H22),0)</f>
        <v>0</v>
      </c>
      <c r="P22" s="46">
        <f t="shared" si="4"/>
        <v>0</v>
      </c>
      <c r="Q22" s="63"/>
      <c r="R22" s="46">
        <f t="shared" si="5"/>
        <v>0</v>
      </c>
      <c r="S22" s="54">
        <v>0</v>
      </c>
      <c r="T22" s="55">
        <f t="shared" si="6"/>
        <v>0</v>
      </c>
      <c r="U22" s="55">
        <f t="shared" si="7"/>
        <v>0</v>
      </c>
      <c r="V22" s="54"/>
      <c r="W22" s="55">
        <f t="shared" si="8"/>
        <v>26341.071037631566</v>
      </c>
      <c r="X22" s="55">
        <f t="shared" si="9"/>
        <v>132</v>
      </c>
      <c r="Y22" s="54"/>
      <c r="Z22" s="55">
        <f t="shared" si="10"/>
        <v>0</v>
      </c>
      <c r="AA22" s="55">
        <f t="shared" si="11"/>
        <v>0</v>
      </c>
    </row>
    <row r="23" spans="1:27" x14ac:dyDescent="0.3">
      <c r="A23" s="15" t="str">
        <f>IF(AND(INTRO!$E$37="Non-endemic",INTRO!$E$37="Non-endemic")," ",IF(COUNTRY_INFO!A23=0," ",COUNTRY_INFO!A23))</f>
        <v>Benin</v>
      </c>
      <c r="B23" s="15" t="str">
        <f>IF(AND(INTRO!$E$37="Non-endemic",INTRO!$E$37="Non-endemic")," ",IF(COUNTRY_INFO!B23=0," ",COUNTRY_INFO!B23))</f>
        <v>Atacora</v>
      </c>
      <c r="C23" s="15" t="str">
        <f>IF(AND(INTRO!$E$37="Non-endemic",INTRO!$E$37="Non-endemic")," ",IF(COUNTRY_INFO!C23=0," ",COUNTRY_INFO!C23))</f>
        <v>Toukountouna</v>
      </c>
      <c r="D23" s="46">
        <v>6425.3164031164752</v>
      </c>
      <c r="E23" s="46">
        <v>14031.757145041127</v>
      </c>
      <c r="F23" s="46">
        <f t="shared" si="1"/>
        <v>20457.073548157601</v>
      </c>
      <c r="G23" s="53">
        <f>IF(AND(INTRO!$E$37="Non-endemic",INTRO!$E$41="Non-endemic"),0,COUNTRY_INFO!P23)</f>
        <v>0</v>
      </c>
      <c r="H23" s="53">
        <f>IF(AND(INTRO!$E$37="Non-endemic",INTRO!$E$41="Non-endemic"),0,COUNTRY_INFO!R23)</f>
        <v>1</v>
      </c>
      <c r="I23" s="46">
        <f>IF(INTRO!$E$39="Non-endemic",IF($G23=1,DEC!I23,0),IF($G23=1,IVM!I23,0))</f>
        <v>0</v>
      </c>
      <c r="J23" s="62" t="s">
        <v>166</v>
      </c>
      <c r="K23" s="63">
        <f>IF($J23="ALB", IF(INTRO!$E$39="Non-endemic",IF($H23&lt;&gt;0,$D23*($H23-$G23),0),$D23*$H23), 0)</f>
        <v>6425.3164031164752</v>
      </c>
      <c r="L23" s="46">
        <f t="shared" si="2"/>
        <v>14031.757145041127</v>
      </c>
      <c r="M23" s="63"/>
      <c r="N23" s="46">
        <f t="shared" si="3"/>
        <v>20457.073548157601</v>
      </c>
      <c r="O23" s="63">
        <f>IF($J23="MBD", IF(INTRO!$E$39="Non-endemic",IF($H23&lt;&gt;0,$D23*($H23-$G23),0),$D23*$H23),0)</f>
        <v>0</v>
      </c>
      <c r="P23" s="46">
        <f t="shared" si="4"/>
        <v>0</v>
      </c>
      <c r="Q23" s="63"/>
      <c r="R23" s="46">
        <f t="shared" si="5"/>
        <v>0</v>
      </c>
      <c r="S23" s="54">
        <v>0</v>
      </c>
      <c r="T23" s="55">
        <f t="shared" si="6"/>
        <v>0</v>
      </c>
      <c r="U23" s="55">
        <f t="shared" si="7"/>
        <v>0</v>
      </c>
      <c r="V23" s="54"/>
      <c r="W23" s="55">
        <f t="shared" si="8"/>
        <v>14031.757145041127</v>
      </c>
      <c r="X23" s="55">
        <f t="shared" si="9"/>
        <v>71</v>
      </c>
      <c r="Y23" s="54"/>
      <c r="Z23" s="55">
        <f t="shared" si="10"/>
        <v>0</v>
      </c>
      <c r="AA23" s="55">
        <f t="shared" si="11"/>
        <v>0</v>
      </c>
    </row>
    <row r="24" spans="1:27" x14ac:dyDescent="0.3">
      <c r="A24" s="15" t="str">
        <f>IF(AND(INTRO!$E$37="Non-endemic",INTRO!$E$37="Non-endemic")," ",IF(COUNTRY_INFO!A24=0," ",COUNTRY_INFO!A24))</f>
        <v>Benin</v>
      </c>
      <c r="B24" s="15" t="str">
        <f>IF(AND(INTRO!$E$37="Non-endemic",INTRO!$E$37="Non-endemic")," ",IF(COUNTRY_INFO!B24=0," ",COUNTRY_INFO!B24))</f>
        <v>Atlantique</v>
      </c>
      <c r="C24" s="15" t="str">
        <f>IF(AND(INTRO!$E$37="Non-endemic",INTRO!$E$37="Non-endemic")," ",IF(COUNTRY_INFO!C24=0," ",COUNTRY_INFO!C24))</f>
        <v>Abomey-Calavi</v>
      </c>
      <c r="D24" s="46"/>
      <c r="E24" s="46"/>
      <c r="F24" s="46">
        <f t="shared" si="1"/>
        <v>0</v>
      </c>
      <c r="G24" s="53">
        <f>IF(AND(INTRO!$E$37="Non-endemic",INTRO!$E$41="Non-endemic"),0,COUNTRY_INFO!P24)</f>
        <v>0</v>
      </c>
      <c r="H24" s="53">
        <f>IF(AND(INTRO!$E$37="Non-endemic",INTRO!$E$41="Non-endemic"),0,COUNTRY_INFO!R24)</f>
        <v>0</v>
      </c>
      <c r="I24" s="46">
        <f>IF(INTRO!$E$39="Non-endemic",IF($G24=1,DEC!I24,0),IF($G24=1,IVM!I24,0))</f>
        <v>0</v>
      </c>
      <c r="J24" s="62" t="s">
        <v>166</v>
      </c>
      <c r="K24" s="63">
        <f>IF($J24="ALB", IF(INTRO!$E$39="Non-endemic",IF($H24&lt;&gt;0,$D24*($H24-$G24),0),$D24*$H24), 0)</f>
        <v>0</v>
      </c>
      <c r="L24" s="46">
        <f t="shared" si="2"/>
        <v>0</v>
      </c>
      <c r="M24" s="63"/>
      <c r="N24" s="46">
        <f t="shared" si="3"/>
        <v>0</v>
      </c>
      <c r="O24" s="63">
        <f>IF($J24="MBD", IF(INTRO!$E$39="Non-endemic",IF($H24&lt;&gt;0,$D24*($H24-$G24),0),$D24*$H24),0)</f>
        <v>0</v>
      </c>
      <c r="P24" s="46">
        <f t="shared" si="4"/>
        <v>0</v>
      </c>
      <c r="Q24" s="63"/>
      <c r="R24" s="46">
        <f t="shared" si="5"/>
        <v>0</v>
      </c>
      <c r="S24" s="54">
        <v>0</v>
      </c>
      <c r="T24" s="55">
        <f t="shared" si="6"/>
        <v>0</v>
      </c>
      <c r="U24" s="55">
        <f t="shared" si="7"/>
        <v>0</v>
      </c>
      <c r="V24" s="54"/>
      <c r="W24" s="55">
        <f t="shared" si="8"/>
        <v>0</v>
      </c>
      <c r="X24" s="55">
        <f t="shared" si="9"/>
        <v>0</v>
      </c>
      <c r="Y24" s="54"/>
      <c r="Z24" s="55">
        <f t="shared" si="10"/>
        <v>0</v>
      </c>
      <c r="AA24" s="55">
        <f t="shared" si="11"/>
        <v>0</v>
      </c>
    </row>
    <row r="25" spans="1:27" x14ac:dyDescent="0.3">
      <c r="A25" s="15" t="str">
        <f>IF(AND(INTRO!$E$37="Non-endemic",INTRO!$E$37="Non-endemic")," ",IF(COUNTRY_INFO!A25=0," ",COUNTRY_INFO!A25))</f>
        <v>Benin</v>
      </c>
      <c r="B25" s="15" t="str">
        <f>IF(AND(INTRO!$E$37="Non-endemic",INTRO!$E$37="Non-endemic")," ",IF(COUNTRY_INFO!B25=0," ",COUNTRY_INFO!B25))</f>
        <v>Atlantique</v>
      </c>
      <c r="C25" s="15" t="str">
        <f>IF(AND(INTRO!$E$37="Non-endemic",INTRO!$E$37="Non-endemic")," ",IF(COUNTRY_INFO!C25=0," ",COUNTRY_INFO!C25))</f>
        <v>Allada</v>
      </c>
      <c r="D25" s="46"/>
      <c r="E25" s="46"/>
      <c r="F25" s="46">
        <f t="shared" si="1"/>
        <v>0</v>
      </c>
      <c r="G25" s="53">
        <f>IF(AND(INTRO!$E$37="Non-endemic",INTRO!$E$41="Non-endemic"),0,COUNTRY_INFO!P25)</f>
        <v>1</v>
      </c>
      <c r="H25" s="53">
        <f>IF(AND(INTRO!$E$37="Non-endemic",INTRO!$E$41="Non-endemic"),0,COUNTRY_INFO!R25)</f>
        <v>0</v>
      </c>
      <c r="I25" s="46">
        <f>IF(INTRO!$E$39="Non-endemic",IF($G25=1,DEC!I25,0),IF($G25=1,IVM!I25,0))</f>
        <v>126455.95393171295</v>
      </c>
      <c r="J25" s="62" t="s">
        <v>166</v>
      </c>
      <c r="K25" s="63">
        <f>IF($J25="ALB", IF(INTRO!$E$39="Non-endemic",IF($H25&lt;&gt;0,$D25*($H25-$G25),0),$D25*$H25), 0)</f>
        <v>0</v>
      </c>
      <c r="L25" s="46">
        <f t="shared" si="2"/>
        <v>0</v>
      </c>
      <c r="M25" s="63"/>
      <c r="N25" s="46">
        <f t="shared" si="3"/>
        <v>0</v>
      </c>
      <c r="O25" s="63">
        <f>IF($J25="MBD", IF(INTRO!$E$39="Non-endemic",IF($H25&lt;&gt;0,$D25*($H25-$G25),0),$D25*$H25),0)</f>
        <v>0</v>
      </c>
      <c r="P25" s="46">
        <f t="shared" si="4"/>
        <v>0</v>
      </c>
      <c r="Q25" s="63"/>
      <c r="R25" s="46">
        <f t="shared" si="5"/>
        <v>0</v>
      </c>
      <c r="S25" s="54">
        <v>0</v>
      </c>
      <c r="T25" s="55">
        <f t="shared" si="6"/>
        <v>126455.95393171295</v>
      </c>
      <c r="U25" s="55">
        <f t="shared" si="7"/>
        <v>633</v>
      </c>
      <c r="V25" s="54"/>
      <c r="W25" s="55">
        <f t="shared" si="8"/>
        <v>0</v>
      </c>
      <c r="X25" s="55">
        <f t="shared" si="9"/>
        <v>0</v>
      </c>
      <c r="Y25" s="54"/>
      <c r="Z25" s="55">
        <f t="shared" si="10"/>
        <v>0</v>
      </c>
      <c r="AA25" s="55">
        <f t="shared" si="11"/>
        <v>0</v>
      </c>
    </row>
    <row r="26" spans="1:27" x14ac:dyDescent="0.3">
      <c r="A26" s="15" t="str">
        <f>IF(AND(INTRO!$E$37="Non-endemic",INTRO!$E$37="Non-endemic")," ",IF(COUNTRY_INFO!A26=0," ",COUNTRY_INFO!A26))</f>
        <v>Benin</v>
      </c>
      <c r="B26" s="15" t="str">
        <f>IF(AND(INTRO!$E$37="Non-endemic",INTRO!$E$37="Non-endemic")," ",IF(COUNTRY_INFO!B26=0," ",COUNTRY_INFO!B26))</f>
        <v>Atlantique</v>
      </c>
      <c r="C26" s="15" t="str">
        <f>IF(AND(INTRO!$E$37="Non-endemic",INTRO!$E$37="Non-endemic")," ",IF(COUNTRY_INFO!C26=0," ",COUNTRY_INFO!C26))</f>
        <v>Kpomassè</v>
      </c>
      <c r="D26" s="46"/>
      <c r="E26" s="46"/>
      <c r="F26" s="46">
        <f t="shared" si="1"/>
        <v>0</v>
      </c>
      <c r="G26" s="53">
        <f>IF(AND(INTRO!$E$37="Non-endemic",INTRO!$E$41="Non-endemic"),0,COUNTRY_INFO!P26)</f>
        <v>1</v>
      </c>
      <c r="H26" s="53">
        <f>IF(AND(INTRO!$E$37="Non-endemic",INTRO!$E$41="Non-endemic"),0,COUNTRY_INFO!R26)</f>
        <v>0</v>
      </c>
      <c r="I26" s="46">
        <f>IF(INTRO!$E$39="Non-endemic",IF($G26=1,DEC!I26,0),IF($G26=1,IVM!I26,0))</f>
        <v>67087.743675673788</v>
      </c>
      <c r="J26" s="62" t="s">
        <v>166</v>
      </c>
      <c r="K26" s="63">
        <f>IF($J26="ALB", IF(INTRO!$E$39="Non-endemic",IF($H26&lt;&gt;0,$D26*($H26-$G26),0),$D26*$H26), 0)</f>
        <v>0</v>
      </c>
      <c r="L26" s="46">
        <f t="shared" si="2"/>
        <v>0</v>
      </c>
      <c r="M26" s="63"/>
      <c r="N26" s="46">
        <f t="shared" si="3"/>
        <v>0</v>
      </c>
      <c r="O26" s="63">
        <f>IF($J26="MBD", IF(INTRO!$E$39="Non-endemic",IF($H26&lt;&gt;0,$D26*($H26-$G26),0),$D26*$H26),0)</f>
        <v>0</v>
      </c>
      <c r="P26" s="46">
        <f t="shared" si="4"/>
        <v>0</v>
      </c>
      <c r="Q26" s="63"/>
      <c r="R26" s="46">
        <f t="shared" si="5"/>
        <v>0</v>
      </c>
      <c r="S26" s="54">
        <v>0</v>
      </c>
      <c r="T26" s="55">
        <f t="shared" si="6"/>
        <v>67087.743675673788</v>
      </c>
      <c r="U26" s="55">
        <f t="shared" si="7"/>
        <v>336</v>
      </c>
      <c r="V26" s="54"/>
      <c r="W26" s="55">
        <f t="shared" si="8"/>
        <v>0</v>
      </c>
      <c r="X26" s="55">
        <f t="shared" si="9"/>
        <v>0</v>
      </c>
      <c r="Y26" s="54"/>
      <c r="Z26" s="55">
        <f t="shared" si="10"/>
        <v>0</v>
      </c>
      <c r="AA26" s="55">
        <f t="shared" si="11"/>
        <v>0</v>
      </c>
    </row>
    <row r="27" spans="1:27" x14ac:dyDescent="0.3">
      <c r="A27" s="15" t="str">
        <f>IF(AND(INTRO!$E$37="Non-endemic",INTRO!$E$37="Non-endemic")," ",IF(COUNTRY_INFO!A27=0," ",COUNTRY_INFO!A27))</f>
        <v>Benin</v>
      </c>
      <c r="B27" s="15" t="str">
        <f>IF(AND(INTRO!$E$37="Non-endemic",INTRO!$E$37="Non-endemic")," ",IF(COUNTRY_INFO!B27=0," ",COUNTRY_INFO!B27))</f>
        <v>Atlantique</v>
      </c>
      <c r="C27" s="15" t="str">
        <f>IF(AND(INTRO!$E$37="Non-endemic",INTRO!$E$37="Non-endemic")," ",IF(COUNTRY_INFO!C27=0," ",COUNTRY_INFO!C27))</f>
        <v>Ouidah</v>
      </c>
      <c r="D27" s="46"/>
      <c r="E27" s="46"/>
      <c r="F27" s="46">
        <f t="shared" si="1"/>
        <v>0</v>
      </c>
      <c r="G27" s="53">
        <f>IF(AND(INTRO!$E$37="Non-endemic",INTRO!$E$41="Non-endemic"),0,COUNTRY_INFO!P27)</f>
        <v>1</v>
      </c>
      <c r="H27" s="53">
        <f>IF(AND(INTRO!$E$37="Non-endemic",INTRO!$E$41="Non-endemic"),0,COUNTRY_INFO!R27)</f>
        <v>0</v>
      </c>
      <c r="I27" s="46">
        <f>IF(INTRO!$E$39="Non-endemic",IF($G27=1,DEC!I27,0),IF($G27=1,IVM!I27,0))</f>
        <v>160692.04497906999</v>
      </c>
      <c r="J27" s="62" t="s">
        <v>166</v>
      </c>
      <c r="K27" s="63">
        <f>IF($J27="ALB", IF(INTRO!$E$39="Non-endemic",IF($H27&lt;&gt;0,$D27*($H27-$G27),0),$D27*$H27), 0)</f>
        <v>0</v>
      </c>
      <c r="L27" s="46">
        <f t="shared" si="2"/>
        <v>0</v>
      </c>
      <c r="M27" s="63"/>
      <c r="N27" s="46">
        <f t="shared" si="3"/>
        <v>0</v>
      </c>
      <c r="O27" s="63">
        <f>IF($J27="MBD", IF(INTRO!$E$39="Non-endemic",IF($H27&lt;&gt;0,$D27*($H27-$G27),0),$D27*$H27),0)</f>
        <v>0</v>
      </c>
      <c r="P27" s="46">
        <f t="shared" si="4"/>
        <v>0</v>
      </c>
      <c r="Q27" s="63"/>
      <c r="R27" s="46">
        <f t="shared" si="5"/>
        <v>0</v>
      </c>
      <c r="S27" s="54">
        <v>0</v>
      </c>
      <c r="T27" s="55">
        <f t="shared" si="6"/>
        <v>160692.04497906999</v>
      </c>
      <c r="U27" s="55">
        <f t="shared" si="7"/>
        <v>804</v>
      </c>
      <c r="V27" s="54"/>
      <c r="W27" s="55">
        <f t="shared" si="8"/>
        <v>0</v>
      </c>
      <c r="X27" s="55">
        <f t="shared" si="9"/>
        <v>0</v>
      </c>
      <c r="Y27" s="54"/>
      <c r="Z27" s="55">
        <f t="shared" si="10"/>
        <v>0</v>
      </c>
      <c r="AA27" s="55">
        <f t="shared" si="11"/>
        <v>0</v>
      </c>
    </row>
    <row r="28" spans="1:27" x14ac:dyDescent="0.3">
      <c r="A28" s="15" t="str">
        <f>IF(AND(INTRO!$E$37="Non-endemic",INTRO!$E$37="Non-endemic")," ",IF(COUNTRY_INFO!A28=0," ",COUNTRY_INFO!A28))</f>
        <v>Benin</v>
      </c>
      <c r="B28" s="15" t="str">
        <f>IF(AND(INTRO!$E$37="Non-endemic",INTRO!$E$37="Non-endemic")," ",IF(COUNTRY_INFO!B28=0," ",COUNTRY_INFO!B28))</f>
        <v>Atlantique</v>
      </c>
      <c r="C28" s="15" t="str">
        <f>IF(AND(INTRO!$E$37="Non-endemic",INTRO!$E$37="Non-endemic")," ",IF(COUNTRY_INFO!C28=0," ",COUNTRY_INFO!C28))</f>
        <v>So-Ava</v>
      </c>
      <c r="D28" s="46"/>
      <c r="E28" s="46"/>
      <c r="F28" s="46">
        <f t="shared" si="1"/>
        <v>0</v>
      </c>
      <c r="G28" s="53">
        <f>IF(AND(INTRO!$E$37="Non-endemic",INTRO!$E$41="Non-endemic"),0,COUNTRY_INFO!P28)</f>
        <v>0</v>
      </c>
      <c r="H28" s="53">
        <f>IF(AND(INTRO!$E$37="Non-endemic",INTRO!$E$41="Non-endemic"),0,COUNTRY_INFO!R28)</f>
        <v>0</v>
      </c>
      <c r="I28" s="46">
        <f>IF(INTRO!$E$39="Non-endemic",IF($G28=1,DEC!I28,0),IF($G28=1,IVM!I28,0))</f>
        <v>0</v>
      </c>
      <c r="J28" s="62" t="s">
        <v>166</v>
      </c>
      <c r="K28" s="63">
        <f>IF($J28="ALB", IF(INTRO!$E$39="Non-endemic",IF($H28&lt;&gt;0,$D28*($H28-$G28),0),$D28*$H28), 0)</f>
        <v>0</v>
      </c>
      <c r="L28" s="46">
        <f t="shared" si="2"/>
        <v>0</v>
      </c>
      <c r="M28" s="63"/>
      <c r="N28" s="46">
        <f t="shared" si="3"/>
        <v>0</v>
      </c>
      <c r="O28" s="63">
        <f>IF($J28="MBD", IF(INTRO!$E$39="Non-endemic",IF($H28&lt;&gt;0,$D28*($H28-$G28),0),$D28*$H28),0)</f>
        <v>0</v>
      </c>
      <c r="P28" s="46">
        <f t="shared" si="4"/>
        <v>0</v>
      </c>
      <c r="Q28" s="63"/>
      <c r="R28" s="46">
        <f t="shared" si="5"/>
        <v>0</v>
      </c>
      <c r="S28" s="54">
        <v>0</v>
      </c>
      <c r="T28" s="55">
        <f t="shared" si="6"/>
        <v>0</v>
      </c>
      <c r="U28" s="55">
        <f t="shared" si="7"/>
        <v>0</v>
      </c>
      <c r="V28" s="54"/>
      <c r="W28" s="55">
        <f t="shared" si="8"/>
        <v>0</v>
      </c>
      <c r="X28" s="55">
        <f t="shared" si="9"/>
        <v>0</v>
      </c>
      <c r="Y28" s="54"/>
      <c r="Z28" s="55">
        <f t="shared" si="10"/>
        <v>0</v>
      </c>
      <c r="AA28" s="55">
        <f t="shared" si="11"/>
        <v>0</v>
      </c>
    </row>
    <row r="29" spans="1:27" x14ac:dyDescent="0.3">
      <c r="A29" s="15" t="str">
        <f>IF(AND(INTRO!$E$37="Non-endemic",INTRO!$E$37="Non-endemic")," ",IF(COUNTRY_INFO!A29=0," ",COUNTRY_INFO!A29))</f>
        <v>Benin</v>
      </c>
      <c r="B29" s="15" t="str">
        <f>IF(AND(INTRO!$E$37="Non-endemic",INTRO!$E$37="Non-endemic")," ",IF(COUNTRY_INFO!B29=0," ",COUNTRY_INFO!B29))</f>
        <v>Atlantique</v>
      </c>
      <c r="C29" s="15" t="str">
        <f>IF(AND(INTRO!$E$37="Non-endemic",INTRO!$E$37="Non-endemic")," ",IF(COUNTRY_INFO!C29=0," ",COUNTRY_INFO!C29))</f>
        <v>Toffo</v>
      </c>
      <c r="D29" s="46">
        <v>16408.551416842736</v>
      </c>
      <c r="E29" s="46">
        <v>35833.380667663914</v>
      </c>
      <c r="F29" s="46">
        <f t="shared" si="1"/>
        <v>52241.932084506654</v>
      </c>
      <c r="G29" s="53">
        <f>IF(AND(INTRO!$E$37="Non-endemic",INTRO!$E$41="Non-endemic"),0,COUNTRY_INFO!P29)</f>
        <v>0</v>
      </c>
      <c r="H29" s="53">
        <f>IF(AND(INTRO!$E$37="Non-endemic",INTRO!$E$41="Non-endemic"),0,COUNTRY_INFO!R29)</f>
        <v>1</v>
      </c>
      <c r="I29" s="46">
        <f>IF(INTRO!$E$39="Non-endemic",IF($G29=1,DEC!I29,0),IF($G29=1,IVM!I29,0))</f>
        <v>0</v>
      </c>
      <c r="J29" s="62" t="s">
        <v>166</v>
      </c>
      <c r="K29" s="63">
        <f>IF($J29="ALB", IF(INTRO!$E$39="Non-endemic",IF($H29&lt;&gt;0,$D29*($H29-$G29),0),$D29*$H29), 0)</f>
        <v>16408.551416842736</v>
      </c>
      <c r="L29" s="46">
        <f t="shared" si="2"/>
        <v>35833.380667663914</v>
      </c>
      <c r="M29" s="63"/>
      <c r="N29" s="46">
        <f t="shared" si="3"/>
        <v>52241.932084506654</v>
      </c>
      <c r="O29" s="63">
        <f>IF($J29="MBD", IF(INTRO!$E$39="Non-endemic",IF($H29&lt;&gt;0,$D29*($H29-$G29),0),$D29*$H29),0)</f>
        <v>0</v>
      </c>
      <c r="P29" s="46">
        <f t="shared" si="4"/>
        <v>0</v>
      </c>
      <c r="Q29" s="63"/>
      <c r="R29" s="46">
        <f t="shared" si="5"/>
        <v>0</v>
      </c>
      <c r="S29" s="54">
        <v>0</v>
      </c>
      <c r="T29" s="55">
        <f t="shared" si="6"/>
        <v>0</v>
      </c>
      <c r="U29" s="55">
        <f t="shared" si="7"/>
        <v>0</v>
      </c>
      <c r="V29" s="54"/>
      <c r="W29" s="55">
        <f t="shared" si="8"/>
        <v>35833.380667663914</v>
      </c>
      <c r="X29" s="55">
        <f t="shared" si="9"/>
        <v>180</v>
      </c>
      <c r="Y29" s="54"/>
      <c r="Z29" s="55">
        <f t="shared" si="10"/>
        <v>0</v>
      </c>
      <c r="AA29" s="55">
        <f t="shared" si="11"/>
        <v>0</v>
      </c>
    </row>
    <row r="30" spans="1:27" x14ac:dyDescent="0.3">
      <c r="A30" s="15" t="str">
        <f>IF(AND(INTRO!$E$37="Non-endemic",INTRO!$E$37="Non-endemic")," ",IF(COUNTRY_INFO!A30=0," ",COUNTRY_INFO!A30))</f>
        <v>Benin</v>
      </c>
      <c r="B30" s="15" t="str">
        <f>IF(AND(INTRO!$E$37="Non-endemic",INTRO!$E$37="Non-endemic")," ",IF(COUNTRY_INFO!B30=0," ",COUNTRY_INFO!B30))</f>
        <v>Atlantique</v>
      </c>
      <c r="C30" s="15" t="str">
        <f>IF(AND(INTRO!$E$37="Non-endemic",INTRO!$E$37="Non-endemic")," ",IF(COUNTRY_INFO!C30=0," ",COUNTRY_INFO!C30))</f>
        <v>Torri-Bossito</v>
      </c>
      <c r="D30" s="46"/>
      <c r="E30" s="46"/>
      <c r="F30" s="46">
        <f t="shared" si="1"/>
        <v>0</v>
      </c>
      <c r="G30" s="53">
        <f>IF(AND(INTRO!$E$37="Non-endemic",INTRO!$E$41="Non-endemic"),0,COUNTRY_INFO!P30)</f>
        <v>1</v>
      </c>
      <c r="H30" s="53">
        <f>IF(AND(INTRO!$E$37="Non-endemic",INTRO!$E$41="Non-endemic"),0,COUNTRY_INFO!R30)</f>
        <v>0</v>
      </c>
      <c r="I30" s="46">
        <f>IF(INTRO!$E$39="Non-endemic",IF($G30=1,DEC!I30,0),IF($G30=1,IVM!I30,0))</f>
        <v>57154.695534478946</v>
      </c>
      <c r="J30" s="62" t="s">
        <v>166</v>
      </c>
      <c r="K30" s="63">
        <f>IF($J30="ALB", IF(INTRO!$E$39="Non-endemic",IF($H30&lt;&gt;0,$D30*($H30-$G30),0),$D30*$H30), 0)</f>
        <v>0</v>
      </c>
      <c r="L30" s="46">
        <f t="shared" si="2"/>
        <v>0</v>
      </c>
      <c r="M30" s="63"/>
      <c r="N30" s="46">
        <f t="shared" si="3"/>
        <v>0</v>
      </c>
      <c r="O30" s="63">
        <f>IF($J30="MBD", IF(INTRO!$E$39="Non-endemic",IF($H30&lt;&gt;0,$D30*($H30-$G30),0),$D30*$H30),0)</f>
        <v>0</v>
      </c>
      <c r="P30" s="46">
        <f t="shared" si="4"/>
        <v>0</v>
      </c>
      <c r="Q30" s="63"/>
      <c r="R30" s="46">
        <f t="shared" si="5"/>
        <v>0</v>
      </c>
      <c r="S30" s="54">
        <v>0</v>
      </c>
      <c r="T30" s="55">
        <f t="shared" si="6"/>
        <v>57154.695534478946</v>
      </c>
      <c r="U30" s="55">
        <f t="shared" si="7"/>
        <v>286</v>
      </c>
      <c r="V30" s="54"/>
      <c r="W30" s="55">
        <f t="shared" si="8"/>
        <v>0</v>
      </c>
      <c r="X30" s="55">
        <f t="shared" si="9"/>
        <v>0</v>
      </c>
      <c r="Y30" s="54"/>
      <c r="Z30" s="55">
        <f t="shared" si="10"/>
        <v>0</v>
      </c>
      <c r="AA30" s="55">
        <f t="shared" si="11"/>
        <v>0</v>
      </c>
    </row>
    <row r="31" spans="1:27" x14ac:dyDescent="0.3">
      <c r="A31" s="15" t="str">
        <f>IF(AND(INTRO!$E$37="Non-endemic",INTRO!$E$37="Non-endemic")," ",IF(COUNTRY_INFO!A31=0," ",COUNTRY_INFO!A31))</f>
        <v>Benin</v>
      </c>
      <c r="B31" s="15" t="str">
        <f>IF(AND(INTRO!$E$37="Non-endemic",INTRO!$E$37="Non-endemic")," ",IF(COUNTRY_INFO!B31=0," ",COUNTRY_INFO!B31))</f>
        <v>Atlantique</v>
      </c>
      <c r="C31" s="15" t="str">
        <f>IF(AND(INTRO!$E$37="Non-endemic",INTRO!$E$37="Non-endemic")," ",IF(COUNTRY_INFO!C31=0," ",COUNTRY_INFO!C31))</f>
        <v>Zè</v>
      </c>
      <c r="D31" s="46">
        <v>17269.158415404905</v>
      </c>
      <c r="E31" s="46">
        <v>37712.794480700417</v>
      </c>
      <c r="F31" s="46">
        <f t="shared" si="1"/>
        <v>54981.952896105322</v>
      </c>
      <c r="G31" s="53">
        <f>IF(AND(INTRO!$E$37="Non-endemic",INTRO!$E$41="Non-endemic"),0,COUNTRY_INFO!P31)</f>
        <v>0</v>
      </c>
      <c r="H31" s="53">
        <f>IF(AND(INTRO!$E$37="Non-endemic",INTRO!$E$41="Non-endemic"),0,COUNTRY_INFO!R31)</f>
        <v>1</v>
      </c>
      <c r="I31" s="46">
        <f>IF(INTRO!$E$39="Non-endemic",IF($G31=1,DEC!I31,0),IF($G31=1,IVM!I31,0))</f>
        <v>0</v>
      </c>
      <c r="J31" s="62" t="s">
        <v>166</v>
      </c>
      <c r="K31" s="63">
        <f>IF($J31="ALB", IF(INTRO!$E$39="Non-endemic",IF($H31&lt;&gt;0,$D31*($H31-$G31),0),$D31*$H31), 0)</f>
        <v>17269.158415404905</v>
      </c>
      <c r="L31" s="46">
        <f t="shared" si="2"/>
        <v>37712.794480700417</v>
      </c>
      <c r="M31" s="63"/>
      <c r="N31" s="46">
        <f t="shared" si="3"/>
        <v>54981.952896105322</v>
      </c>
      <c r="O31" s="63">
        <f>IF($J31="MBD", IF(INTRO!$E$39="Non-endemic",IF($H31&lt;&gt;0,$D31*($H31-$G31),0),$D31*$H31),0)</f>
        <v>0</v>
      </c>
      <c r="P31" s="46">
        <f t="shared" si="4"/>
        <v>0</v>
      </c>
      <c r="Q31" s="63"/>
      <c r="R31" s="46">
        <f t="shared" si="5"/>
        <v>0</v>
      </c>
      <c r="S31" s="54">
        <v>0</v>
      </c>
      <c r="T31" s="55">
        <f t="shared" si="6"/>
        <v>0</v>
      </c>
      <c r="U31" s="55">
        <f t="shared" si="7"/>
        <v>0</v>
      </c>
      <c r="V31" s="54"/>
      <c r="W31" s="55">
        <f t="shared" si="8"/>
        <v>37712.794480700417</v>
      </c>
      <c r="X31" s="55">
        <f t="shared" si="9"/>
        <v>189</v>
      </c>
      <c r="Y31" s="54"/>
      <c r="Z31" s="55">
        <f t="shared" si="10"/>
        <v>0</v>
      </c>
      <c r="AA31" s="55">
        <f t="shared" si="11"/>
        <v>0</v>
      </c>
    </row>
    <row r="32" spans="1:27" x14ac:dyDescent="0.3">
      <c r="A32" s="15" t="str">
        <f>IF(AND(INTRO!$E$37="Non-endemic",INTRO!$E$37="Non-endemic")," ",IF(COUNTRY_INFO!A32=0," ",COUNTRY_INFO!A32))</f>
        <v>Benin</v>
      </c>
      <c r="B32" s="15" t="str">
        <f>IF(AND(INTRO!$E$37="Non-endemic",INTRO!$E$37="Non-endemic")," ",IF(COUNTRY_INFO!B32=0," ",COUNTRY_INFO!B32))</f>
        <v>Borgou</v>
      </c>
      <c r="C32" s="15" t="str">
        <f>IF(AND(INTRO!$E$37="Non-endemic",INTRO!$E$37="Non-endemic")," ",IF(COUNTRY_INFO!C32=0," ",COUNTRY_INFO!C32))</f>
        <v>Bembèrèkè</v>
      </c>
      <c r="D32" s="46">
        <v>21201.008182484555</v>
      </c>
      <c r="E32" s="46">
        <v>46299.260516161121</v>
      </c>
      <c r="F32" s="46">
        <f t="shared" si="1"/>
        <v>67500.268698645668</v>
      </c>
      <c r="G32" s="53">
        <f>IF(AND(INTRO!$E$37="Non-endemic",INTRO!$E$41="Non-endemic"),0,COUNTRY_INFO!P32)</f>
        <v>0</v>
      </c>
      <c r="H32" s="53">
        <f>IF(AND(INTRO!$E$37="Non-endemic",INTRO!$E$41="Non-endemic"),0,COUNTRY_INFO!R32)</f>
        <v>1</v>
      </c>
      <c r="I32" s="46">
        <f>IF(INTRO!$E$39="Non-endemic",IF($G32=1,DEC!I32,0),IF($G32=1,IVM!I32,0))</f>
        <v>0</v>
      </c>
      <c r="J32" s="62" t="s">
        <v>166</v>
      </c>
      <c r="K32" s="63">
        <f>IF($J32="ALB", IF(INTRO!$E$39="Non-endemic",IF($H32&lt;&gt;0,$D32*($H32-$G32),0),$D32*$H32), 0)</f>
        <v>21201.008182484555</v>
      </c>
      <c r="L32" s="46">
        <f t="shared" si="2"/>
        <v>46299.260516161121</v>
      </c>
      <c r="M32" s="63"/>
      <c r="N32" s="46">
        <f t="shared" si="3"/>
        <v>67500.268698645668</v>
      </c>
      <c r="O32" s="63">
        <f>IF($J32="MBD", IF(INTRO!$E$39="Non-endemic",IF($H32&lt;&gt;0,$D32*($H32-$G32),0),$D32*$H32),0)</f>
        <v>0</v>
      </c>
      <c r="P32" s="46">
        <f t="shared" si="4"/>
        <v>0</v>
      </c>
      <c r="Q32" s="63"/>
      <c r="R32" s="46">
        <f t="shared" si="5"/>
        <v>0</v>
      </c>
      <c r="S32" s="54">
        <v>0</v>
      </c>
      <c r="T32" s="55">
        <f t="shared" si="6"/>
        <v>0</v>
      </c>
      <c r="U32" s="55">
        <f t="shared" si="7"/>
        <v>0</v>
      </c>
      <c r="V32" s="54"/>
      <c r="W32" s="55">
        <f t="shared" si="8"/>
        <v>46299.260516161121</v>
      </c>
      <c r="X32" s="55">
        <f t="shared" si="9"/>
        <v>232</v>
      </c>
      <c r="Y32" s="54"/>
      <c r="Z32" s="55">
        <f t="shared" si="10"/>
        <v>0</v>
      </c>
      <c r="AA32" s="55">
        <f t="shared" si="11"/>
        <v>0</v>
      </c>
    </row>
    <row r="33" spans="1:27" x14ac:dyDescent="0.3">
      <c r="A33" s="15" t="str">
        <f>IF(AND(INTRO!$E$37="Non-endemic",INTRO!$E$37="Non-endemic")," ",IF(COUNTRY_INFO!A33=0," ",COUNTRY_INFO!A33))</f>
        <v>Benin</v>
      </c>
      <c r="B33" s="15" t="str">
        <f>IF(AND(INTRO!$E$37="Non-endemic",INTRO!$E$37="Non-endemic")," ",IF(COUNTRY_INFO!B33=0," ",COUNTRY_INFO!B33))</f>
        <v>Borgou</v>
      </c>
      <c r="C33" s="15" t="str">
        <f>IF(AND(INTRO!$E$37="Non-endemic",INTRO!$E$37="Non-endemic")," ",IF(COUNTRY_INFO!C33=0," ",COUNTRY_INFO!C33))</f>
        <v>Kalalé</v>
      </c>
      <c r="D33" s="46">
        <v>27278.722059154748</v>
      </c>
      <c r="E33" s="46">
        <v>59571.915085065884</v>
      </c>
      <c r="F33" s="46">
        <f t="shared" si="1"/>
        <v>86850.637144220629</v>
      </c>
      <c r="G33" s="53">
        <f>IF(AND(INTRO!$E$37="Non-endemic",INTRO!$E$41="Non-endemic"),0,COUNTRY_INFO!P33)</f>
        <v>0</v>
      </c>
      <c r="H33" s="53">
        <f>IF(AND(INTRO!$E$37="Non-endemic",INTRO!$E$41="Non-endemic"),0,COUNTRY_INFO!R33)</f>
        <v>1</v>
      </c>
      <c r="I33" s="46">
        <f>IF(INTRO!$E$39="Non-endemic",IF($G33=1,DEC!I33,0),IF($G33=1,IVM!I33,0))</f>
        <v>0</v>
      </c>
      <c r="J33" s="62" t="s">
        <v>166</v>
      </c>
      <c r="K33" s="63">
        <f>IF($J33="ALB", IF(INTRO!$E$39="Non-endemic",IF($H33&lt;&gt;0,$D33*($H33-$G33),0),$D33*$H33), 0)</f>
        <v>27278.722059154748</v>
      </c>
      <c r="L33" s="46">
        <f t="shared" si="2"/>
        <v>59571.915085065884</v>
      </c>
      <c r="M33" s="63"/>
      <c r="N33" s="46">
        <f t="shared" si="3"/>
        <v>86850.637144220629</v>
      </c>
      <c r="O33" s="63">
        <f>IF($J33="MBD", IF(INTRO!$E$39="Non-endemic",IF($H33&lt;&gt;0,$D33*($H33-$G33),0),$D33*$H33),0)</f>
        <v>0</v>
      </c>
      <c r="P33" s="46">
        <f t="shared" si="4"/>
        <v>0</v>
      </c>
      <c r="Q33" s="63"/>
      <c r="R33" s="46">
        <f t="shared" si="5"/>
        <v>0</v>
      </c>
      <c r="S33" s="54">
        <v>0</v>
      </c>
      <c r="T33" s="55">
        <f t="shared" si="6"/>
        <v>0</v>
      </c>
      <c r="U33" s="55">
        <f t="shared" si="7"/>
        <v>0</v>
      </c>
      <c r="V33" s="54"/>
      <c r="W33" s="55">
        <f t="shared" si="8"/>
        <v>59571.915085065884</v>
      </c>
      <c r="X33" s="55">
        <f t="shared" si="9"/>
        <v>298</v>
      </c>
      <c r="Y33" s="54"/>
      <c r="Z33" s="55">
        <f t="shared" si="10"/>
        <v>0</v>
      </c>
      <c r="AA33" s="55">
        <f t="shared" si="11"/>
        <v>0</v>
      </c>
    </row>
    <row r="34" spans="1:27" x14ac:dyDescent="0.3">
      <c r="A34" s="15" t="str">
        <f>IF(AND(INTRO!$E$37="Non-endemic",INTRO!$E$37="Non-endemic")," ",IF(COUNTRY_INFO!A34=0," ",COUNTRY_INFO!A34))</f>
        <v>Benin</v>
      </c>
      <c r="B34" s="15" t="str">
        <f>IF(AND(INTRO!$E$37="Non-endemic",INTRO!$E$37="Non-endemic")," ",IF(COUNTRY_INFO!B34=0," ",COUNTRY_INFO!B34))</f>
        <v>Borgou</v>
      </c>
      <c r="C34" s="15" t="str">
        <f>IF(AND(INTRO!$E$37="Non-endemic",INTRO!$E$37="Non-endemic")," ",IF(COUNTRY_INFO!C34=0," ",COUNTRY_INFO!C34))</f>
        <v>N'Dali</v>
      </c>
      <c r="D34" s="46">
        <v>18349.924449072223</v>
      </c>
      <c r="E34" s="46">
        <v>40072.996774812134</v>
      </c>
      <c r="F34" s="46">
        <f t="shared" si="1"/>
        <v>58422.921223884361</v>
      </c>
      <c r="G34" s="53">
        <f>IF(AND(INTRO!$E$37="Non-endemic",INTRO!$E$41="Non-endemic"),0,COUNTRY_INFO!P34)</f>
        <v>0</v>
      </c>
      <c r="H34" s="53">
        <f>IF(AND(INTRO!$E$37="Non-endemic",INTRO!$E$41="Non-endemic"),0,COUNTRY_INFO!R34)</f>
        <v>1</v>
      </c>
      <c r="I34" s="46">
        <f>IF(INTRO!$E$39="Non-endemic",IF($G34=1,DEC!I34,0),IF($G34=1,IVM!I34,0))</f>
        <v>0</v>
      </c>
      <c r="J34" s="62" t="s">
        <v>166</v>
      </c>
      <c r="K34" s="63">
        <f>IF($J34="ALB", IF(INTRO!$E$39="Non-endemic",IF($H34&lt;&gt;0,$D34*($H34-$G34),0),$D34*$H34), 0)</f>
        <v>18349.924449072223</v>
      </c>
      <c r="L34" s="46">
        <f t="shared" si="2"/>
        <v>40072.996774812134</v>
      </c>
      <c r="M34" s="63"/>
      <c r="N34" s="46">
        <f t="shared" si="3"/>
        <v>58422.921223884361</v>
      </c>
      <c r="O34" s="63">
        <f>IF($J34="MBD", IF(INTRO!$E$39="Non-endemic",IF($H34&lt;&gt;0,$D34*($H34-$G34),0),$D34*$H34),0)</f>
        <v>0</v>
      </c>
      <c r="P34" s="46">
        <f t="shared" si="4"/>
        <v>0</v>
      </c>
      <c r="Q34" s="63"/>
      <c r="R34" s="46">
        <f t="shared" si="5"/>
        <v>0</v>
      </c>
      <c r="S34" s="54">
        <v>0</v>
      </c>
      <c r="T34" s="55">
        <f t="shared" si="6"/>
        <v>0</v>
      </c>
      <c r="U34" s="55">
        <f t="shared" si="7"/>
        <v>0</v>
      </c>
      <c r="V34" s="54"/>
      <c r="W34" s="55">
        <f t="shared" si="8"/>
        <v>40072.996774812134</v>
      </c>
      <c r="X34" s="55">
        <f t="shared" si="9"/>
        <v>201</v>
      </c>
      <c r="Y34" s="54"/>
      <c r="Z34" s="55">
        <f t="shared" si="10"/>
        <v>0</v>
      </c>
      <c r="AA34" s="55">
        <f t="shared" si="11"/>
        <v>0</v>
      </c>
    </row>
    <row r="35" spans="1:27" x14ac:dyDescent="0.3">
      <c r="A35" s="15" t="str">
        <f>IF(AND(INTRO!$E$37="Non-endemic",INTRO!$E$37="Non-endemic")," ",IF(COUNTRY_INFO!A35=0," ",COUNTRY_INFO!A35))</f>
        <v>Benin</v>
      </c>
      <c r="B35" s="15" t="str">
        <f>IF(AND(INTRO!$E$37="Non-endemic",INTRO!$E$37="Non-endemic")," ",IF(COUNTRY_INFO!B35=0," ",COUNTRY_INFO!B35))</f>
        <v>Borgou</v>
      </c>
      <c r="C35" s="15" t="str">
        <f>IF(AND(INTRO!$E$37="Non-endemic",INTRO!$E$37="Non-endemic")," ",IF(COUNTRY_INFO!C35=0," ",COUNTRY_INFO!C35))</f>
        <v>Nikki</v>
      </c>
      <c r="D35" s="46"/>
      <c r="E35" s="46"/>
      <c r="F35" s="46">
        <f t="shared" si="1"/>
        <v>0</v>
      </c>
      <c r="G35" s="53">
        <f>IF(AND(INTRO!$E$37="Non-endemic",INTRO!$E$41="Non-endemic"),0,COUNTRY_INFO!P35)</f>
        <v>0</v>
      </c>
      <c r="H35" s="53">
        <f>IF(AND(INTRO!$E$37="Non-endemic",INTRO!$E$41="Non-endemic"),0,COUNTRY_INFO!R35)</f>
        <v>0</v>
      </c>
      <c r="I35" s="46">
        <f>IF(INTRO!$E$39="Non-endemic",IF($G35=1,DEC!I35,0),IF($G35=1,IVM!I35,0))</f>
        <v>0</v>
      </c>
      <c r="J35" s="62" t="s">
        <v>166</v>
      </c>
      <c r="K35" s="63">
        <f>IF($J35="ALB", IF(INTRO!$E$39="Non-endemic",IF($H35&lt;&gt;0,$D35*($H35-$G35),0),$D35*$H35), 0)</f>
        <v>0</v>
      </c>
      <c r="L35" s="46">
        <f t="shared" si="2"/>
        <v>0</v>
      </c>
      <c r="M35" s="63"/>
      <c r="N35" s="46">
        <f t="shared" si="3"/>
        <v>0</v>
      </c>
      <c r="O35" s="63">
        <f>IF($J35="MBD", IF(INTRO!$E$39="Non-endemic",IF($H35&lt;&gt;0,$D35*($H35-$G35),0),$D35*$H35),0)</f>
        <v>0</v>
      </c>
      <c r="P35" s="46">
        <f t="shared" si="4"/>
        <v>0</v>
      </c>
      <c r="Q35" s="63"/>
      <c r="R35" s="46">
        <f t="shared" si="5"/>
        <v>0</v>
      </c>
      <c r="S35" s="54">
        <v>0</v>
      </c>
      <c r="T35" s="55">
        <f t="shared" si="6"/>
        <v>0</v>
      </c>
      <c r="U35" s="55">
        <f t="shared" si="7"/>
        <v>0</v>
      </c>
      <c r="V35" s="54"/>
      <c r="W35" s="55">
        <f t="shared" si="8"/>
        <v>0</v>
      </c>
      <c r="X35" s="55">
        <f t="shared" si="9"/>
        <v>0</v>
      </c>
      <c r="Y35" s="54"/>
      <c r="Z35" s="55">
        <f t="shared" si="10"/>
        <v>0</v>
      </c>
      <c r="AA35" s="55">
        <f t="shared" si="11"/>
        <v>0</v>
      </c>
    </row>
    <row r="36" spans="1:27" x14ac:dyDescent="0.3">
      <c r="A36" s="15" t="str">
        <f>IF(AND(INTRO!$E$37="Non-endemic",INTRO!$E$37="Non-endemic")," ",IF(COUNTRY_INFO!A36=0," ",COUNTRY_INFO!A36))</f>
        <v>Benin</v>
      </c>
      <c r="B36" s="15" t="str">
        <f>IF(AND(INTRO!$E$37="Non-endemic",INTRO!$E$37="Non-endemic")," ",IF(COUNTRY_INFO!B36=0," ",COUNTRY_INFO!B36))</f>
        <v>Borgou</v>
      </c>
      <c r="C36" s="15" t="str">
        <f>IF(AND(INTRO!$E$37="Non-endemic",INTRO!$E$37="Non-endemic")," ",IF(COUNTRY_INFO!C36=0," ",COUNTRY_INFO!C36))</f>
        <v>Parakou</v>
      </c>
      <c r="D36" s="46"/>
      <c r="E36" s="46"/>
      <c r="F36" s="46">
        <f t="shared" si="1"/>
        <v>0</v>
      </c>
      <c r="G36" s="53">
        <f>IF(AND(INTRO!$E$37="Non-endemic",INTRO!$E$41="Non-endemic"),0,COUNTRY_INFO!P36)</f>
        <v>1</v>
      </c>
      <c r="H36" s="53">
        <f>IF(AND(INTRO!$E$37="Non-endemic",INTRO!$E$41="Non-endemic"),0,COUNTRY_INFO!R36)</f>
        <v>0</v>
      </c>
      <c r="I36" s="46">
        <f>IF(INTRO!$E$39="Non-endemic",IF($G36=1,DEC!I36,0),IF($G36=1,IVM!I36,0))</f>
        <v>253362.14786503359</v>
      </c>
      <c r="J36" s="62" t="s">
        <v>166</v>
      </c>
      <c r="K36" s="63">
        <f>IF($J36="ALB", IF(INTRO!$E$39="Non-endemic",IF($H36&lt;&gt;0,$D36*($H36-$G36),0),$D36*$H36), 0)</f>
        <v>0</v>
      </c>
      <c r="L36" s="46">
        <f t="shared" si="2"/>
        <v>0</v>
      </c>
      <c r="M36" s="63"/>
      <c r="N36" s="46">
        <f t="shared" si="3"/>
        <v>0</v>
      </c>
      <c r="O36" s="63">
        <f>IF($J36="MBD", IF(INTRO!$E$39="Non-endemic",IF($H36&lt;&gt;0,$D36*($H36-$G36),0),$D36*$H36),0)</f>
        <v>0</v>
      </c>
      <c r="P36" s="46">
        <f t="shared" si="4"/>
        <v>0</v>
      </c>
      <c r="Q36" s="63"/>
      <c r="R36" s="46">
        <f t="shared" si="5"/>
        <v>0</v>
      </c>
      <c r="S36" s="54">
        <v>0</v>
      </c>
      <c r="T36" s="55">
        <f t="shared" si="6"/>
        <v>253362.14786503359</v>
      </c>
      <c r="U36" s="55">
        <f t="shared" si="7"/>
        <v>1267</v>
      </c>
      <c r="V36" s="54"/>
      <c r="W36" s="55">
        <f t="shared" si="8"/>
        <v>0</v>
      </c>
      <c r="X36" s="55">
        <f t="shared" si="9"/>
        <v>0</v>
      </c>
      <c r="Y36" s="54"/>
      <c r="Z36" s="55">
        <f t="shared" si="10"/>
        <v>0</v>
      </c>
      <c r="AA36" s="55">
        <f t="shared" si="11"/>
        <v>0</v>
      </c>
    </row>
    <row r="37" spans="1:27" x14ac:dyDescent="0.3">
      <c r="A37" s="15" t="str">
        <f>IF(AND(INTRO!$E$37="Non-endemic",INTRO!$E$37="Non-endemic")," ",IF(COUNTRY_INFO!A37=0," ",COUNTRY_INFO!A37))</f>
        <v>Benin</v>
      </c>
      <c r="B37" s="15" t="str">
        <f>IF(AND(INTRO!$E$37="Non-endemic",INTRO!$E$37="Non-endemic")," ",IF(COUNTRY_INFO!B37=0," ",COUNTRY_INFO!B37))</f>
        <v>Borgou</v>
      </c>
      <c r="C37" s="15" t="str">
        <f>IF(AND(INTRO!$E$37="Non-endemic",INTRO!$E$37="Non-endemic")," ",IF(COUNTRY_INFO!C37=0," ",COUNTRY_INFO!C37))</f>
        <v>Pèrèrè</v>
      </c>
      <c r="D37" s="46">
        <v>12758.563363819207</v>
      </c>
      <c r="E37" s="46">
        <v>27862.450875399296</v>
      </c>
      <c r="F37" s="46">
        <f t="shared" si="1"/>
        <v>40621.014239218501</v>
      </c>
      <c r="G37" s="53">
        <f>IF(AND(INTRO!$E$37="Non-endemic",INTRO!$E$41="Non-endemic"),0,COUNTRY_INFO!P37)</f>
        <v>0</v>
      </c>
      <c r="H37" s="53">
        <f>IF(AND(INTRO!$E$37="Non-endemic",INTRO!$E$41="Non-endemic"),0,COUNTRY_INFO!R37)</f>
        <v>1</v>
      </c>
      <c r="I37" s="46">
        <f>IF(INTRO!$E$39="Non-endemic",IF($G37=1,DEC!I37,0),IF($G37=1,IVM!I37,0))</f>
        <v>0</v>
      </c>
      <c r="J37" s="62" t="s">
        <v>166</v>
      </c>
      <c r="K37" s="63">
        <f>IF($J37="ALB", IF(INTRO!$E$39="Non-endemic",IF($H37&lt;&gt;0,$D37*($H37-$G37),0),$D37*$H37), 0)</f>
        <v>12758.563363819207</v>
      </c>
      <c r="L37" s="46">
        <f t="shared" si="2"/>
        <v>27862.450875399296</v>
      </c>
      <c r="M37" s="63"/>
      <c r="N37" s="46">
        <f t="shared" si="3"/>
        <v>40621.014239218501</v>
      </c>
      <c r="O37" s="63">
        <f>IF($J37="MBD", IF(INTRO!$E$39="Non-endemic",IF($H37&lt;&gt;0,$D37*($H37-$G37),0),$D37*$H37),0)</f>
        <v>0</v>
      </c>
      <c r="P37" s="46">
        <f t="shared" si="4"/>
        <v>0</v>
      </c>
      <c r="Q37" s="63"/>
      <c r="R37" s="46">
        <f t="shared" si="5"/>
        <v>0</v>
      </c>
      <c r="S37" s="54">
        <v>0</v>
      </c>
      <c r="T37" s="55">
        <f t="shared" si="6"/>
        <v>0</v>
      </c>
      <c r="U37" s="55">
        <f t="shared" si="7"/>
        <v>0</v>
      </c>
      <c r="V37" s="54"/>
      <c r="W37" s="55">
        <f t="shared" si="8"/>
        <v>27862.450875399296</v>
      </c>
      <c r="X37" s="55">
        <f t="shared" si="9"/>
        <v>140</v>
      </c>
      <c r="Y37" s="54"/>
      <c r="Z37" s="55">
        <f t="shared" si="10"/>
        <v>0</v>
      </c>
      <c r="AA37" s="55">
        <f t="shared" si="11"/>
        <v>0</v>
      </c>
    </row>
    <row r="38" spans="1:27" x14ac:dyDescent="0.3">
      <c r="A38" s="15" t="str">
        <f>IF(AND(INTRO!$E$37="Non-endemic",INTRO!$E$37="Non-endemic")," ",IF(COUNTRY_INFO!A38=0," ",COUNTRY_INFO!A38))</f>
        <v>Benin</v>
      </c>
      <c r="B38" s="15" t="str">
        <f>IF(AND(INTRO!$E$37="Non-endemic",INTRO!$E$37="Non-endemic")," ",IF(COUNTRY_INFO!B38=0," ",COUNTRY_INFO!B38))</f>
        <v>Borgou</v>
      </c>
      <c r="C38" s="15" t="str">
        <f>IF(AND(INTRO!$E$37="Non-endemic",INTRO!$E$37="Non-endemic")," ",IF(COUNTRY_INFO!C38=0," ",COUNTRY_INFO!C38))</f>
        <v>Sinendé</v>
      </c>
      <c r="D38" s="46">
        <v>14807.350745531397</v>
      </c>
      <c r="E38" s="46">
        <v>32336.640966344297</v>
      </c>
      <c r="F38" s="46">
        <f t="shared" si="1"/>
        <v>47143.991711875693</v>
      </c>
      <c r="G38" s="53">
        <f>IF(AND(INTRO!$E$37="Non-endemic",INTRO!$E$41="Non-endemic"),0,COUNTRY_INFO!P38)</f>
        <v>0</v>
      </c>
      <c r="H38" s="53">
        <f>IF(AND(INTRO!$E$37="Non-endemic",INTRO!$E$41="Non-endemic"),0,COUNTRY_INFO!R38)</f>
        <v>1</v>
      </c>
      <c r="I38" s="46">
        <f>IF(INTRO!$E$39="Non-endemic",IF($G38=1,DEC!I38,0),IF($G38=1,IVM!I38,0))</f>
        <v>0</v>
      </c>
      <c r="J38" s="62" t="s">
        <v>166</v>
      </c>
      <c r="K38" s="63">
        <f>IF($J38="ALB", IF(INTRO!$E$39="Non-endemic",IF($H38&lt;&gt;0,$D38*($H38-$G38),0),$D38*$H38), 0)</f>
        <v>14807.350745531397</v>
      </c>
      <c r="L38" s="46">
        <f t="shared" si="2"/>
        <v>32336.640966344297</v>
      </c>
      <c r="M38" s="63"/>
      <c r="N38" s="46">
        <f t="shared" si="3"/>
        <v>47143.991711875693</v>
      </c>
      <c r="O38" s="63">
        <f>IF($J38="MBD", IF(INTRO!$E$39="Non-endemic",IF($H38&lt;&gt;0,$D38*($H38-$G38),0),$D38*$H38),0)</f>
        <v>0</v>
      </c>
      <c r="P38" s="46">
        <f t="shared" si="4"/>
        <v>0</v>
      </c>
      <c r="Q38" s="63"/>
      <c r="R38" s="46">
        <f t="shared" si="5"/>
        <v>0</v>
      </c>
      <c r="S38" s="54">
        <v>0</v>
      </c>
      <c r="T38" s="55">
        <f t="shared" si="6"/>
        <v>0</v>
      </c>
      <c r="U38" s="55">
        <f t="shared" si="7"/>
        <v>0</v>
      </c>
      <c r="V38" s="54"/>
      <c r="W38" s="55">
        <f t="shared" si="8"/>
        <v>32336.640966344297</v>
      </c>
      <c r="X38" s="55">
        <f t="shared" si="9"/>
        <v>162</v>
      </c>
      <c r="Y38" s="54"/>
      <c r="Z38" s="55">
        <f t="shared" si="10"/>
        <v>0</v>
      </c>
      <c r="AA38" s="55">
        <f t="shared" si="11"/>
        <v>0</v>
      </c>
    </row>
    <row r="39" spans="1:27" x14ac:dyDescent="0.3">
      <c r="A39" s="15" t="str">
        <f>IF(AND(INTRO!$E$37="Non-endemic",INTRO!$E$37="Non-endemic")," ",IF(COUNTRY_INFO!A39=0," ",COUNTRY_INFO!A39))</f>
        <v>Benin</v>
      </c>
      <c r="B39" s="15" t="str">
        <f>IF(AND(INTRO!$E$37="Non-endemic",INTRO!$E$37="Non-endemic")," ",IF(COUNTRY_INFO!B39=0," ",COUNTRY_INFO!B39))</f>
        <v>Borgou</v>
      </c>
      <c r="C39" s="15" t="str">
        <f>IF(AND(INTRO!$E$37="Non-endemic",INTRO!$E$37="Non-endemic")," ",IF(COUNTRY_INFO!C39=0," ",COUNTRY_INFO!C39))</f>
        <v>Tchaourou</v>
      </c>
      <c r="D39" s="46">
        <v>36042.440774242787</v>
      </c>
      <c r="E39" s="46">
        <v>78710.330220221382</v>
      </c>
      <c r="F39" s="46">
        <f t="shared" si="1"/>
        <v>114752.77099446417</v>
      </c>
      <c r="G39" s="53">
        <f>IF(AND(INTRO!$E$37="Non-endemic",INTRO!$E$41="Non-endemic"),0,COUNTRY_INFO!P39)</f>
        <v>0</v>
      </c>
      <c r="H39" s="53">
        <f>IF(AND(INTRO!$E$37="Non-endemic",INTRO!$E$41="Non-endemic"),0,COUNTRY_INFO!R39)</f>
        <v>1</v>
      </c>
      <c r="I39" s="46">
        <f>IF(INTRO!$E$39="Non-endemic",IF($G39=1,DEC!I39,0),IF($G39=1,IVM!I39,0))</f>
        <v>0</v>
      </c>
      <c r="J39" s="62" t="s">
        <v>166</v>
      </c>
      <c r="K39" s="63">
        <f>IF($J39="ALB", IF(INTRO!$E$39="Non-endemic",IF($H39&lt;&gt;0,$D39*($H39-$G39),0),$D39*$H39), 0)</f>
        <v>36042.440774242787</v>
      </c>
      <c r="L39" s="46">
        <f t="shared" si="2"/>
        <v>78710.330220221382</v>
      </c>
      <c r="M39" s="63"/>
      <c r="N39" s="46">
        <f t="shared" si="3"/>
        <v>114752.77099446417</v>
      </c>
      <c r="O39" s="63">
        <f>IF($J39="MBD", IF(INTRO!$E$39="Non-endemic",IF($H39&lt;&gt;0,$D39*($H39-$G39),0),$D39*$H39),0)</f>
        <v>0</v>
      </c>
      <c r="P39" s="46">
        <f t="shared" si="4"/>
        <v>0</v>
      </c>
      <c r="Q39" s="63"/>
      <c r="R39" s="46">
        <f t="shared" si="5"/>
        <v>0</v>
      </c>
      <c r="S39" s="54">
        <v>0</v>
      </c>
      <c r="T39" s="55">
        <f t="shared" si="6"/>
        <v>0</v>
      </c>
      <c r="U39" s="55">
        <f t="shared" si="7"/>
        <v>0</v>
      </c>
      <c r="V39" s="54"/>
      <c r="W39" s="55">
        <f t="shared" si="8"/>
        <v>78710.330220221382</v>
      </c>
      <c r="X39" s="55">
        <f t="shared" si="9"/>
        <v>394</v>
      </c>
      <c r="Y39" s="54"/>
      <c r="Z39" s="55">
        <f t="shared" si="10"/>
        <v>0</v>
      </c>
      <c r="AA39" s="55">
        <f t="shared" si="11"/>
        <v>0</v>
      </c>
    </row>
    <row r="40" spans="1:27" x14ac:dyDescent="0.3">
      <c r="A40" s="15" t="str">
        <f>IF(AND(INTRO!$E$37="Non-endemic",INTRO!$E$37="Non-endemic")," ",IF(COUNTRY_INFO!A40=0," ",COUNTRY_INFO!A40))</f>
        <v>Benin</v>
      </c>
      <c r="B40" s="15" t="str">
        <f>IF(AND(INTRO!$E$37="Non-endemic",INTRO!$E$37="Non-endemic")," ",IF(COUNTRY_INFO!B40=0," ",COUNTRY_INFO!B40))</f>
        <v>Collines</v>
      </c>
      <c r="C40" s="15" t="str">
        <f>IF(AND(INTRO!$E$37="Non-endemic",INTRO!$E$37="Non-endemic")," ",IF(COUNTRY_INFO!C40=0," ",COUNTRY_INFO!C40))</f>
        <v>Bantè</v>
      </c>
      <c r="D40" s="46">
        <v>17312.447205873119</v>
      </c>
      <c r="E40" s="46">
        <v>37807.329559884682</v>
      </c>
      <c r="F40" s="46">
        <f t="shared" si="1"/>
        <v>55119.776765757801</v>
      </c>
      <c r="G40" s="53">
        <f>IF(AND(INTRO!$E$37="Non-endemic",INTRO!$E$41="Non-endemic"),0,COUNTRY_INFO!P40)</f>
        <v>0</v>
      </c>
      <c r="H40" s="53">
        <f>IF(AND(INTRO!$E$37="Non-endemic",INTRO!$E$41="Non-endemic"),0,COUNTRY_INFO!R40)</f>
        <v>1</v>
      </c>
      <c r="I40" s="46">
        <f>IF(INTRO!$E$39="Non-endemic",IF($G40=1,DEC!I40,0),IF($G40=1,IVM!I40,0))</f>
        <v>0</v>
      </c>
      <c r="J40" s="62" t="s">
        <v>166</v>
      </c>
      <c r="K40" s="63">
        <f>IF($J40="ALB", IF(INTRO!$E$39="Non-endemic",IF($H40&lt;&gt;0,$D40*($H40-$G40),0),$D40*$H40), 0)</f>
        <v>17312.447205873119</v>
      </c>
      <c r="L40" s="46">
        <f t="shared" si="2"/>
        <v>37807.329559884682</v>
      </c>
      <c r="M40" s="63"/>
      <c r="N40" s="46">
        <f t="shared" si="3"/>
        <v>55119.776765757801</v>
      </c>
      <c r="O40" s="63">
        <f>IF($J40="MBD", IF(INTRO!$E$39="Non-endemic",IF($H40&lt;&gt;0,$D40*($H40-$G40),0),$D40*$H40),0)</f>
        <v>0</v>
      </c>
      <c r="P40" s="46">
        <f t="shared" si="4"/>
        <v>0</v>
      </c>
      <c r="Q40" s="63"/>
      <c r="R40" s="46">
        <f t="shared" si="5"/>
        <v>0</v>
      </c>
      <c r="S40" s="54">
        <v>0</v>
      </c>
      <c r="T40" s="55">
        <f t="shared" si="6"/>
        <v>0</v>
      </c>
      <c r="U40" s="55">
        <f t="shared" si="7"/>
        <v>0</v>
      </c>
      <c r="V40" s="54"/>
      <c r="W40" s="55">
        <f t="shared" si="8"/>
        <v>37807.329559884682</v>
      </c>
      <c r="X40" s="55">
        <f t="shared" si="9"/>
        <v>190</v>
      </c>
      <c r="Y40" s="54"/>
      <c r="Z40" s="55">
        <f t="shared" si="10"/>
        <v>0</v>
      </c>
      <c r="AA40" s="55">
        <f t="shared" si="11"/>
        <v>0</v>
      </c>
    </row>
    <row r="41" spans="1:27" x14ac:dyDescent="0.3">
      <c r="A41" s="15" t="str">
        <f>IF(AND(INTRO!$E$37="Non-endemic",INTRO!$E$37="Non-endemic")," ",IF(COUNTRY_INFO!A41=0," ",COUNTRY_INFO!A41))</f>
        <v>Benin</v>
      </c>
      <c r="B41" s="15" t="str">
        <f>IF(AND(INTRO!$E$37="Non-endemic",INTRO!$E$37="Non-endemic")," ",IF(COUNTRY_INFO!B41=0," ",COUNTRY_INFO!B41))</f>
        <v>Collines</v>
      </c>
      <c r="C41" s="15" t="str">
        <f>IF(AND(INTRO!$E$37="Non-endemic",INTRO!$E$37="Non-endemic")," ",IF(COUNTRY_INFO!C41=0," ",COUNTRY_INFO!C41))</f>
        <v>Dassa-Zoumè</v>
      </c>
      <c r="D41" s="46">
        <v>18110.543898796484</v>
      </c>
      <c r="E41" s="46">
        <v>39550.231896636433</v>
      </c>
      <c r="F41" s="46">
        <f t="shared" si="1"/>
        <v>57660.775795432914</v>
      </c>
      <c r="G41" s="53">
        <f>IF(AND(INTRO!$E$37="Non-endemic",INTRO!$E$41="Non-endemic"),0,COUNTRY_INFO!P41)</f>
        <v>0</v>
      </c>
      <c r="H41" s="53">
        <f>IF(AND(INTRO!$E$37="Non-endemic",INTRO!$E$41="Non-endemic"),0,COUNTRY_INFO!R41)</f>
        <v>1</v>
      </c>
      <c r="I41" s="46">
        <f>IF(INTRO!$E$39="Non-endemic",IF($G41=1,DEC!I41,0),IF($G41=1,IVM!I41,0))</f>
        <v>0</v>
      </c>
      <c r="J41" s="62" t="s">
        <v>166</v>
      </c>
      <c r="K41" s="63">
        <f>IF($J41="ALB", IF(INTRO!$E$39="Non-endemic",IF($H41&lt;&gt;0,$D41*($H41-$G41),0),$D41*$H41), 0)</f>
        <v>18110.543898796484</v>
      </c>
      <c r="L41" s="46">
        <f t="shared" si="2"/>
        <v>39550.231896636433</v>
      </c>
      <c r="M41" s="63"/>
      <c r="N41" s="46">
        <f t="shared" si="3"/>
        <v>57660.775795432914</v>
      </c>
      <c r="O41" s="63">
        <f>IF($J41="MBD", IF(INTRO!$E$39="Non-endemic",IF($H41&lt;&gt;0,$D41*($H41-$G41),0),$D41*$H41),0)</f>
        <v>0</v>
      </c>
      <c r="P41" s="46">
        <f t="shared" si="4"/>
        <v>0</v>
      </c>
      <c r="Q41" s="63"/>
      <c r="R41" s="46">
        <f t="shared" si="5"/>
        <v>0</v>
      </c>
      <c r="S41" s="54">
        <v>0</v>
      </c>
      <c r="T41" s="55">
        <f t="shared" si="6"/>
        <v>0</v>
      </c>
      <c r="U41" s="55">
        <f t="shared" si="7"/>
        <v>0</v>
      </c>
      <c r="V41" s="54"/>
      <c r="W41" s="55">
        <f t="shared" si="8"/>
        <v>39550.231896636433</v>
      </c>
      <c r="X41" s="55">
        <f t="shared" si="9"/>
        <v>198</v>
      </c>
      <c r="Y41" s="54"/>
      <c r="Z41" s="55">
        <f t="shared" si="10"/>
        <v>0</v>
      </c>
      <c r="AA41" s="55">
        <f t="shared" si="11"/>
        <v>0</v>
      </c>
    </row>
    <row r="42" spans="1:27" x14ac:dyDescent="0.3">
      <c r="A42" s="15" t="str">
        <f>IF(AND(INTRO!$E$37="Non-endemic",INTRO!$E$37="Non-endemic")," ",IF(COUNTRY_INFO!A42=0," ",COUNTRY_INFO!A42))</f>
        <v>Benin</v>
      </c>
      <c r="B42" s="15" t="str">
        <f>IF(AND(INTRO!$E$37="Non-endemic",INTRO!$E$37="Non-endemic")," ",IF(COUNTRY_INFO!B42=0," ",COUNTRY_INFO!B42))</f>
        <v>Collines</v>
      </c>
      <c r="C42" s="15" t="str">
        <f>IF(AND(INTRO!$E$37="Non-endemic",INTRO!$E$37="Non-endemic")," ",IF(COUNTRY_INFO!C42=0," ",COUNTRY_INFO!C42))</f>
        <v>Glazoué</v>
      </c>
      <c r="D42" s="46">
        <v>20098.75927892069</v>
      </c>
      <c r="E42" s="46">
        <v>43892.143425290044</v>
      </c>
      <c r="F42" s="46">
        <f t="shared" si="1"/>
        <v>63990.902704210734</v>
      </c>
      <c r="G42" s="53">
        <f>IF(AND(INTRO!$E$37="Non-endemic",INTRO!$E$41="Non-endemic"),0,COUNTRY_INFO!P42)</f>
        <v>0</v>
      </c>
      <c r="H42" s="53">
        <f>IF(AND(INTRO!$E$37="Non-endemic",INTRO!$E$41="Non-endemic"),0,COUNTRY_INFO!R42)</f>
        <v>1</v>
      </c>
      <c r="I42" s="46">
        <f>IF(INTRO!$E$39="Non-endemic",IF($G42=1,DEC!I42,0),IF($G42=1,IVM!I42,0))</f>
        <v>0</v>
      </c>
      <c r="J42" s="62" t="s">
        <v>166</v>
      </c>
      <c r="K42" s="63">
        <f>IF($J42="ALB", IF(INTRO!$E$39="Non-endemic",IF($H42&lt;&gt;0,$D42*($H42-$G42),0),$D42*$H42), 0)</f>
        <v>20098.75927892069</v>
      </c>
      <c r="L42" s="46">
        <f t="shared" si="2"/>
        <v>43892.143425290044</v>
      </c>
      <c r="M42" s="63"/>
      <c r="N42" s="46">
        <f t="shared" si="3"/>
        <v>63990.902704210734</v>
      </c>
      <c r="O42" s="63">
        <f>IF($J42="MBD", IF(INTRO!$E$39="Non-endemic",IF($H42&lt;&gt;0,$D42*($H42-$G42),0),$D42*$H42),0)</f>
        <v>0</v>
      </c>
      <c r="P42" s="46">
        <f t="shared" si="4"/>
        <v>0</v>
      </c>
      <c r="Q42" s="63"/>
      <c r="R42" s="46">
        <f t="shared" si="5"/>
        <v>0</v>
      </c>
      <c r="S42" s="54">
        <v>0</v>
      </c>
      <c r="T42" s="55">
        <f t="shared" si="6"/>
        <v>0</v>
      </c>
      <c r="U42" s="55">
        <f t="shared" si="7"/>
        <v>0</v>
      </c>
      <c r="V42" s="54"/>
      <c r="W42" s="55">
        <f t="shared" si="8"/>
        <v>43892.143425290044</v>
      </c>
      <c r="X42" s="55">
        <f t="shared" si="9"/>
        <v>220</v>
      </c>
      <c r="Y42" s="54"/>
      <c r="Z42" s="55">
        <f t="shared" si="10"/>
        <v>0</v>
      </c>
      <c r="AA42" s="55">
        <f t="shared" si="11"/>
        <v>0</v>
      </c>
    </row>
    <row r="43" spans="1:27" x14ac:dyDescent="0.3">
      <c r="A43" s="15" t="str">
        <f>IF(AND(INTRO!$E$37="Non-endemic",INTRO!$E$37="Non-endemic")," ",IF(COUNTRY_INFO!A43=0," ",COUNTRY_INFO!A43))</f>
        <v>Benin</v>
      </c>
      <c r="B43" s="15" t="str">
        <f>IF(AND(INTRO!$E$37="Non-endemic",INTRO!$E$37="Non-endemic")," ",IF(COUNTRY_INFO!B43=0," ",COUNTRY_INFO!B43))</f>
        <v>Collines</v>
      </c>
      <c r="C43" s="15" t="str">
        <f>IF(AND(INTRO!$E$37="Non-endemic",INTRO!$E$37="Non-endemic")," ",IF(COUNTRY_INFO!C43=0," ",COUNTRY_INFO!C43))</f>
        <v>Ouèssè</v>
      </c>
      <c r="D43" s="46">
        <v>22939.3438653911</v>
      </c>
      <c r="E43" s="46">
        <v>50095.478882508498</v>
      </c>
      <c r="F43" s="46">
        <f t="shared" si="1"/>
        <v>73034.822747899598</v>
      </c>
      <c r="G43" s="53">
        <f>IF(AND(INTRO!$E$37="Non-endemic",INTRO!$E$41="Non-endemic"),0,COUNTRY_INFO!P43)</f>
        <v>0</v>
      </c>
      <c r="H43" s="53">
        <f>IF(AND(INTRO!$E$37="Non-endemic",INTRO!$E$41="Non-endemic"),0,COUNTRY_INFO!R43)</f>
        <v>1</v>
      </c>
      <c r="I43" s="46">
        <f>IF(INTRO!$E$39="Non-endemic",IF($G43=1,DEC!I43,0),IF($G43=1,IVM!I43,0))</f>
        <v>0</v>
      </c>
      <c r="J43" s="62" t="s">
        <v>166</v>
      </c>
      <c r="K43" s="63">
        <f>IF($J43="ALB", IF(INTRO!$E$39="Non-endemic",IF($H43&lt;&gt;0,$D43*($H43-$G43),0),$D43*$H43), 0)</f>
        <v>22939.3438653911</v>
      </c>
      <c r="L43" s="46">
        <f t="shared" si="2"/>
        <v>50095.478882508498</v>
      </c>
      <c r="M43" s="63"/>
      <c r="N43" s="46">
        <f t="shared" si="3"/>
        <v>73034.822747899598</v>
      </c>
      <c r="O43" s="63">
        <f>IF($J43="MBD", IF(INTRO!$E$39="Non-endemic",IF($H43&lt;&gt;0,$D43*($H43-$G43),0),$D43*$H43),0)</f>
        <v>0</v>
      </c>
      <c r="P43" s="46">
        <f t="shared" si="4"/>
        <v>0</v>
      </c>
      <c r="Q43" s="63"/>
      <c r="R43" s="46">
        <f t="shared" si="5"/>
        <v>0</v>
      </c>
      <c r="S43" s="54">
        <v>0</v>
      </c>
      <c r="T43" s="55">
        <f t="shared" si="6"/>
        <v>0</v>
      </c>
      <c r="U43" s="55">
        <f t="shared" si="7"/>
        <v>0</v>
      </c>
      <c r="V43" s="54"/>
      <c r="W43" s="55">
        <f t="shared" si="8"/>
        <v>50095.478882508498</v>
      </c>
      <c r="X43" s="55">
        <f t="shared" si="9"/>
        <v>251</v>
      </c>
      <c r="Y43" s="54"/>
      <c r="Z43" s="55">
        <f t="shared" si="10"/>
        <v>0</v>
      </c>
      <c r="AA43" s="55">
        <f t="shared" si="11"/>
        <v>0</v>
      </c>
    </row>
    <row r="44" spans="1:27" x14ac:dyDescent="0.3">
      <c r="A44" s="15" t="str">
        <f>IF(AND(INTRO!$E$37="Non-endemic",INTRO!$E$37="Non-endemic")," ",IF(COUNTRY_INFO!A44=0," ",COUNTRY_INFO!A44))</f>
        <v>Benin</v>
      </c>
      <c r="B44" s="15" t="str">
        <f>IF(AND(INTRO!$E$37="Non-endemic",INTRO!$E$37="Non-endemic")," ",IF(COUNTRY_INFO!B44=0," ",COUNTRY_INFO!B44))</f>
        <v>Collines</v>
      </c>
      <c r="C44" s="15" t="str">
        <f>IF(AND(INTRO!$E$37="Non-endemic",INTRO!$E$37="Non-endemic")," ",IF(COUNTRY_INFO!C44=0," ",COUNTRY_INFO!C44))</f>
        <v>Savalou</v>
      </c>
      <c r="D44" s="46">
        <v>23348.326020113211</v>
      </c>
      <c r="E44" s="46">
        <v>50988.623735100169</v>
      </c>
      <c r="F44" s="46">
        <f t="shared" si="1"/>
        <v>74336.949755213383</v>
      </c>
      <c r="G44" s="53">
        <f>IF(AND(INTRO!$E$37="Non-endemic",INTRO!$E$41="Non-endemic"),0,COUNTRY_INFO!P44)</f>
        <v>0</v>
      </c>
      <c r="H44" s="53">
        <f>IF(AND(INTRO!$E$37="Non-endemic",INTRO!$E$41="Non-endemic"),0,COUNTRY_INFO!R44)</f>
        <v>1</v>
      </c>
      <c r="I44" s="46">
        <f>IF(INTRO!$E$39="Non-endemic",IF($G44=1,DEC!I44,0),IF($G44=1,IVM!I44,0))</f>
        <v>0</v>
      </c>
      <c r="J44" s="62" t="s">
        <v>166</v>
      </c>
      <c r="K44" s="63">
        <f>IF($J44="ALB", IF(INTRO!$E$39="Non-endemic",IF($H44&lt;&gt;0,$D44*($H44-$G44),0),$D44*$H44), 0)</f>
        <v>23348.326020113211</v>
      </c>
      <c r="L44" s="46">
        <f t="shared" si="2"/>
        <v>50988.623735100169</v>
      </c>
      <c r="M44" s="63"/>
      <c r="N44" s="46">
        <f t="shared" si="3"/>
        <v>74336.949755213383</v>
      </c>
      <c r="O44" s="63">
        <f>IF($J44="MBD", IF(INTRO!$E$39="Non-endemic",IF($H44&lt;&gt;0,$D44*($H44-$G44),0),$D44*$H44),0)</f>
        <v>0</v>
      </c>
      <c r="P44" s="46">
        <f t="shared" si="4"/>
        <v>0</v>
      </c>
      <c r="Q44" s="63"/>
      <c r="R44" s="46">
        <f t="shared" si="5"/>
        <v>0</v>
      </c>
      <c r="S44" s="54">
        <v>0</v>
      </c>
      <c r="T44" s="55">
        <f t="shared" si="6"/>
        <v>0</v>
      </c>
      <c r="U44" s="55">
        <f t="shared" si="7"/>
        <v>0</v>
      </c>
      <c r="V44" s="54"/>
      <c r="W44" s="55">
        <f t="shared" si="8"/>
        <v>50988.623735100169</v>
      </c>
      <c r="X44" s="55">
        <f t="shared" si="9"/>
        <v>255</v>
      </c>
      <c r="Y44" s="54"/>
      <c r="Z44" s="55">
        <f t="shared" si="10"/>
        <v>0</v>
      </c>
      <c r="AA44" s="55">
        <f t="shared" si="11"/>
        <v>0</v>
      </c>
    </row>
    <row r="45" spans="1:27" x14ac:dyDescent="0.3">
      <c r="A45" s="15" t="str">
        <f>IF(AND(INTRO!$E$37="Non-endemic",INTRO!$E$37="Non-endemic")," ",IF(COUNTRY_INFO!A45=0," ",COUNTRY_INFO!A45))</f>
        <v>Benin</v>
      </c>
      <c r="B45" s="15" t="str">
        <f>IF(AND(INTRO!$E$37="Non-endemic",INTRO!$E$37="Non-endemic")," ",IF(COUNTRY_INFO!B45=0," ",COUNTRY_INFO!B45))</f>
        <v>Collines</v>
      </c>
      <c r="C45" s="15" t="str">
        <f>IF(AND(INTRO!$E$37="Non-endemic",INTRO!$E$37="Non-endemic")," ",IF(COUNTRY_INFO!C45=0," ",COUNTRY_INFO!C45))</f>
        <v>Savè</v>
      </c>
      <c r="D45" s="46">
        <v>14081.294353163352</v>
      </c>
      <c r="E45" s="46">
        <v>30751.061933011144</v>
      </c>
      <c r="F45" s="46">
        <f t="shared" si="1"/>
        <v>44832.356286174494</v>
      </c>
      <c r="G45" s="53">
        <f>IF(AND(INTRO!$E$37="Non-endemic",INTRO!$E$41="Non-endemic"),0,COUNTRY_INFO!P45)</f>
        <v>0</v>
      </c>
      <c r="H45" s="53">
        <f>IF(AND(INTRO!$E$37="Non-endemic",INTRO!$E$41="Non-endemic"),0,COUNTRY_INFO!R45)</f>
        <v>1</v>
      </c>
      <c r="I45" s="46">
        <f>IF(INTRO!$E$39="Non-endemic",IF($G45=1,DEC!I45,0),IF($G45=1,IVM!I45,0))</f>
        <v>0</v>
      </c>
      <c r="J45" s="62" t="s">
        <v>166</v>
      </c>
      <c r="K45" s="63">
        <f>IF($J45="ALB", IF(INTRO!$E$39="Non-endemic",IF($H45&lt;&gt;0,$D45*($H45-$G45),0),$D45*$H45), 0)</f>
        <v>14081.294353163352</v>
      </c>
      <c r="L45" s="46">
        <f t="shared" si="2"/>
        <v>30751.061933011144</v>
      </c>
      <c r="M45" s="63"/>
      <c r="N45" s="46">
        <f t="shared" si="3"/>
        <v>44832.356286174494</v>
      </c>
      <c r="O45" s="63">
        <f>IF($J45="MBD", IF(INTRO!$E$39="Non-endemic",IF($H45&lt;&gt;0,$D45*($H45-$G45),0),$D45*$H45),0)</f>
        <v>0</v>
      </c>
      <c r="P45" s="46">
        <f t="shared" si="4"/>
        <v>0</v>
      </c>
      <c r="Q45" s="63"/>
      <c r="R45" s="46">
        <f t="shared" si="5"/>
        <v>0</v>
      </c>
      <c r="S45" s="54">
        <v>0</v>
      </c>
      <c r="T45" s="55">
        <f t="shared" si="6"/>
        <v>0</v>
      </c>
      <c r="U45" s="55">
        <f t="shared" si="7"/>
        <v>0</v>
      </c>
      <c r="V45" s="54"/>
      <c r="W45" s="55">
        <f t="shared" si="8"/>
        <v>30751.061933011144</v>
      </c>
      <c r="X45" s="55">
        <f t="shared" si="9"/>
        <v>154</v>
      </c>
      <c r="Y45" s="54"/>
      <c r="Z45" s="55">
        <f t="shared" si="10"/>
        <v>0</v>
      </c>
      <c r="AA45" s="55">
        <f t="shared" si="11"/>
        <v>0</v>
      </c>
    </row>
    <row r="46" spans="1:27" x14ac:dyDescent="0.3">
      <c r="A46" s="15" t="str">
        <f>IF(AND(INTRO!$E$37="Non-endemic",INTRO!$E$37="Non-endemic")," ",IF(COUNTRY_INFO!A46=0," ",COUNTRY_INFO!A46))</f>
        <v>Benin</v>
      </c>
      <c r="B46" s="15" t="str">
        <f>IF(AND(INTRO!$E$37="Non-endemic",INTRO!$E$37="Non-endemic")," ",IF(COUNTRY_INFO!B46=0," ",COUNTRY_INFO!B46))</f>
        <v>Couffo</v>
      </c>
      <c r="C46" s="15" t="str">
        <f>IF(AND(INTRO!$E$37="Non-endemic",INTRO!$E$37="Non-endemic")," ",IF(COUNTRY_INFO!C46=0," ",COUNTRY_INFO!C46))</f>
        <v>Aplahoué</v>
      </c>
      <c r="D46" s="46">
        <v>27638.438985918627</v>
      </c>
      <c r="E46" s="46">
        <v>60357.473373660527</v>
      </c>
      <c r="F46" s="46">
        <f t="shared" si="1"/>
        <v>87995.912359579146</v>
      </c>
      <c r="G46" s="53">
        <f>IF(AND(INTRO!$E$37="Non-endemic",INTRO!$E$41="Non-endemic"),0,COUNTRY_INFO!P46)</f>
        <v>0</v>
      </c>
      <c r="H46" s="53">
        <f>IF(AND(INTRO!$E$37="Non-endemic",INTRO!$E$41="Non-endemic"),0,COUNTRY_INFO!R46)</f>
        <v>1</v>
      </c>
      <c r="I46" s="46">
        <f>IF(INTRO!$E$39="Non-endemic",IF($G46=1,DEC!I46,0),IF($G46=1,IVM!I46,0))</f>
        <v>0</v>
      </c>
      <c r="J46" s="62" t="s">
        <v>166</v>
      </c>
      <c r="K46" s="63">
        <f>IF($J46="ALB", IF(INTRO!$E$39="Non-endemic",IF($H46&lt;&gt;0,$D46*($H46-$G46),0),$D46*$H46), 0)</f>
        <v>27638.438985918627</v>
      </c>
      <c r="L46" s="46">
        <f t="shared" si="2"/>
        <v>60357.473373660527</v>
      </c>
      <c r="M46" s="63"/>
      <c r="N46" s="46">
        <f t="shared" si="3"/>
        <v>87995.912359579146</v>
      </c>
      <c r="O46" s="63">
        <f>IF($J46="MBD", IF(INTRO!$E$39="Non-endemic",IF($H46&lt;&gt;0,$D46*($H46-$G46),0),$D46*$H46),0)</f>
        <v>0</v>
      </c>
      <c r="P46" s="46">
        <f t="shared" si="4"/>
        <v>0</v>
      </c>
      <c r="Q46" s="63"/>
      <c r="R46" s="46">
        <f t="shared" si="5"/>
        <v>0</v>
      </c>
      <c r="S46" s="54">
        <v>0</v>
      </c>
      <c r="T46" s="55">
        <f t="shared" si="6"/>
        <v>0</v>
      </c>
      <c r="U46" s="55">
        <f t="shared" si="7"/>
        <v>0</v>
      </c>
      <c r="V46" s="54"/>
      <c r="W46" s="55">
        <f t="shared" si="8"/>
        <v>60357.473373660527</v>
      </c>
      <c r="X46" s="55">
        <f t="shared" si="9"/>
        <v>302</v>
      </c>
      <c r="Y46" s="54"/>
      <c r="Z46" s="55">
        <f t="shared" si="10"/>
        <v>0</v>
      </c>
      <c r="AA46" s="55">
        <f t="shared" si="11"/>
        <v>0</v>
      </c>
    </row>
    <row r="47" spans="1:27" x14ac:dyDescent="0.3">
      <c r="A47" s="15" t="str">
        <f>IF(AND(INTRO!$E$37="Non-endemic",INTRO!$E$37="Non-endemic")," ",IF(COUNTRY_INFO!A47=0," ",COUNTRY_INFO!A47))</f>
        <v>Benin</v>
      </c>
      <c r="B47" s="15" t="str">
        <f>IF(AND(INTRO!$E$37="Non-endemic",INTRO!$E$37="Non-endemic")," ",IF(COUNTRY_INFO!B47=0," ",COUNTRY_INFO!B47))</f>
        <v>Couffo</v>
      </c>
      <c r="C47" s="15" t="str">
        <f>IF(AND(INTRO!$E$37="Non-endemic",INTRO!$E$37="Non-endemic")," ",IF(COUNTRY_INFO!C47=0," ",COUNTRY_INFO!C47))</f>
        <v>Djakotomè</v>
      </c>
      <c r="D47" s="46">
        <v>21648.91794356054</v>
      </c>
      <c r="E47" s="46">
        <v>47277.416391452069</v>
      </c>
      <c r="F47" s="46">
        <f t="shared" si="1"/>
        <v>68926.334335012609</v>
      </c>
      <c r="G47" s="53">
        <f>IF(AND(INTRO!$E$37="Non-endemic",INTRO!$E$41="Non-endemic"),0,COUNTRY_INFO!P47)</f>
        <v>0</v>
      </c>
      <c r="H47" s="53">
        <f>IF(AND(INTRO!$E$37="Non-endemic",INTRO!$E$41="Non-endemic"),0,COUNTRY_INFO!R47)</f>
        <v>1</v>
      </c>
      <c r="I47" s="46">
        <f>IF(INTRO!$E$39="Non-endemic",IF($G47=1,DEC!I47,0),IF($G47=1,IVM!I47,0))</f>
        <v>0</v>
      </c>
      <c r="J47" s="62" t="s">
        <v>166</v>
      </c>
      <c r="K47" s="63">
        <f>IF($J47="ALB", IF(INTRO!$E$39="Non-endemic",IF($H47&lt;&gt;0,$D47*($H47-$G47),0),$D47*$H47), 0)</f>
        <v>21648.91794356054</v>
      </c>
      <c r="L47" s="46">
        <f t="shared" si="2"/>
        <v>47277.416391452069</v>
      </c>
      <c r="M47" s="63"/>
      <c r="N47" s="46">
        <f t="shared" si="3"/>
        <v>68926.334335012609</v>
      </c>
      <c r="O47" s="63">
        <f>IF($J47="MBD", IF(INTRO!$E$39="Non-endemic",IF($H47&lt;&gt;0,$D47*($H47-$G47),0),$D47*$H47),0)</f>
        <v>0</v>
      </c>
      <c r="P47" s="46">
        <f t="shared" si="4"/>
        <v>0</v>
      </c>
      <c r="Q47" s="63"/>
      <c r="R47" s="46">
        <f t="shared" si="5"/>
        <v>0</v>
      </c>
      <c r="S47" s="54">
        <v>0</v>
      </c>
      <c r="T47" s="55">
        <f t="shared" si="6"/>
        <v>0</v>
      </c>
      <c r="U47" s="55">
        <f t="shared" si="7"/>
        <v>0</v>
      </c>
      <c r="V47" s="54"/>
      <c r="W47" s="55">
        <f t="shared" si="8"/>
        <v>47277.416391452069</v>
      </c>
      <c r="X47" s="55">
        <f t="shared" si="9"/>
        <v>237</v>
      </c>
      <c r="Y47" s="54"/>
      <c r="Z47" s="55">
        <f t="shared" si="10"/>
        <v>0</v>
      </c>
      <c r="AA47" s="55">
        <f t="shared" si="11"/>
        <v>0</v>
      </c>
    </row>
    <row r="48" spans="1:27" x14ac:dyDescent="0.3">
      <c r="A48" s="15" t="str">
        <f>IF(AND(INTRO!$E$37="Non-endemic",INTRO!$E$37="Non-endemic")," ",IF(COUNTRY_INFO!A48=0," ",COUNTRY_INFO!A48))</f>
        <v>Benin</v>
      </c>
      <c r="B48" s="15" t="str">
        <f>IF(AND(INTRO!$E$37="Non-endemic",INTRO!$E$37="Non-endemic")," ",IF(COUNTRY_INFO!B48=0," ",COUNTRY_INFO!B48))</f>
        <v>Couffo</v>
      </c>
      <c r="C48" s="15" t="str">
        <f>IF(AND(INTRO!$E$37="Non-endemic",INTRO!$E$37="Non-endemic")," ",IF(COUNTRY_INFO!C48=0," ",COUNTRY_INFO!C48))</f>
        <v>Dogbo</v>
      </c>
      <c r="D48" s="46"/>
      <c r="E48" s="46"/>
      <c r="F48" s="46">
        <f t="shared" si="1"/>
        <v>0</v>
      </c>
      <c r="G48" s="53">
        <f>IF(AND(INTRO!$E$37="Non-endemic",INTRO!$E$41="Non-endemic"),0,COUNTRY_INFO!P48)</f>
        <v>0</v>
      </c>
      <c r="H48" s="53">
        <f>IF(AND(INTRO!$E$37="Non-endemic",INTRO!$E$41="Non-endemic"),0,COUNTRY_INFO!R48)</f>
        <v>0</v>
      </c>
      <c r="I48" s="46">
        <f>IF(INTRO!$E$39="Non-endemic",IF($G48=1,DEC!I48,0),IF($G48=1,IVM!I48,0))</f>
        <v>0</v>
      </c>
      <c r="J48" s="62" t="s">
        <v>166</v>
      </c>
      <c r="K48" s="63">
        <f>IF($J48="ALB", IF(INTRO!$E$39="Non-endemic",IF($H48&lt;&gt;0,$D48*($H48-$G48),0),$D48*$H48), 0)</f>
        <v>0</v>
      </c>
      <c r="L48" s="46">
        <f t="shared" si="2"/>
        <v>0</v>
      </c>
      <c r="M48" s="63"/>
      <c r="N48" s="46">
        <f t="shared" si="3"/>
        <v>0</v>
      </c>
      <c r="O48" s="63">
        <f>IF($J48="MBD", IF(INTRO!$E$39="Non-endemic",IF($H48&lt;&gt;0,$D48*($H48-$G48),0),$D48*$H48),0)</f>
        <v>0</v>
      </c>
      <c r="P48" s="46">
        <f t="shared" si="4"/>
        <v>0</v>
      </c>
      <c r="Q48" s="63"/>
      <c r="R48" s="46">
        <f t="shared" si="5"/>
        <v>0</v>
      </c>
      <c r="S48" s="54">
        <v>0</v>
      </c>
      <c r="T48" s="55">
        <f t="shared" si="6"/>
        <v>0</v>
      </c>
      <c r="U48" s="55">
        <f t="shared" si="7"/>
        <v>0</v>
      </c>
      <c r="V48" s="54"/>
      <c r="W48" s="55">
        <f t="shared" si="8"/>
        <v>0</v>
      </c>
      <c r="X48" s="55">
        <f t="shared" si="9"/>
        <v>0</v>
      </c>
      <c r="Y48" s="54"/>
      <c r="Z48" s="55">
        <f t="shared" si="10"/>
        <v>0</v>
      </c>
      <c r="AA48" s="55">
        <f t="shared" si="11"/>
        <v>0</v>
      </c>
    </row>
    <row r="49" spans="1:27" x14ac:dyDescent="0.3">
      <c r="A49" s="15" t="str">
        <f>IF(AND(INTRO!$E$37="Non-endemic",INTRO!$E$37="Non-endemic")," ",IF(COUNTRY_INFO!A49=0," ",COUNTRY_INFO!A49))</f>
        <v>Benin</v>
      </c>
      <c r="B49" s="15" t="str">
        <f>IF(AND(INTRO!$E$37="Non-endemic",INTRO!$E$37="Non-endemic")," ",IF(COUNTRY_INFO!B49=0," ",COUNTRY_INFO!B49))</f>
        <v>Couffo</v>
      </c>
      <c r="C49" s="15" t="str">
        <f>IF(AND(INTRO!$E$37="Non-endemic",INTRO!$E$37="Non-endemic")," ",IF(COUNTRY_INFO!C49=0," ",COUNTRY_INFO!C49))</f>
        <v>Klouékamè</v>
      </c>
      <c r="D49" s="46">
        <v>20771.673835228867</v>
      </c>
      <c r="E49" s="46">
        <v>45361.670066639512</v>
      </c>
      <c r="F49" s="46">
        <f t="shared" si="1"/>
        <v>66133.343901868386</v>
      </c>
      <c r="G49" s="53">
        <f>IF(AND(INTRO!$E$37="Non-endemic",INTRO!$E$41="Non-endemic"),0,COUNTRY_INFO!P49)</f>
        <v>0</v>
      </c>
      <c r="H49" s="53">
        <f>IF(AND(INTRO!$E$37="Non-endemic",INTRO!$E$41="Non-endemic"),0,COUNTRY_INFO!R49)</f>
        <v>1</v>
      </c>
      <c r="I49" s="46">
        <f>IF(INTRO!$E$39="Non-endemic",IF($G49=1,DEC!I49,0),IF($G49=1,IVM!I49,0))</f>
        <v>0</v>
      </c>
      <c r="J49" s="62" t="s">
        <v>166</v>
      </c>
      <c r="K49" s="63">
        <f>IF($J49="ALB", IF(INTRO!$E$39="Non-endemic",IF($H49&lt;&gt;0,$D49*($H49-$G49),0),$D49*$H49), 0)</f>
        <v>20771.673835228867</v>
      </c>
      <c r="L49" s="46">
        <f t="shared" si="2"/>
        <v>45361.670066639512</v>
      </c>
      <c r="M49" s="63"/>
      <c r="N49" s="46">
        <f t="shared" si="3"/>
        <v>66133.343901868386</v>
      </c>
      <c r="O49" s="63">
        <f>IF($J49="MBD", IF(INTRO!$E$39="Non-endemic",IF($H49&lt;&gt;0,$D49*($H49-$G49),0),$D49*$H49),0)</f>
        <v>0</v>
      </c>
      <c r="P49" s="46">
        <f t="shared" si="4"/>
        <v>0</v>
      </c>
      <c r="Q49" s="63"/>
      <c r="R49" s="46">
        <f t="shared" si="5"/>
        <v>0</v>
      </c>
      <c r="S49" s="54">
        <v>0</v>
      </c>
      <c r="T49" s="55">
        <f t="shared" si="6"/>
        <v>0</v>
      </c>
      <c r="U49" s="55">
        <f t="shared" si="7"/>
        <v>0</v>
      </c>
      <c r="V49" s="54"/>
      <c r="W49" s="55">
        <f t="shared" si="8"/>
        <v>45361.670066639512</v>
      </c>
      <c r="X49" s="55">
        <f t="shared" si="9"/>
        <v>227</v>
      </c>
      <c r="Y49" s="54"/>
      <c r="Z49" s="55">
        <f t="shared" si="10"/>
        <v>0</v>
      </c>
      <c r="AA49" s="55">
        <f t="shared" si="11"/>
        <v>0</v>
      </c>
    </row>
    <row r="50" spans="1:27" x14ac:dyDescent="0.3">
      <c r="A50" s="15" t="str">
        <f>IF(AND(INTRO!$E$37="Non-endemic",INTRO!$E$37="Non-endemic")," ",IF(COUNTRY_INFO!A50=0," ",COUNTRY_INFO!A50))</f>
        <v>Benin</v>
      </c>
      <c r="B50" s="15" t="str">
        <f>IF(AND(INTRO!$E$37="Non-endemic",INTRO!$E$37="Non-endemic")," ",IF(COUNTRY_INFO!B50=0," ",COUNTRY_INFO!B50))</f>
        <v>Couffo</v>
      </c>
      <c r="C50" s="15" t="str">
        <f>IF(AND(INTRO!$E$37="Non-endemic",INTRO!$E$37="Non-endemic")," ",IF(COUNTRY_INFO!C50=0," ",COUNTRY_INFO!C50))</f>
        <v>Lalo</v>
      </c>
      <c r="D50" s="46">
        <v>19371.087633176961</v>
      </c>
      <c r="E50" s="46">
        <v>42303.0369636291</v>
      </c>
      <c r="F50" s="46">
        <f t="shared" si="1"/>
        <v>61674.124596806061</v>
      </c>
      <c r="G50" s="53">
        <f>IF(AND(INTRO!$E$37="Non-endemic",INTRO!$E$41="Non-endemic"),0,COUNTRY_INFO!P50)</f>
        <v>0</v>
      </c>
      <c r="H50" s="53">
        <f>IF(AND(INTRO!$E$37="Non-endemic",INTRO!$E$41="Non-endemic"),0,COUNTRY_INFO!R50)</f>
        <v>1</v>
      </c>
      <c r="I50" s="46">
        <f>IF(INTRO!$E$39="Non-endemic",IF($G50=1,DEC!I50,0),IF($G50=1,IVM!I50,0))</f>
        <v>0</v>
      </c>
      <c r="J50" s="62" t="s">
        <v>166</v>
      </c>
      <c r="K50" s="63">
        <f>IF($J50="ALB", IF(INTRO!$E$39="Non-endemic",IF($H50&lt;&gt;0,$D50*($H50-$G50),0),$D50*$H50), 0)</f>
        <v>19371.087633176961</v>
      </c>
      <c r="L50" s="46">
        <f t="shared" si="2"/>
        <v>42303.0369636291</v>
      </c>
      <c r="M50" s="63"/>
      <c r="N50" s="46">
        <f t="shared" si="3"/>
        <v>61674.124596806061</v>
      </c>
      <c r="O50" s="63">
        <f>IF($J50="MBD", IF(INTRO!$E$39="Non-endemic",IF($H50&lt;&gt;0,$D50*($H50-$G50),0),$D50*$H50),0)</f>
        <v>0</v>
      </c>
      <c r="P50" s="46">
        <f t="shared" si="4"/>
        <v>0</v>
      </c>
      <c r="Q50" s="63"/>
      <c r="R50" s="46">
        <f t="shared" si="5"/>
        <v>0</v>
      </c>
      <c r="S50" s="54">
        <v>0</v>
      </c>
      <c r="T50" s="55">
        <f t="shared" si="6"/>
        <v>0</v>
      </c>
      <c r="U50" s="55">
        <f t="shared" si="7"/>
        <v>0</v>
      </c>
      <c r="V50" s="54"/>
      <c r="W50" s="55">
        <f t="shared" si="8"/>
        <v>42303.0369636291</v>
      </c>
      <c r="X50" s="55">
        <f t="shared" si="9"/>
        <v>212</v>
      </c>
      <c r="Y50" s="54"/>
      <c r="Z50" s="55">
        <f t="shared" si="10"/>
        <v>0</v>
      </c>
      <c r="AA50" s="55">
        <f t="shared" si="11"/>
        <v>0</v>
      </c>
    </row>
    <row r="51" spans="1:27" x14ac:dyDescent="0.3">
      <c r="A51" s="15" t="str">
        <f>IF(AND(INTRO!$E$37="Non-endemic",INTRO!$E$37="Non-endemic")," ",IF(COUNTRY_INFO!A51=0," ",COUNTRY_INFO!A51))</f>
        <v>Benin</v>
      </c>
      <c r="B51" s="15" t="str">
        <f>IF(AND(INTRO!$E$37="Non-endemic",INTRO!$E$37="Non-endemic")," ",IF(COUNTRY_INFO!B51=0," ",COUNTRY_INFO!B51))</f>
        <v>Couffo</v>
      </c>
      <c r="C51" s="15" t="str">
        <f>IF(AND(INTRO!$E$37="Non-endemic",INTRO!$E$37="Non-endemic")," ",IF(COUNTRY_INFO!C51=0," ",COUNTRY_INFO!C51))</f>
        <v>Toviklin</v>
      </c>
      <c r="D51" s="46">
        <v>14312.92168723583</v>
      </c>
      <c r="E51" s="46">
        <v>31256.89515521354</v>
      </c>
      <c r="F51" s="46">
        <f t="shared" si="1"/>
        <v>45569.816842449371</v>
      </c>
      <c r="G51" s="53">
        <f>IF(AND(INTRO!$E$37="Non-endemic",INTRO!$E$41="Non-endemic"),0,COUNTRY_INFO!P51)</f>
        <v>0</v>
      </c>
      <c r="H51" s="53">
        <f>IF(AND(INTRO!$E$37="Non-endemic",INTRO!$E$41="Non-endemic"),0,COUNTRY_INFO!R51)</f>
        <v>1</v>
      </c>
      <c r="I51" s="46">
        <f>IF(INTRO!$E$39="Non-endemic",IF($G51=1,DEC!I51,0),IF($G51=1,IVM!I51,0))</f>
        <v>0</v>
      </c>
      <c r="J51" s="62" t="s">
        <v>166</v>
      </c>
      <c r="K51" s="63">
        <f>IF($J51="ALB", IF(INTRO!$E$39="Non-endemic",IF($H51&lt;&gt;0,$D51*($H51-$G51),0),$D51*$H51), 0)</f>
        <v>14312.92168723583</v>
      </c>
      <c r="L51" s="46">
        <f t="shared" si="2"/>
        <v>31256.89515521354</v>
      </c>
      <c r="M51" s="63"/>
      <c r="N51" s="46">
        <f t="shared" si="3"/>
        <v>45569.816842449371</v>
      </c>
      <c r="O51" s="63">
        <f>IF($J51="MBD", IF(INTRO!$E$39="Non-endemic",IF($H51&lt;&gt;0,$D51*($H51-$G51),0),$D51*$H51),0)</f>
        <v>0</v>
      </c>
      <c r="P51" s="46">
        <f t="shared" si="4"/>
        <v>0</v>
      </c>
      <c r="Q51" s="63"/>
      <c r="R51" s="46">
        <f t="shared" si="5"/>
        <v>0</v>
      </c>
      <c r="S51" s="54">
        <v>0</v>
      </c>
      <c r="T51" s="55">
        <f t="shared" si="6"/>
        <v>0</v>
      </c>
      <c r="U51" s="55">
        <f t="shared" si="7"/>
        <v>0</v>
      </c>
      <c r="V51" s="54"/>
      <c r="W51" s="55">
        <f t="shared" si="8"/>
        <v>31256.89515521354</v>
      </c>
      <c r="X51" s="55">
        <f t="shared" si="9"/>
        <v>157</v>
      </c>
      <c r="Y51" s="54"/>
      <c r="Z51" s="55">
        <f t="shared" si="10"/>
        <v>0</v>
      </c>
      <c r="AA51" s="55">
        <f t="shared" si="11"/>
        <v>0</v>
      </c>
    </row>
    <row r="52" spans="1:27" x14ac:dyDescent="0.3">
      <c r="A52" s="15" t="str">
        <f>IF(AND(INTRO!$E$37="Non-endemic",INTRO!$E$37="Non-endemic")," ",IF(COUNTRY_INFO!A52=0," ",COUNTRY_INFO!A52))</f>
        <v>Benin</v>
      </c>
      <c r="B52" s="15" t="str">
        <f>IF(AND(INTRO!$E$37="Non-endemic",INTRO!$E$37="Non-endemic")," ",IF(COUNTRY_INFO!B52=0," ",COUNTRY_INFO!B52))</f>
        <v>Donga</v>
      </c>
      <c r="C52" s="15" t="str">
        <f>IF(AND(INTRO!$E$37="Non-endemic",INTRO!$E$37="Non-endemic")," ",IF(COUNTRY_INFO!C52=0," ",COUNTRY_INFO!C52))</f>
        <v>Bassila</v>
      </c>
      <c r="D52" s="46">
        <v>21012.992689555427</v>
      </c>
      <c r="E52" s="46">
        <v>45888.667858808541</v>
      </c>
      <c r="F52" s="46">
        <f t="shared" si="1"/>
        <v>66901.660548363972</v>
      </c>
      <c r="G52" s="53">
        <f>IF(AND(INTRO!$E$37="Non-endemic",INTRO!$E$41="Non-endemic"),0,COUNTRY_INFO!P52)</f>
        <v>0</v>
      </c>
      <c r="H52" s="53">
        <f>IF(AND(INTRO!$E$37="Non-endemic",INTRO!$E$41="Non-endemic"),0,COUNTRY_INFO!R52)</f>
        <v>1</v>
      </c>
      <c r="I52" s="46">
        <f>IF(INTRO!$E$39="Non-endemic",IF($G52=1,DEC!I52,0),IF($G52=1,IVM!I52,0))</f>
        <v>0</v>
      </c>
      <c r="J52" s="62" t="s">
        <v>166</v>
      </c>
      <c r="K52" s="63">
        <f>IF($J52="ALB", IF(INTRO!$E$39="Non-endemic",IF($H52&lt;&gt;0,$D52*($H52-$G52),0),$D52*$H52), 0)</f>
        <v>21012.992689555427</v>
      </c>
      <c r="L52" s="46">
        <f t="shared" si="2"/>
        <v>45888.667858808541</v>
      </c>
      <c r="M52" s="63"/>
      <c r="N52" s="46">
        <f t="shared" si="3"/>
        <v>66901.660548363972</v>
      </c>
      <c r="O52" s="63">
        <f>IF($J52="MBD", IF(INTRO!$E$39="Non-endemic",IF($H52&lt;&gt;0,$D52*($H52-$G52),0),$D52*$H52),0)</f>
        <v>0</v>
      </c>
      <c r="P52" s="46">
        <f t="shared" si="4"/>
        <v>0</v>
      </c>
      <c r="Q52" s="63"/>
      <c r="R52" s="46">
        <f t="shared" si="5"/>
        <v>0</v>
      </c>
      <c r="S52" s="54">
        <v>0</v>
      </c>
      <c r="T52" s="55">
        <f t="shared" si="6"/>
        <v>0</v>
      </c>
      <c r="U52" s="55">
        <f t="shared" si="7"/>
        <v>0</v>
      </c>
      <c r="V52" s="54"/>
      <c r="W52" s="55">
        <f t="shared" si="8"/>
        <v>45888.667858808541</v>
      </c>
      <c r="X52" s="55">
        <f t="shared" si="9"/>
        <v>230</v>
      </c>
      <c r="Y52" s="54"/>
      <c r="Z52" s="55">
        <f t="shared" si="10"/>
        <v>0</v>
      </c>
      <c r="AA52" s="55">
        <f t="shared" si="11"/>
        <v>0</v>
      </c>
    </row>
    <row r="53" spans="1:27" x14ac:dyDescent="0.3">
      <c r="A53" s="15" t="str">
        <f>IF(AND(INTRO!$E$37="Non-endemic",INTRO!$E$37="Non-endemic")," ",IF(COUNTRY_INFO!A53=0," ",COUNTRY_INFO!A53))</f>
        <v>Benin</v>
      </c>
      <c r="B53" s="15" t="str">
        <f>IF(AND(INTRO!$E$37="Non-endemic",INTRO!$E$37="Non-endemic")," ",IF(COUNTRY_INFO!B53=0," ",COUNTRY_INFO!B53))</f>
        <v>Donga</v>
      </c>
      <c r="C53" s="15" t="str">
        <f>IF(AND(INTRO!$E$37="Non-endemic",INTRO!$E$37="Non-endemic")," ",IF(COUNTRY_INFO!C53=0," ",COUNTRY_INFO!C53))</f>
        <v>Copargo</v>
      </c>
      <c r="D53" s="46">
        <v>11458.284396397003</v>
      </c>
      <c r="E53" s="46">
        <v>25022.871071543457</v>
      </c>
      <c r="F53" s="46">
        <f t="shared" si="1"/>
        <v>36481.155467940458</v>
      </c>
      <c r="G53" s="53">
        <f>IF(AND(INTRO!$E$37="Non-endemic",INTRO!$E$41="Non-endemic"),0,COUNTRY_INFO!P53)</f>
        <v>0</v>
      </c>
      <c r="H53" s="53">
        <f>IF(AND(INTRO!$E$37="Non-endemic",INTRO!$E$41="Non-endemic"),0,COUNTRY_INFO!R53)</f>
        <v>1</v>
      </c>
      <c r="I53" s="46">
        <f>IF(INTRO!$E$39="Non-endemic",IF($G53=1,DEC!I53,0),IF($G53=1,IVM!I53,0))</f>
        <v>0</v>
      </c>
      <c r="J53" s="62" t="s">
        <v>166</v>
      </c>
      <c r="K53" s="63">
        <f>IF($J53="ALB", IF(INTRO!$E$39="Non-endemic",IF($H53&lt;&gt;0,$D53*($H53-$G53),0),$D53*$H53), 0)</f>
        <v>11458.284396397003</v>
      </c>
      <c r="L53" s="46">
        <f t="shared" si="2"/>
        <v>25022.871071543457</v>
      </c>
      <c r="M53" s="63"/>
      <c r="N53" s="46">
        <f t="shared" si="3"/>
        <v>36481.155467940458</v>
      </c>
      <c r="O53" s="63">
        <f>IF($J53="MBD", IF(INTRO!$E$39="Non-endemic",IF($H53&lt;&gt;0,$D53*($H53-$G53),0),$D53*$H53),0)</f>
        <v>0</v>
      </c>
      <c r="P53" s="46">
        <f t="shared" si="4"/>
        <v>0</v>
      </c>
      <c r="Q53" s="63"/>
      <c r="R53" s="46">
        <f t="shared" si="5"/>
        <v>0</v>
      </c>
      <c r="S53" s="54">
        <v>0</v>
      </c>
      <c r="T53" s="55">
        <f t="shared" si="6"/>
        <v>0</v>
      </c>
      <c r="U53" s="55">
        <f t="shared" si="7"/>
        <v>0</v>
      </c>
      <c r="V53" s="54"/>
      <c r="W53" s="55">
        <f t="shared" si="8"/>
        <v>25022.871071543457</v>
      </c>
      <c r="X53" s="55">
        <f t="shared" si="9"/>
        <v>126</v>
      </c>
      <c r="Y53" s="54"/>
      <c r="Z53" s="55">
        <f t="shared" si="10"/>
        <v>0</v>
      </c>
      <c r="AA53" s="55">
        <f t="shared" si="11"/>
        <v>0</v>
      </c>
    </row>
    <row r="54" spans="1:27" x14ac:dyDescent="0.3">
      <c r="A54" s="15" t="str">
        <f>IF(AND(INTRO!$E$37="Non-endemic",INTRO!$E$37="Non-endemic")," ",IF(COUNTRY_INFO!A54=0," ",COUNTRY_INFO!A54))</f>
        <v>Benin</v>
      </c>
      <c r="B54" s="15" t="str">
        <f>IF(AND(INTRO!$E$37="Non-endemic",INTRO!$E$37="Non-endemic")," ",IF(COUNTRY_INFO!B54=0," ",COUNTRY_INFO!B54))</f>
        <v>Donga</v>
      </c>
      <c r="C54" s="15" t="str">
        <f>IF(AND(INTRO!$E$37="Non-endemic",INTRO!$E$37="Non-endemic")," ",IF(COUNTRY_INFO!C54=0," ",COUNTRY_INFO!C54))</f>
        <v>Djougou</v>
      </c>
      <c r="D54" s="46">
        <v>43258.423704754496</v>
      </c>
      <c r="E54" s="46">
        <v>94468.763531706514</v>
      </c>
      <c r="F54" s="46">
        <f t="shared" si="1"/>
        <v>137727.187236461</v>
      </c>
      <c r="G54" s="53">
        <f>IF(AND(INTRO!$E$37="Non-endemic",INTRO!$E$41="Non-endemic"),0,COUNTRY_INFO!P54)</f>
        <v>0</v>
      </c>
      <c r="H54" s="53">
        <f>IF(AND(INTRO!$E$37="Non-endemic",INTRO!$E$41="Non-endemic"),0,COUNTRY_INFO!R54)</f>
        <v>1</v>
      </c>
      <c r="I54" s="46">
        <f>IF(INTRO!$E$39="Non-endemic",IF($G54=1,DEC!I54,0),IF($G54=1,IVM!I54,0))</f>
        <v>0</v>
      </c>
      <c r="J54" s="62" t="s">
        <v>166</v>
      </c>
      <c r="K54" s="63">
        <f>IF($J54="ALB", IF(INTRO!$E$39="Non-endemic",IF($H54&lt;&gt;0,$D54*($H54-$G54),0),$D54*$H54), 0)</f>
        <v>43258.423704754496</v>
      </c>
      <c r="L54" s="46">
        <f t="shared" si="2"/>
        <v>94468.763531706514</v>
      </c>
      <c r="M54" s="63"/>
      <c r="N54" s="46">
        <f t="shared" si="3"/>
        <v>137727.187236461</v>
      </c>
      <c r="O54" s="63">
        <f>IF($J54="MBD", IF(INTRO!$E$39="Non-endemic",IF($H54&lt;&gt;0,$D54*($H54-$G54),0),$D54*$H54),0)</f>
        <v>0</v>
      </c>
      <c r="P54" s="46">
        <f t="shared" si="4"/>
        <v>0</v>
      </c>
      <c r="Q54" s="63"/>
      <c r="R54" s="46">
        <f t="shared" si="5"/>
        <v>0</v>
      </c>
      <c r="S54" s="54">
        <v>0</v>
      </c>
      <c r="T54" s="55">
        <f t="shared" si="6"/>
        <v>0</v>
      </c>
      <c r="U54" s="55">
        <f t="shared" si="7"/>
        <v>0</v>
      </c>
      <c r="V54" s="54"/>
      <c r="W54" s="55">
        <f t="shared" si="8"/>
        <v>94468.763531706514</v>
      </c>
      <c r="X54" s="55">
        <f t="shared" si="9"/>
        <v>473</v>
      </c>
      <c r="Y54" s="54"/>
      <c r="Z54" s="55">
        <f t="shared" si="10"/>
        <v>0</v>
      </c>
      <c r="AA54" s="55">
        <f t="shared" si="11"/>
        <v>0</v>
      </c>
    </row>
    <row r="55" spans="1:27" x14ac:dyDescent="0.3">
      <c r="A55" s="15" t="str">
        <f>IF(AND(INTRO!$E$37="Non-endemic",INTRO!$E$37="Non-endemic")," ",IF(COUNTRY_INFO!A55=0," ",COUNTRY_INFO!A55))</f>
        <v>Benin</v>
      </c>
      <c r="B55" s="15" t="str">
        <f>IF(AND(INTRO!$E$37="Non-endemic",INTRO!$E$37="Non-endemic")," ",IF(COUNTRY_INFO!B55=0," ",COUNTRY_INFO!B55))</f>
        <v>Donga</v>
      </c>
      <c r="C55" s="15" t="str">
        <f>IF(AND(INTRO!$E$37="Non-endemic",INTRO!$E$37="Non-endemic")," ",IF(COUNTRY_INFO!C55=0," ",COUNTRY_INFO!C55))</f>
        <v>Ouaké</v>
      </c>
      <c r="D55" s="46">
        <v>11999.555802587287</v>
      </c>
      <c r="E55" s="46">
        <v>26204.912304179594</v>
      </c>
      <c r="F55" s="46">
        <f t="shared" si="1"/>
        <v>38204.468106766879</v>
      </c>
      <c r="G55" s="53">
        <f>IF(AND(INTRO!$E$37="Non-endemic",INTRO!$E$41="Non-endemic"),0,COUNTRY_INFO!P55)</f>
        <v>0</v>
      </c>
      <c r="H55" s="53">
        <f>IF(AND(INTRO!$E$37="Non-endemic",INTRO!$E$41="Non-endemic"),0,COUNTRY_INFO!R55)</f>
        <v>1</v>
      </c>
      <c r="I55" s="46">
        <f>IF(INTRO!$E$39="Non-endemic",IF($G55=1,DEC!I55,0),IF($G55=1,IVM!I55,0))</f>
        <v>0</v>
      </c>
      <c r="J55" s="62" t="s">
        <v>166</v>
      </c>
      <c r="K55" s="63">
        <f>IF($J55="ALB", IF(INTRO!$E$39="Non-endemic",IF($H55&lt;&gt;0,$D55*($H55-$G55),0),$D55*$H55), 0)</f>
        <v>11999.555802587287</v>
      </c>
      <c r="L55" s="46">
        <f t="shared" si="2"/>
        <v>26204.912304179594</v>
      </c>
      <c r="M55" s="63"/>
      <c r="N55" s="46">
        <f t="shared" si="3"/>
        <v>38204.468106766879</v>
      </c>
      <c r="O55" s="63">
        <f>IF($J55="MBD", IF(INTRO!$E$39="Non-endemic",IF($H55&lt;&gt;0,$D55*($H55-$G55),0),$D55*$H55),0)</f>
        <v>0</v>
      </c>
      <c r="P55" s="46">
        <f t="shared" si="4"/>
        <v>0</v>
      </c>
      <c r="Q55" s="63"/>
      <c r="R55" s="46">
        <f t="shared" si="5"/>
        <v>0</v>
      </c>
      <c r="S55" s="54">
        <v>0</v>
      </c>
      <c r="T55" s="55">
        <f t="shared" si="6"/>
        <v>0</v>
      </c>
      <c r="U55" s="55">
        <f t="shared" si="7"/>
        <v>0</v>
      </c>
      <c r="V55" s="54"/>
      <c r="W55" s="55">
        <f t="shared" si="8"/>
        <v>26204.912304179594</v>
      </c>
      <c r="X55" s="55">
        <f t="shared" si="9"/>
        <v>132</v>
      </c>
      <c r="Y55" s="54"/>
      <c r="Z55" s="55">
        <f t="shared" si="10"/>
        <v>0</v>
      </c>
      <c r="AA55" s="55">
        <f t="shared" si="11"/>
        <v>0</v>
      </c>
    </row>
    <row r="56" spans="1:27" x14ac:dyDescent="0.3">
      <c r="A56" s="15" t="str">
        <f>IF(AND(INTRO!$E$37="Non-endemic",INTRO!$E$37="Non-endemic")," ",IF(COUNTRY_INFO!A56=0," ",COUNTRY_INFO!A56))</f>
        <v>Benin</v>
      </c>
      <c r="B56" s="15" t="str">
        <f>IF(AND(INTRO!$E$37="Non-endemic",INTRO!$E$37="Non-endemic")," ",IF(COUNTRY_INFO!B56=0," ",COUNTRY_INFO!B56))</f>
        <v>Littoral</v>
      </c>
      <c r="C56" s="15" t="str">
        <f>IF(AND(INTRO!$E$37="Non-endemic",INTRO!$E$37="Non-endemic")," ",IF(COUNTRY_INFO!C56=0," ",COUNTRY_INFO!C56))</f>
        <v>Cotonou</v>
      </c>
      <c r="D56" s="46"/>
      <c r="E56" s="46"/>
      <c r="F56" s="46">
        <f t="shared" si="1"/>
        <v>0</v>
      </c>
      <c r="G56" s="53">
        <f>IF(AND(INTRO!$E$37="Non-endemic",INTRO!$E$41="Non-endemic"),0,COUNTRY_INFO!P56)</f>
        <v>0</v>
      </c>
      <c r="H56" s="53">
        <f>IF(AND(INTRO!$E$37="Non-endemic",INTRO!$E$41="Non-endemic"),0,COUNTRY_INFO!R56)</f>
        <v>0</v>
      </c>
      <c r="I56" s="46">
        <f>IF(INTRO!$E$39="Non-endemic",IF($G56=1,DEC!I56,0),IF($G56=1,IVM!I56,0))</f>
        <v>0</v>
      </c>
      <c r="J56" s="62" t="s">
        <v>166</v>
      </c>
      <c r="K56" s="63">
        <f>IF($J56="ALB", IF(INTRO!$E$39="Non-endemic",IF($H56&lt;&gt;0,$D56*($H56-$G56),0),$D56*$H56), 0)</f>
        <v>0</v>
      </c>
      <c r="L56" s="46">
        <f t="shared" si="2"/>
        <v>0</v>
      </c>
      <c r="M56" s="63"/>
      <c r="N56" s="46">
        <f t="shared" si="3"/>
        <v>0</v>
      </c>
      <c r="O56" s="63">
        <f>IF($J56="MBD", IF(INTRO!$E$39="Non-endemic",IF($H56&lt;&gt;0,$D56*($H56-$G56),0),$D56*$H56),0)</f>
        <v>0</v>
      </c>
      <c r="P56" s="46">
        <f t="shared" si="4"/>
        <v>0</v>
      </c>
      <c r="Q56" s="63"/>
      <c r="R56" s="46">
        <f t="shared" si="5"/>
        <v>0</v>
      </c>
      <c r="S56" s="54">
        <v>0</v>
      </c>
      <c r="T56" s="55">
        <f t="shared" si="6"/>
        <v>0</v>
      </c>
      <c r="U56" s="55">
        <f t="shared" si="7"/>
        <v>0</v>
      </c>
      <c r="V56" s="54"/>
      <c r="W56" s="55">
        <f t="shared" si="8"/>
        <v>0</v>
      </c>
      <c r="X56" s="55">
        <f t="shared" si="9"/>
        <v>0</v>
      </c>
      <c r="Y56" s="54"/>
      <c r="Z56" s="55">
        <f t="shared" si="10"/>
        <v>0</v>
      </c>
      <c r="AA56" s="55">
        <f t="shared" si="11"/>
        <v>0</v>
      </c>
    </row>
    <row r="57" spans="1:27" x14ac:dyDescent="0.3">
      <c r="A57" s="15" t="str">
        <f>IF(AND(INTRO!$E$37="Non-endemic",INTRO!$E$37="Non-endemic")," ",IF(COUNTRY_INFO!A57=0," ",COUNTRY_INFO!A57))</f>
        <v>Benin</v>
      </c>
      <c r="B57" s="15" t="str">
        <f>IF(AND(INTRO!$E$37="Non-endemic",INTRO!$E$37="Non-endemic")," ",IF(COUNTRY_INFO!B57=0," ",COUNTRY_INFO!B57))</f>
        <v>Mono</v>
      </c>
      <c r="C57" s="15" t="str">
        <f>IF(AND(INTRO!$E$37="Non-endemic",INTRO!$E$37="Non-endemic")," ",IF(COUNTRY_INFO!C57=0," ",COUNTRY_INFO!C57))</f>
        <v>Athiémé</v>
      </c>
      <c r="D57" s="46"/>
      <c r="E57" s="46"/>
      <c r="F57" s="46">
        <f t="shared" si="1"/>
        <v>0</v>
      </c>
      <c r="G57" s="53">
        <f>IF(AND(INTRO!$E$37="Non-endemic",INTRO!$E$41="Non-endemic"),0,COUNTRY_INFO!P57)</f>
        <v>0</v>
      </c>
      <c r="H57" s="53">
        <f>IF(AND(INTRO!$E$37="Non-endemic",INTRO!$E$41="Non-endemic"),0,COUNTRY_INFO!R57)</f>
        <v>0</v>
      </c>
      <c r="I57" s="46">
        <f>IF(INTRO!$E$39="Non-endemic",IF($G57=1,DEC!I57,0),IF($G57=1,IVM!I57,0))</f>
        <v>0</v>
      </c>
      <c r="J57" s="62" t="s">
        <v>166</v>
      </c>
      <c r="K57" s="63">
        <f>IF($J57="ALB", IF(INTRO!$E$39="Non-endemic",IF($H57&lt;&gt;0,$D57*($H57-$G57),0),$D57*$H57), 0)</f>
        <v>0</v>
      </c>
      <c r="L57" s="46">
        <f t="shared" si="2"/>
        <v>0</v>
      </c>
      <c r="M57" s="63"/>
      <c r="N57" s="46">
        <f t="shared" si="3"/>
        <v>0</v>
      </c>
      <c r="O57" s="63">
        <f>IF($J57="MBD", IF(INTRO!$E$39="Non-endemic",IF($H57&lt;&gt;0,$D57*($H57-$G57),0),$D57*$H57),0)</f>
        <v>0</v>
      </c>
      <c r="P57" s="46">
        <f t="shared" si="4"/>
        <v>0</v>
      </c>
      <c r="Q57" s="63"/>
      <c r="R57" s="46">
        <f t="shared" si="5"/>
        <v>0</v>
      </c>
      <c r="S57" s="54">
        <v>0</v>
      </c>
      <c r="T57" s="55">
        <f t="shared" si="6"/>
        <v>0</v>
      </c>
      <c r="U57" s="55">
        <f t="shared" si="7"/>
        <v>0</v>
      </c>
      <c r="V57" s="54"/>
      <c r="W57" s="55">
        <f t="shared" si="8"/>
        <v>0</v>
      </c>
      <c r="X57" s="55">
        <f t="shared" si="9"/>
        <v>0</v>
      </c>
      <c r="Y57" s="54"/>
      <c r="Z57" s="55">
        <f t="shared" si="10"/>
        <v>0</v>
      </c>
      <c r="AA57" s="55">
        <f t="shared" si="11"/>
        <v>0</v>
      </c>
    </row>
    <row r="58" spans="1:27" x14ac:dyDescent="0.3">
      <c r="A58" s="15" t="str">
        <f>IF(AND(INTRO!$E$37="Non-endemic",INTRO!$E$37="Non-endemic")," ",IF(COUNTRY_INFO!A58=0," ",COUNTRY_INFO!A58))</f>
        <v>Benin</v>
      </c>
      <c r="B58" s="15" t="str">
        <f>IF(AND(INTRO!$E$37="Non-endemic",INTRO!$E$37="Non-endemic")," ",IF(COUNTRY_INFO!B58=0," ",COUNTRY_INFO!B58))</f>
        <v>Mono</v>
      </c>
      <c r="C58" s="15" t="str">
        <f>IF(AND(INTRO!$E$37="Non-endemic",INTRO!$E$37="Non-endemic")," ",IF(COUNTRY_INFO!C58=0," ",COUNTRY_INFO!C58))</f>
        <v>Bopa</v>
      </c>
      <c r="D58" s="46"/>
      <c r="E58" s="46"/>
      <c r="F58" s="46">
        <f t="shared" si="1"/>
        <v>0</v>
      </c>
      <c r="G58" s="53">
        <f>IF(AND(INTRO!$E$37="Non-endemic",INTRO!$E$41="Non-endemic"),0,COUNTRY_INFO!P58)</f>
        <v>0</v>
      </c>
      <c r="H58" s="53">
        <f>IF(AND(INTRO!$E$37="Non-endemic",INTRO!$E$41="Non-endemic"),0,COUNTRY_INFO!R58)</f>
        <v>0</v>
      </c>
      <c r="I58" s="46">
        <f>IF(INTRO!$E$39="Non-endemic",IF($G58=1,DEC!I58,0),IF($G58=1,IVM!I58,0))</f>
        <v>0</v>
      </c>
      <c r="J58" s="62" t="s">
        <v>166</v>
      </c>
      <c r="K58" s="63">
        <f>IF($J58="ALB", IF(INTRO!$E$39="Non-endemic",IF($H58&lt;&gt;0,$D58*($H58-$G58),0),$D58*$H58), 0)</f>
        <v>0</v>
      </c>
      <c r="L58" s="46">
        <f t="shared" si="2"/>
        <v>0</v>
      </c>
      <c r="M58" s="63"/>
      <c r="N58" s="46">
        <f t="shared" si="3"/>
        <v>0</v>
      </c>
      <c r="O58" s="63">
        <f>IF($J58="MBD", IF(INTRO!$E$39="Non-endemic",IF($H58&lt;&gt;0,$D58*($H58-$G58),0),$D58*$H58),0)</f>
        <v>0</v>
      </c>
      <c r="P58" s="46">
        <f t="shared" si="4"/>
        <v>0</v>
      </c>
      <c r="Q58" s="63"/>
      <c r="R58" s="46">
        <f t="shared" si="5"/>
        <v>0</v>
      </c>
      <c r="S58" s="54">
        <v>0</v>
      </c>
      <c r="T58" s="55">
        <f t="shared" si="6"/>
        <v>0</v>
      </c>
      <c r="U58" s="55">
        <f t="shared" si="7"/>
        <v>0</v>
      </c>
      <c r="V58" s="54"/>
      <c r="W58" s="55">
        <f t="shared" si="8"/>
        <v>0</v>
      </c>
      <c r="X58" s="55">
        <f t="shared" si="9"/>
        <v>0</v>
      </c>
      <c r="Y58" s="54"/>
      <c r="Z58" s="55">
        <f t="shared" si="10"/>
        <v>0</v>
      </c>
      <c r="AA58" s="55">
        <f t="shared" si="11"/>
        <v>0</v>
      </c>
    </row>
    <row r="59" spans="1:27" x14ac:dyDescent="0.3">
      <c r="A59" s="15" t="str">
        <f>IF(AND(INTRO!$E$37="Non-endemic",INTRO!$E$37="Non-endemic")," ",IF(COUNTRY_INFO!A59=0," ",COUNTRY_INFO!A59))</f>
        <v>Benin</v>
      </c>
      <c r="B59" s="15" t="str">
        <f>IF(AND(INTRO!$E$37="Non-endemic",INTRO!$E$37="Non-endemic")," ",IF(COUNTRY_INFO!B59=0," ",COUNTRY_INFO!B59))</f>
        <v>Mono</v>
      </c>
      <c r="C59" s="15" t="str">
        <f>IF(AND(INTRO!$E$37="Non-endemic",INTRO!$E$37="Non-endemic")," ",IF(COUNTRY_INFO!C59=0," ",COUNTRY_INFO!C59))</f>
        <v>Comé</v>
      </c>
      <c r="D59" s="46">
        <v>12920.250226724744</v>
      </c>
      <c r="E59" s="46">
        <v>28215.546451009184</v>
      </c>
      <c r="F59" s="46">
        <f t="shared" si="1"/>
        <v>41135.796677733932</v>
      </c>
      <c r="G59" s="53">
        <f>IF(AND(INTRO!$E$37="Non-endemic",INTRO!$E$41="Non-endemic"),0,COUNTRY_INFO!P59)</f>
        <v>0</v>
      </c>
      <c r="H59" s="53">
        <f>IF(AND(INTRO!$E$37="Non-endemic",INTRO!$E$41="Non-endemic"),0,COUNTRY_INFO!R59)</f>
        <v>1</v>
      </c>
      <c r="I59" s="46">
        <f>IF(INTRO!$E$39="Non-endemic",IF($G59=1,DEC!I59,0),IF($G59=1,IVM!I59,0))</f>
        <v>0</v>
      </c>
      <c r="J59" s="62" t="s">
        <v>166</v>
      </c>
      <c r="K59" s="63">
        <f>IF($J59="ALB", IF(INTRO!$E$39="Non-endemic",IF($H59&lt;&gt;0,$D59*($H59-$G59),0),$D59*$H59), 0)</f>
        <v>12920.250226724744</v>
      </c>
      <c r="L59" s="46">
        <f t="shared" si="2"/>
        <v>28215.546451009184</v>
      </c>
      <c r="M59" s="63"/>
      <c r="N59" s="46">
        <f t="shared" si="3"/>
        <v>41135.796677733932</v>
      </c>
      <c r="O59" s="63">
        <f>IF($J59="MBD", IF(INTRO!$E$39="Non-endemic",IF($H59&lt;&gt;0,$D59*($H59-$G59),0),$D59*$H59),0)</f>
        <v>0</v>
      </c>
      <c r="P59" s="46">
        <f t="shared" si="4"/>
        <v>0</v>
      </c>
      <c r="Q59" s="63"/>
      <c r="R59" s="46">
        <f t="shared" si="5"/>
        <v>0</v>
      </c>
      <c r="S59" s="54">
        <v>0</v>
      </c>
      <c r="T59" s="55">
        <f t="shared" si="6"/>
        <v>0</v>
      </c>
      <c r="U59" s="55">
        <f t="shared" si="7"/>
        <v>0</v>
      </c>
      <c r="V59" s="54"/>
      <c r="W59" s="55">
        <f t="shared" si="8"/>
        <v>28215.546451009184</v>
      </c>
      <c r="X59" s="55">
        <f t="shared" si="9"/>
        <v>142</v>
      </c>
      <c r="Y59" s="54"/>
      <c r="Z59" s="55">
        <f t="shared" si="10"/>
        <v>0</v>
      </c>
      <c r="AA59" s="55">
        <f t="shared" si="11"/>
        <v>0</v>
      </c>
    </row>
    <row r="60" spans="1:27" x14ac:dyDescent="0.3">
      <c r="A60" s="15" t="str">
        <f>IF(AND(INTRO!$E$37="Non-endemic",INTRO!$E$37="Non-endemic")," ",IF(COUNTRY_INFO!A60=0," ",COUNTRY_INFO!A60))</f>
        <v>Benin</v>
      </c>
      <c r="B60" s="15" t="str">
        <f>IF(AND(INTRO!$E$37="Non-endemic",INTRO!$E$37="Non-endemic")," ",IF(COUNTRY_INFO!B60=0," ",COUNTRY_INFO!B60))</f>
        <v>Mono</v>
      </c>
      <c r="C60" s="15" t="str">
        <f>IF(AND(INTRO!$E$37="Non-endemic",INTRO!$E$37="Non-endemic")," ",IF(COUNTRY_INFO!C60=0," ",COUNTRY_INFO!C60))</f>
        <v>Grand-Popo</v>
      </c>
      <c r="D60" s="46"/>
      <c r="E60" s="46"/>
      <c r="F60" s="46">
        <f t="shared" si="1"/>
        <v>0</v>
      </c>
      <c r="G60" s="53">
        <f>IF(AND(INTRO!$E$37="Non-endemic",INTRO!$E$41="Non-endemic"),0,COUNTRY_INFO!P60)</f>
        <v>0</v>
      </c>
      <c r="H60" s="53">
        <f>IF(AND(INTRO!$E$37="Non-endemic",INTRO!$E$41="Non-endemic"),0,COUNTRY_INFO!R60)</f>
        <v>0</v>
      </c>
      <c r="I60" s="46">
        <f>IF(INTRO!$E$39="Non-endemic",IF($G60=1,DEC!I60,0),IF($G60=1,IVM!I60,0))</f>
        <v>0</v>
      </c>
      <c r="J60" s="62" t="s">
        <v>166</v>
      </c>
      <c r="K60" s="63">
        <f>IF($J60="ALB", IF(INTRO!$E$39="Non-endemic",IF($H60&lt;&gt;0,$D60*($H60-$G60),0),$D60*$H60), 0)</f>
        <v>0</v>
      </c>
      <c r="L60" s="46">
        <f t="shared" si="2"/>
        <v>0</v>
      </c>
      <c r="M60" s="63"/>
      <c r="N60" s="46">
        <f t="shared" si="3"/>
        <v>0</v>
      </c>
      <c r="O60" s="63">
        <f>IF($J60="MBD", IF(INTRO!$E$39="Non-endemic",IF($H60&lt;&gt;0,$D60*($H60-$G60),0),$D60*$H60),0)</f>
        <v>0</v>
      </c>
      <c r="P60" s="46">
        <f t="shared" si="4"/>
        <v>0</v>
      </c>
      <c r="Q60" s="63"/>
      <c r="R60" s="46">
        <f t="shared" si="5"/>
        <v>0</v>
      </c>
      <c r="S60" s="54">
        <v>0</v>
      </c>
      <c r="T60" s="55">
        <f t="shared" si="6"/>
        <v>0</v>
      </c>
      <c r="U60" s="55">
        <f t="shared" si="7"/>
        <v>0</v>
      </c>
      <c r="V60" s="54"/>
      <c r="W60" s="55">
        <f t="shared" si="8"/>
        <v>0</v>
      </c>
      <c r="X60" s="55">
        <f t="shared" si="9"/>
        <v>0</v>
      </c>
      <c r="Y60" s="54"/>
      <c r="Z60" s="55">
        <f t="shared" si="10"/>
        <v>0</v>
      </c>
      <c r="AA60" s="55">
        <f t="shared" si="11"/>
        <v>0</v>
      </c>
    </row>
    <row r="61" spans="1:27" x14ac:dyDescent="0.3">
      <c r="A61" s="15" t="str">
        <f>IF(AND(INTRO!$E$37="Non-endemic",INTRO!$E$37="Non-endemic")," ",IF(COUNTRY_INFO!A61=0," ",COUNTRY_INFO!A61))</f>
        <v>Benin</v>
      </c>
      <c r="B61" s="15" t="str">
        <f>IF(AND(INTRO!$E$37="Non-endemic",INTRO!$E$37="Non-endemic")," ",IF(COUNTRY_INFO!B61=0," ",COUNTRY_INFO!B61))</f>
        <v>Mono</v>
      </c>
      <c r="C61" s="15" t="str">
        <f>IF(AND(INTRO!$E$37="Non-endemic",INTRO!$E$37="Non-endemic")," ",IF(COUNTRY_INFO!C61=0," ",COUNTRY_INFO!C61))</f>
        <v>Houéyogbé</v>
      </c>
      <c r="D61" s="46"/>
      <c r="E61" s="46"/>
      <c r="F61" s="46">
        <f t="shared" si="1"/>
        <v>0</v>
      </c>
      <c r="G61" s="53">
        <f>IF(AND(INTRO!$E$37="Non-endemic",INTRO!$E$41="Non-endemic"),0,COUNTRY_INFO!P61)</f>
        <v>0</v>
      </c>
      <c r="H61" s="53">
        <f>IF(AND(INTRO!$E$37="Non-endemic",INTRO!$E$41="Non-endemic"),0,COUNTRY_INFO!R61)</f>
        <v>0</v>
      </c>
      <c r="I61" s="46">
        <f>IF(INTRO!$E$39="Non-endemic",IF($G61=1,DEC!I61,0),IF($G61=1,IVM!I61,0))</f>
        <v>0</v>
      </c>
      <c r="J61" s="62" t="s">
        <v>166</v>
      </c>
      <c r="K61" s="63">
        <f>IF($J61="ALB", IF(INTRO!$E$39="Non-endemic",IF($H61&lt;&gt;0,$D61*($H61-$G61),0),$D61*$H61), 0)</f>
        <v>0</v>
      </c>
      <c r="L61" s="46">
        <f t="shared" si="2"/>
        <v>0</v>
      </c>
      <c r="M61" s="63"/>
      <c r="N61" s="46">
        <f t="shared" si="3"/>
        <v>0</v>
      </c>
      <c r="O61" s="63">
        <f>IF($J61="MBD", IF(INTRO!$E$39="Non-endemic",IF($H61&lt;&gt;0,$D61*($H61-$G61),0),$D61*$H61),0)</f>
        <v>0</v>
      </c>
      <c r="P61" s="46">
        <f t="shared" si="4"/>
        <v>0</v>
      </c>
      <c r="Q61" s="63"/>
      <c r="R61" s="46">
        <f t="shared" si="5"/>
        <v>0</v>
      </c>
      <c r="S61" s="54">
        <v>0</v>
      </c>
      <c r="T61" s="55">
        <f t="shared" si="6"/>
        <v>0</v>
      </c>
      <c r="U61" s="55">
        <f t="shared" si="7"/>
        <v>0</v>
      </c>
      <c r="V61" s="54"/>
      <c r="W61" s="55">
        <f t="shared" si="8"/>
        <v>0</v>
      </c>
      <c r="X61" s="55">
        <f t="shared" si="9"/>
        <v>0</v>
      </c>
      <c r="Y61" s="54"/>
      <c r="Z61" s="55">
        <f t="shared" si="10"/>
        <v>0</v>
      </c>
      <c r="AA61" s="55">
        <f t="shared" si="11"/>
        <v>0</v>
      </c>
    </row>
    <row r="62" spans="1:27" x14ac:dyDescent="0.3">
      <c r="A62" s="15" t="str">
        <f>IF(AND(INTRO!$E$37="Non-endemic",INTRO!$E$37="Non-endemic")," ",IF(COUNTRY_INFO!A62=0," ",COUNTRY_INFO!A62))</f>
        <v>Benin</v>
      </c>
      <c r="B62" s="15" t="str">
        <f>IF(AND(INTRO!$E$37="Non-endemic",INTRO!$E$37="Non-endemic")," ",IF(COUNTRY_INFO!B62=0," ",COUNTRY_INFO!B62))</f>
        <v>Mono</v>
      </c>
      <c r="C62" s="15" t="str">
        <f>IF(AND(INTRO!$E$37="Non-endemic",INTRO!$E$37="Non-endemic")," ",IF(COUNTRY_INFO!C62=0," ",COUNTRY_INFO!C62))</f>
        <v>Lokossa</v>
      </c>
      <c r="D62" s="46">
        <v>16953.860956472217</v>
      </c>
      <c r="E62" s="46">
        <v>37024.240471119476</v>
      </c>
      <c r="F62" s="46">
        <f t="shared" si="1"/>
        <v>53978.101427591697</v>
      </c>
      <c r="G62" s="53">
        <f>IF(AND(INTRO!$E$37="Non-endemic",INTRO!$E$41="Non-endemic"),0,COUNTRY_INFO!P62)</f>
        <v>0</v>
      </c>
      <c r="H62" s="53">
        <f>IF(AND(INTRO!$E$37="Non-endemic",INTRO!$E$41="Non-endemic"),0,COUNTRY_INFO!R62)</f>
        <v>1</v>
      </c>
      <c r="I62" s="46">
        <f>IF(INTRO!$E$39="Non-endemic",IF($G62=1,DEC!I62,0),IF($G62=1,IVM!I62,0))</f>
        <v>0</v>
      </c>
      <c r="J62" s="62" t="s">
        <v>166</v>
      </c>
      <c r="K62" s="63">
        <f>IF($J62="ALB", IF(INTRO!$E$39="Non-endemic",IF($H62&lt;&gt;0,$D62*($H62-$G62),0),$D62*$H62), 0)</f>
        <v>16953.860956472217</v>
      </c>
      <c r="L62" s="46">
        <f t="shared" si="2"/>
        <v>37024.240471119476</v>
      </c>
      <c r="M62" s="63"/>
      <c r="N62" s="46">
        <f t="shared" si="3"/>
        <v>53978.101427591697</v>
      </c>
      <c r="O62" s="63">
        <f>IF($J62="MBD", IF(INTRO!$E$39="Non-endemic",IF($H62&lt;&gt;0,$D62*($H62-$G62),0),$D62*$H62),0)</f>
        <v>0</v>
      </c>
      <c r="P62" s="46">
        <f t="shared" si="4"/>
        <v>0</v>
      </c>
      <c r="Q62" s="63"/>
      <c r="R62" s="46">
        <f t="shared" si="5"/>
        <v>0</v>
      </c>
      <c r="S62" s="54">
        <v>0</v>
      </c>
      <c r="T62" s="55">
        <f t="shared" si="6"/>
        <v>0</v>
      </c>
      <c r="U62" s="55">
        <f t="shared" si="7"/>
        <v>0</v>
      </c>
      <c r="V62" s="54"/>
      <c r="W62" s="55">
        <f t="shared" si="8"/>
        <v>37024.240471119476</v>
      </c>
      <c r="X62" s="55">
        <f t="shared" si="9"/>
        <v>186</v>
      </c>
      <c r="Y62" s="54"/>
      <c r="Z62" s="55">
        <f t="shared" si="10"/>
        <v>0</v>
      </c>
      <c r="AA62" s="55">
        <f t="shared" si="11"/>
        <v>0</v>
      </c>
    </row>
    <row r="63" spans="1:27" x14ac:dyDescent="0.3">
      <c r="A63" s="15" t="str">
        <f>IF(AND(INTRO!$E$37="Non-endemic",INTRO!$E$37="Non-endemic")," ",IF(COUNTRY_INFO!A63=0," ",COUNTRY_INFO!A63))</f>
        <v>Benin</v>
      </c>
      <c r="B63" s="15" t="str">
        <f>IF(AND(INTRO!$E$37="Non-endemic",INTRO!$E$37="Non-endemic")," ",IF(COUNTRY_INFO!B63=0," ",COUNTRY_INFO!B63))</f>
        <v>Oueme</v>
      </c>
      <c r="C63" s="15" t="str">
        <f>IF(AND(INTRO!$E$37="Non-endemic",INTRO!$E$37="Non-endemic")," ",IF(COUNTRY_INFO!C63=0," ",COUNTRY_INFO!C63))</f>
        <v>Adjarra</v>
      </c>
      <c r="D63" s="46"/>
      <c r="E63" s="46"/>
      <c r="F63" s="46">
        <f t="shared" si="1"/>
        <v>0</v>
      </c>
      <c r="G63" s="53">
        <f>IF(AND(INTRO!$E$37="Non-endemic",INTRO!$E$41="Non-endemic"),0,COUNTRY_INFO!P63)</f>
        <v>1</v>
      </c>
      <c r="H63" s="53">
        <f>IF(AND(INTRO!$E$37="Non-endemic",INTRO!$E$41="Non-endemic"),0,COUNTRY_INFO!R63)</f>
        <v>0</v>
      </c>
      <c r="I63" s="46">
        <f>IF(INTRO!$E$39="Non-endemic",IF($G63=1,DEC!I63,0),IF($G63=1,IVM!I63,0))</f>
        <v>96617.140785519819</v>
      </c>
      <c r="J63" s="62" t="s">
        <v>166</v>
      </c>
      <c r="K63" s="63">
        <f>IF($J63="ALB", IF(INTRO!$E$39="Non-endemic",IF($H63&lt;&gt;0,$D63*($H63-$G63),0),$D63*$H63), 0)</f>
        <v>0</v>
      </c>
      <c r="L63" s="46">
        <f t="shared" si="2"/>
        <v>0</v>
      </c>
      <c r="M63" s="63"/>
      <c r="N63" s="46">
        <f t="shared" si="3"/>
        <v>0</v>
      </c>
      <c r="O63" s="63">
        <f>IF($J63="MBD", IF(INTRO!$E$39="Non-endemic",IF($H63&lt;&gt;0,$D63*($H63-$G63),0),$D63*$H63),0)</f>
        <v>0</v>
      </c>
      <c r="P63" s="46">
        <f t="shared" si="4"/>
        <v>0</v>
      </c>
      <c r="Q63" s="63"/>
      <c r="R63" s="46">
        <f t="shared" si="5"/>
        <v>0</v>
      </c>
      <c r="S63" s="54">
        <v>0</v>
      </c>
      <c r="T63" s="55">
        <f t="shared" si="6"/>
        <v>96617.140785519819</v>
      </c>
      <c r="U63" s="55">
        <f t="shared" si="7"/>
        <v>484</v>
      </c>
      <c r="V63" s="54"/>
      <c r="W63" s="55">
        <f t="shared" si="8"/>
        <v>0</v>
      </c>
      <c r="X63" s="55">
        <f t="shared" si="9"/>
        <v>0</v>
      </c>
      <c r="Y63" s="54"/>
      <c r="Z63" s="55">
        <f t="shared" si="10"/>
        <v>0</v>
      </c>
      <c r="AA63" s="55">
        <f t="shared" si="11"/>
        <v>0</v>
      </c>
    </row>
    <row r="64" spans="1:27" x14ac:dyDescent="0.3">
      <c r="A64" s="15" t="str">
        <f>IF(AND(INTRO!$E$37="Non-endemic",INTRO!$E$37="Non-endemic")," ",IF(COUNTRY_INFO!A64=0," ",COUNTRY_INFO!A64))</f>
        <v>Benin</v>
      </c>
      <c r="B64" s="15" t="str">
        <f>IF(AND(INTRO!$E$37="Non-endemic",INTRO!$E$37="Non-endemic")," ",IF(COUNTRY_INFO!B64=0," ",COUNTRY_INFO!B64))</f>
        <v>Oueme</v>
      </c>
      <c r="C64" s="15" t="str">
        <f>IF(AND(INTRO!$E$37="Non-endemic",INTRO!$E$37="Non-endemic")," ",IF(COUNTRY_INFO!C64=0," ",COUNTRY_INFO!C64))</f>
        <v>Adjohoun</v>
      </c>
      <c r="D64" s="46"/>
      <c r="E64" s="46"/>
      <c r="F64" s="46">
        <f t="shared" si="1"/>
        <v>0</v>
      </c>
      <c r="G64" s="53">
        <f>IF(AND(INTRO!$E$37="Non-endemic",INTRO!$E$41="Non-endemic"),0,COUNTRY_INFO!P64)</f>
        <v>1</v>
      </c>
      <c r="H64" s="53">
        <f>IF(AND(INTRO!$E$37="Non-endemic",INTRO!$E$41="Non-endemic"),0,COUNTRY_INFO!R64)</f>
        <v>0</v>
      </c>
      <c r="I64" s="46">
        <f>IF(INTRO!$E$39="Non-endemic",IF($G64=1,DEC!I64,0),IF($G64=1,IVM!I64,0))</f>
        <v>74699.179826200008</v>
      </c>
      <c r="J64" s="62" t="s">
        <v>166</v>
      </c>
      <c r="K64" s="63">
        <f>IF($J64="ALB", IF(INTRO!$E$39="Non-endemic",IF($H64&lt;&gt;0,$D64*($H64-$G64),0),$D64*$H64), 0)</f>
        <v>0</v>
      </c>
      <c r="L64" s="46">
        <f t="shared" si="2"/>
        <v>0</v>
      </c>
      <c r="M64" s="63"/>
      <c r="N64" s="46">
        <f t="shared" si="3"/>
        <v>0</v>
      </c>
      <c r="O64" s="63">
        <f>IF($J64="MBD", IF(INTRO!$E$39="Non-endemic",IF($H64&lt;&gt;0,$D64*($H64-$G64),0),$D64*$H64),0)</f>
        <v>0</v>
      </c>
      <c r="P64" s="46">
        <f t="shared" si="4"/>
        <v>0</v>
      </c>
      <c r="Q64" s="63"/>
      <c r="R64" s="46">
        <f t="shared" si="5"/>
        <v>0</v>
      </c>
      <c r="S64" s="54">
        <v>0</v>
      </c>
      <c r="T64" s="55">
        <f t="shared" si="6"/>
        <v>74699.179826200008</v>
      </c>
      <c r="U64" s="55">
        <f t="shared" si="7"/>
        <v>374</v>
      </c>
      <c r="V64" s="54"/>
      <c r="W64" s="55">
        <f t="shared" si="8"/>
        <v>0</v>
      </c>
      <c r="X64" s="55">
        <f t="shared" si="9"/>
        <v>0</v>
      </c>
      <c r="Y64" s="54"/>
      <c r="Z64" s="55">
        <f t="shared" si="10"/>
        <v>0</v>
      </c>
      <c r="AA64" s="55">
        <f t="shared" si="11"/>
        <v>0</v>
      </c>
    </row>
    <row r="65" spans="1:27" x14ac:dyDescent="0.3">
      <c r="A65" s="15" t="str">
        <f>IF(AND(INTRO!$E$37="Non-endemic",INTRO!$E$37="Non-endemic")," ",IF(COUNTRY_INFO!A65=0," ",COUNTRY_INFO!A65))</f>
        <v>Benin</v>
      </c>
      <c r="B65" s="15" t="str">
        <f>IF(AND(INTRO!$E$37="Non-endemic",INTRO!$E$37="Non-endemic")," ",IF(COUNTRY_INFO!B65=0," ",COUNTRY_INFO!B65))</f>
        <v>Oueme</v>
      </c>
      <c r="C65" s="15" t="str">
        <f>IF(AND(INTRO!$E$37="Non-endemic",INTRO!$E$37="Non-endemic")," ",IF(COUNTRY_INFO!C65=0," ",COUNTRY_INFO!C65))</f>
        <v>Aguégués</v>
      </c>
      <c r="D65" s="46"/>
      <c r="E65" s="46"/>
      <c r="F65" s="46">
        <f t="shared" si="1"/>
        <v>0</v>
      </c>
      <c r="G65" s="53">
        <f>IF(AND(INTRO!$E$37="Non-endemic",INTRO!$E$41="Non-endemic"),0,COUNTRY_INFO!P65)</f>
        <v>1</v>
      </c>
      <c r="H65" s="53">
        <f>IF(AND(INTRO!$E$37="Non-endemic",INTRO!$E$41="Non-endemic"),0,COUNTRY_INFO!R65)</f>
        <v>0</v>
      </c>
      <c r="I65" s="46">
        <f>IF(INTRO!$E$39="Non-endemic",IF($G65=1,DEC!I65,0),IF($G65=1,IVM!I65,0))</f>
        <v>44192.940422117077</v>
      </c>
      <c r="J65" s="62" t="s">
        <v>166</v>
      </c>
      <c r="K65" s="63">
        <f>IF($J65="ALB", IF(INTRO!$E$39="Non-endemic",IF($H65&lt;&gt;0,$D65*($H65-$G65),0),$D65*$H65), 0)</f>
        <v>0</v>
      </c>
      <c r="L65" s="46">
        <f t="shared" si="2"/>
        <v>0</v>
      </c>
      <c r="M65" s="63"/>
      <c r="N65" s="46">
        <f t="shared" si="3"/>
        <v>0</v>
      </c>
      <c r="O65" s="63">
        <f>IF($J65="MBD", IF(INTRO!$E$39="Non-endemic",IF($H65&lt;&gt;0,$D65*($H65-$G65),0),$D65*$H65),0)</f>
        <v>0</v>
      </c>
      <c r="P65" s="46">
        <f t="shared" si="4"/>
        <v>0</v>
      </c>
      <c r="Q65" s="63"/>
      <c r="R65" s="46">
        <f t="shared" si="5"/>
        <v>0</v>
      </c>
      <c r="S65" s="54">
        <v>0</v>
      </c>
      <c r="T65" s="55">
        <f t="shared" si="6"/>
        <v>44192.940422117077</v>
      </c>
      <c r="U65" s="55">
        <f t="shared" si="7"/>
        <v>221</v>
      </c>
      <c r="V65" s="54"/>
      <c r="W65" s="55">
        <f t="shared" si="8"/>
        <v>0</v>
      </c>
      <c r="X65" s="55">
        <f t="shared" si="9"/>
        <v>0</v>
      </c>
      <c r="Y65" s="54"/>
      <c r="Z65" s="55">
        <f t="shared" si="10"/>
        <v>0</v>
      </c>
      <c r="AA65" s="55">
        <f t="shared" si="11"/>
        <v>0</v>
      </c>
    </row>
    <row r="66" spans="1:27" x14ac:dyDescent="0.3">
      <c r="A66" s="15" t="str">
        <f>IF(AND(INTRO!$E$37="Non-endemic",INTRO!$E$37="Non-endemic")," ",IF(COUNTRY_INFO!A66=0," ",COUNTRY_INFO!A66))</f>
        <v>Benin</v>
      </c>
      <c r="B66" s="15" t="str">
        <f>IF(AND(INTRO!$E$37="Non-endemic",INTRO!$E$37="Non-endemic")," ",IF(COUNTRY_INFO!B66=0," ",COUNTRY_INFO!B66))</f>
        <v>Oueme</v>
      </c>
      <c r="C66" s="15" t="str">
        <f>IF(AND(INTRO!$E$37="Non-endemic",INTRO!$E$37="Non-endemic")," ",IF(COUNTRY_INFO!C66=0," ",COUNTRY_INFO!C66))</f>
        <v>Akpro-Missérété</v>
      </c>
      <c r="D66" s="46"/>
      <c r="E66" s="46"/>
      <c r="F66" s="46">
        <f t="shared" si="1"/>
        <v>0</v>
      </c>
      <c r="G66" s="53">
        <f>IF(AND(INTRO!$E$37="Non-endemic",INTRO!$E$41="Non-endemic"),0,COUNTRY_INFO!P66)</f>
        <v>1</v>
      </c>
      <c r="H66" s="53">
        <f>IF(AND(INTRO!$E$37="Non-endemic",INTRO!$E$41="Non-endemic"),0,COUNTRY_INFO!R66)</f>
        <v>0</v>
      </c>
      <c r="I66" s="46">
        <f>IF(INTRO!$E$39="Non-endemic",IF($G66=1,DEC!I66,0),IF($G66=1,IVM!I66,0))</f>
        <v>126195.13208056138</v>
      </c>
      <c r="J66" s="62" t="s">
        <v>166</v>
      </c>
      <c r="K66" s="63">
        <f>IF($J66="ALB", IF(INTRO!$E$39="Non-endemic",IF($H66&lt;&gt;0,$D66*($H66-$G66),0),$D66*$H66), 0)</f>
        <v>0</v>
      </c>
      <c r="L66" s="46">
        <f t="shared" si="2"/>
        <v>0</v>
      </c>
      <c r="M66" s="63"/>
      <c r="N66" s="46">
        <f t="shared" si="3"/>
        <v>0</v>
      </c>
      <c r="O66" s="63">
        <f>IF($J66="MBD", IF(INTRO!$E$39="Non-endemic",IF($H66&lt;&gt;0,$D66*($H66-$G66),0),$D66*$H66),0)</f>
        <v>0</v>
      </c>
      <c r="P66" s="46">
        <f t="shared" si="4"/>
        <v>0</v>
      </c>
      <c r="Q66" s="63"/>
      <c r="R66" s="46">
        <f t="shared" si="5"/>
        <v>0</v>
      </c>
      <c r="S66" s="54">
        <v>0</v>
      </c>
      <c r="T66" s="55">
        <f t="shared" si="6"/>
        <v>126195.13208056138</v>
      </c>
      <c r="U66" s="55">
        <f t="shared" si="7"/>
        <v>631</v>
      </c>
      <c r="V66" s="54"/>
      <c r="W66" s="55">
        <f t="shared" si="8"/>
        <v>0</v>
      </c>
      <c r="X66" s="55">
        <f t="shared" si="9"/>
        <v>0</v>
      </c>
      <c r="Y66" s="54"/>
      <c r="Z66" s="55">
        <f t="shared" si="10"/>
        <v>0</v>
      </c>
      <c r="AA66" s="55">
        <f t="shared" si="11"/>
        <v>0</v>
      </c>
    </row>
    <row r="67" spans="1:27" x14ac:dyDescent="0.3">
      <c r="A67" s="15" t="str">
        <f>IF(AND(INTRO!$E$37="Non-endemic",INTRO!$E$37="Non-endemic")," ",IF(COUNTRY_INFO!A67=0," ",COUNTRY_INFO!A67))</f>
        <v>Benin</v>
      </c>
      <c r="B67" s="15" t="str">
        <f>IF(AND(INTRO!$E$37="Non-endemic",INTRO!$E$37="Non-endemic")," ",IF(COUNTRY_INFO!B67=0," ",COUNTRY_INFO!B67))</f>
        <v>Oueme</v>
      </c>
      <c r="C67" s="15" t="str">
        <f>IF(AND(INTRO!$E$37="Non-endemic",INTRO!$E$37="Non-endemic")," ",IF(COUNTRY_INFO!C67=0," ",COUNTRY_INFO!C67))</f>
        <v>Avrankou</v>
      </c>
      <c r="D67" s="46"/>
      <c r="E67" s="46"/>
      <c r="F67" s="46">
        <f t="shared" si="1"/>
        <v>0</v>
      </c>
      <c r="G67" s="53">
        <f>IF(AND(INTRO!$E$37="Non-endemic",INTRO!$E$41="Non-endemic"),0,COUNTRY_INFO!P67)</f>
        <v>1</v>
      </c>
      <c r="H67" s="53">
        <f>IF(AND(INTRO!$E$37="Non-endemic",INTRO!$E$41="Non-endemic"),0,COUNTRY_INFO!R67)</f>
        <v>0</v>
      </c>
      <c r="I67" s="46">
        <f>IF(INTRO!$E$39="Non-endemic",IF($G67=1,DEC!I67,0),IF($G67=1,IVM!I67,0))</f>
        <v>126989.49825079872</v>
      </c>
      <c r="J67" s="62" t="s">
        <v>166</v>
      </c>
      <c r="K67" s="63">
        <f>IF($J67="ALB", IF(INTRO!$E$39="Non-endemic",IF($H67&lt;&gt;0,$D67*($H67-$G67),0),$D67*$H67), 0)</f>
        <v>0</v>
      </c>
      <c r="L67" s="46">
        <f t="shared" si="2"/>
        <v>0</v>
      </c>
      <c r="M67" s="63"/>
      <c r="N67" s="46">
        <f t="shared" si="3"/>
        <v>0</v>
      </c>
      <c r="O67" s="63">
        <f>IF($J67="MBD", IF(INTRO!$E$39="Non-endemic",IF($H67&lt;&gt;0,$D67*($H67-$G67),0),$D67*$H67),0)</f>
        <v>0</v>
      </c>
      <c r="P67" s="46">
        <f t="shared" si="4"/>
        <v>0</v>
      </c>
      <c r="Q67" s="63"/>
      <c r="R67" s="46">
        <f t="shared" si="5"/>
        <v>0</v>
      </c>
      <c r="S67" s="54">
        <v>0</v>
      </c>
      <c r="T67" s="55">
        <f t="shared" si="6"/>
        <v>126989.49825079872</v>
      </c>
      <c r="U67" s="55">
        <f t="shared" si="7"/>
        <v>635</v>
      </c>
      <c r="V67" s="54"/>
      <c r="W67" s="55">
        <f t="shared" si="8"/>
        <v>0</v>
      </c>
      <c r="X67" s="55">
        <f t="shared" si="9"/>
        <v>0</v>
      </c>
      <c r="Y67" s="54"/>
      <c r="Z67" s="55">
        <f t="shared" si="10"/>
        <v>0</v>
      </c>
      <c r="AA67" s="55">
        <f t="shared" si="11"/>
        <v>0</v>
      </c>
    </row>
    <row r="68" spans="1:27" x14ac:dyDescent="0.3">
      <c r="A68" s="15" t="str">
        <f>IF(AND(INTRO!$E$37="Non-endemic",INTRO!$E$37="Non-endemic")," ",IF(COUNTRY_INFO!A68=0," ",COUNTRY_INFO!A68))</f>
        <v>Benin</v>
      </c>
      <c r="B68" s="15" t="str">
        <f>IF(AND(INTRO!$E$37="Non-endemic",INTRO!$E$37="Non-endemic")," ",IF(COUNTRY_INFO!B68=0," ",COUNTRY_INFO!B68))</f>
        <v>Oueme</v>
      </c>
      <c r="C68" s="15" t="str">
        <f>IF(AND(INTRO!$E$37="Non-endemic",INTRO!$E$37="Non-endemic")," ",IF(COUNTRY_INFO!C68=0," ",COUNTRY_INFO!C68))</f>
        <v>Bonou</v>
      </c>
      <c r="D68" s="46"/>
      <c r="E68" s="46"/>
      <c r="F68" s="46">
        <f t="shared" si="1"/>
        <v>0</v>
      </c>
      <c r="G68" s="53">
        <f>IF(AND(INTRO!$E$37="Non-endemic",INTRO!$E$41="Non-endemic"),0,COUNTRY_INFO!P68)</f>
        <v>1</v>
      </c>
      <c r="H68" s="53">
        <f>IF(AND(INTRO!$E$37="Non-endemic",INTRO!$E$41="Non-endemic"),0,COUNTRY_INFO!R68)</f>
        <v>0</v>
      </c>
      <c r="I68" s="46">
        <f>IF(INTRO!$E$39="Non-endemic",IF($G68=1,DEC!I68,0),IF($G68=1,IVM!I68,0))</f>
        <v>43981.704474226251</v>
      </c>
      <c r="J68" s="62" t="s">
        <v>166</v>
      </c>
      <c r="K68" s="63">
        <f>IF($J68="ALB", IF(INTRO!$E$39="Non-endemic",IF($H68&lt;&gt;0,$D68*($H68-$G68),0),$D68*$H68), 0)</f>
        <v>0</v>
      </c>
      <c r="L68" s="46">
        <f t="shared" si="2"/>
        <v>0</v>
      </c>
      <c r="M68" s="63"/>
      <c r="N68" s="46">
        <f t="shared" si="3"/>
        <v>0</v>
      </c>
      <c r="O68" s="63">
        <f>IF($J68="MBD", IF(INTRO!$E$39="Non-endemic",IF($H68&lt;&gt;0,$D68*($H68-$G68),0),$D68*$H68),0)</f>
        <v>0</v>
      </c>
      <c r="P68" s="46">
        <f t="shared" si="4"/>
        <v>0</v>
      </c>
      <c r="Q68" s="63"/>
      <c r="R68" s="46">
        <f t="shared" si="5"/>
        <v>0</v>
      </c>
      <c r="S68" s="54">
        <v>0</v>
      </c>
      <c r="T68" s="55">
        <f t="shared" si="6"/>
        <v>43981.704474226251</v>
      </c>
      <c r="U68" s="55">
        <f t="shared" si="7"/>
        <v>220</v>
      </c>
      <c r="V68" s="54"/>
      <c r="W68" s="55">
        <f t="shared" si="8"/>
        <v>0</v>
      </c>
      <c r="X68" s="55">
        <f t="shared" si="9"/>
        <v>0</v>
      </c>
      <c r="Y68" s="54"/>
      <c r="Z68" s="55">
        <f t="shared" si="10"/>
        <v>0</v>
      </c>
      <c r="AA68" s="55">
        <f t="shared" si="11"/>
        <v>0</v>
      </c>
    </row>
    <row r="69" spans="1:27" x14ac:dyDescent="0.3">
      <c r="A69" s="15" t="str">
        <f>IF(AND(INTRO!$E$37="Non-endemic",INTRO!$E$37="Non-endemic")," ",IF(COUNTRY_INFO!A69=0," ",COUNTRY_INFO!A69))</f>
        <v>Benin</v>
      </c>
      <c r="B69" s="15" t="str">
        <f>IF(AND(INTRO!$E$37="Non-endemic",INTRO!$E$37="Non-endemic")," ",IF(COUNTRY_INFO!B69=0," ",COUNTRY_INFO!B69))</f>
        <v>Oueme</v>
      </c>
      <c r="C69" s="15" t="str">
        <f>IF(AND(INTRO!$E$37="Non-endemic",INTRO!$E$37="Non-endemic")," ",IF(COUNTRY_INFO!C69=0," ",COUNTRY_INFO!C69))</f>
        <v>Dangbo</v>
      </c>
      <c r="D69" s="46"/>
      <c r="E69" s="46"/>
      <c r="F69" s="46">
        <f t="shared" si="1"/>
        <v>0</v>
      </c>
      <c r="G69" s="53">
        <f>IF(AND(INTRO!$E$37="Non-endemic",INTRO!$E$41="Non-endemic"),0,COUNTRY_INFO!P69)</f>
        <v>1</v>
      </c>
      <c r="H69" s="53">
        <f>IF(AND(INTRO!$E$37="Non-endemic",INTRO!$E$41="Non-endemic"),0,COUNTRY_INFO!R69)</f>
        <v>0</v>
      </c>
      <c r="I69" s="46">
        <f>IF(INTRO!$E$39="Non-endemic",IF($G69=1,DEC!I69,0),IF($G69=1,IVM!I69,0))</f>
        <v>95627.4061564351</v>
      </c>
      <c r="J69" s="62" t="s">
        <v>166</v>
      </c>
      <c r="K69" s="63">
        <f>IF($J69="ALB", IF(INTRO!$E$39="Non-endemic",IF($H69&lt;&gt;0,$D69*($H69-$G69),0),$D69*$H69), 0)</f>
        <v>0</v>
      </c>
      <c r="L69" s="46">
        <f t="shared" si="2"/>
        <v>0</v>
      </c>
      <c r="M69" s="63"/>
      <c r="N69" s="46">
        <f t="shared" si="3"/>
        <v>0</v>
      </c>
      <c r="O69" s="63">
        <f>IF($J69="MBD", IF(INTRO!$E$39="Non-endemic",IF($H69&lt;&gt;0,$D69*($H69-$G69),0),$D69*$H69),0)</f>
        <v>0</v>
      </c>
      <c r="P69" s="46">
        <f t="shared" si="4"/>
        <v>0</v>
      </c>
      <c r="Q69" s="63"/>
      <c r="R69" s="46">
        <f t="shared" si="5"/>
        <v>0</v>
      </c>
      <c r="S69" s="54">
        <v>0</v>
      </c>
      <c r="T69" s="55">
        <f t="shared" si="6"/>
        <v>95627.4061564351</v>
      </c>
      <c r="U69" s="55">
        <f t="shared" si="7"/>
        <v>479</v>
      </c>
      <c r="V69" s="54"/>
      <c r="W69" s="55">
        <f t="shared" si="8"/>
        <v>0</v>
      </c>
      <c r="X69" s="55">
        <f t="shared" si="9"/>
        <v>0</v>
      </c>
      <c r="Y69" s="54"/>
      <c r="Z69" s="55">
        <f t="shared" si="10"/>
        <v>0</v>
      </c>
      <c r="AA69" s="55">
        <f t="shared" si="11"/>
        <v>0</v>
      </c>
    </row>
    <row r="70" spans="1:27" x14ac:dyDescent="0.3">
      <c r="A70" s="15" t="str">
        <f>IF(AND(INTRO!$E$37="Non-endemic",INTRO!$E$37="Non-endemic")," ",IF(COUNTRY_INFO!A70=0," ",COUNTRY_INFO!A70))</f>
        <v>Benin</v>
      </c>
      <c r="B70" s="15" t="str">
        <f>IF(AND(INTRO!$E$37="Non-endemic",INTRO!$E$37="Non-endemic")," ",IF(COUNTRY_INFO!B70=0," ",COUNTRY_INFO!B70))</f>
        <v>Oueme</v>
      </c>
      <c r="C70" s="15" t="str">
        <f>IF(AND(INTRO!$E$37="Non-endemic",INTRO!$E$37="Non-endemic")," ",IF(COUNTRY_INFO!C70=0," ",COUNTRY_INFO!C70))</f>
        <v>Porto-Novo</v>
      </c>
      <c r="D70" s="46"/>
      <c r="E70" s="46"/>
      <c r="F70" s="46">
        <f t="shared" si="1"/>
        <v>0</v>
      </c>
      <c r="G70" s="53">
        <f>IF(AND(INTRO!$E$37="Non-endemic",INTRO!$E$41="Non-endemic"),0,COUNTRY_INFO!P70)</f>
        <v>0</v>
      </c>
      <c r="H70" s="53">
        <f>IF(AND(INTRO!$E$37="Non-endemic",INTRO!$E$41="Non-endemic"),0,COUNTRY_INFO!R70)</f>
        <v>0</v>
      </c>
      <c r="I70" s="46">
        <f>IF(INTRO!$E$39="Non-endemic",IF($G70=1,DEC!I70,0),IF($G70=1,IVM!I70,0))</f>
        <v>0</v>
      </c>
      <c r="J70" s="62" t="s">
        <v>166</v>
      </c>
      <c r="K70" s="63">
        <f>IF($J70="ALB", IF(INTRO!$E$39="Non-endemic",IF($H70&lt;&gt;0,$D70*($H70-$G70),0),$D70*$H70), 0)</f>
        <v>0</v>
      </c>
      <c r="L70" s="46">
        <f t="shared" si="2"/>
        <v>0</v>
      </c>
      <c r="M70" s="63"/>
      <c r="N70" s="46">
        <f t="shared" si="3"/>
        <v>0</v>
      </c>
      <c r="O70" s="63">
        <f>IF($J70="MBD", IF(INTRO!$E$39="Non-endemic",IF($H70&lt;&gt;0,$D70*($H70-$G70),0),$D70*$H70),0)</f>
        <v>0</v>
      </c>
      <c r="P70" s="46">
        <f t="shared" si="4"/>
        <v>0</v>
      </c>
      <c r="Q70" s="63"/>
      <c r="R70" s="46">
        <f t="shared" si="5"/>
        <v>0</v>
      </c>
      <c r="S70" s="54">
        <v>0</v>
      </c>
      <c r="T70" s="55">
        <f t="shared" si="6"/>
        <v>0</v>
      </c>
      <c r="U70" s="55">
        <f t="shared" si="7"/>
        <v>0</v>
      </c>
      <c r="V70" s="54"/>
      <c r="W70" s="55">
        <f t="shared" si="8"/>
        <v>0</v>
      </c>
      <c r="X70" s="55">
        <f t="shared" si="9"/>
        <v>0</v>
      </c>
      <c r="Y70" s="54"/>
      <c r="Z70" s="55">
        <f t="shared" si="10"/>
        <v>0</v>
      </c>
      <c r="AA70" s="55">
        <f t="shared" si="11"/>
        <v>0</v>
      </c>
    </row>
    <row r="71" spans="1:27" x14ac:dyDescent="0.3">
      <c r="A71" s="15" t="str">
        <f>IF(AND(INTRO!$E$37="Non-endemic",INTRO!$E$37="Non-endemic")," ",IF(COUNTRY_INFO!A71=0," ",COUNTRY_INFO!A71))</f>
        <v>Benin</v>
      </c>
      <c r="B71" s="15" t="str">
        <f>IF(AND(INTRO!$E$37="Non-endemic",INTRO!$E$37="Non-endemic")," ",IF(COUNTRY_INFO!B71=0," ",COUNTRY_INFO!B71))</f>
        <v>Oueme</v>
      </c>
      <c r="C71" s="15" t="str">
        <f>IF(AND(INTRO!$E$37="Non-endemic",INTRO!$E$37="Non-endemic")," ",IF(COUNTRY_INFO!C71=0," ",COUNTRY_INFO!C71))</f>
        <v>Sèmè-Kpodji</v>
      </c>
      <c r="D71" s="46"/>
      <c r="E71" s="46"/>
      <c r="F71" s="46">
        <f t="shared" si="1"/>
        <v>0</v>
      </c>
      <c r="G71" s="53">
        <f>IF(AND(INTRO!$E$37="Non-endemic",INTRO!$E$41="Non-endemic"),0,COUNTRY_INFO!P71)</f>
        <v>1</v>
      </c>
      <c r="H71" s="53">
        <f>IF(AND(INTRO!$E$37="Non-endemic",INTRO!$E$41="Non-endemic"),0,COUNTRY_INFO!R71)</f>
        <v>0</v>
      </c>
      <c r="I71" s="46">
        <f>IF(INTRO!$E$39="Non-endemic",IF($G71=1,DEC!I71,0),IF($G71=1,IVM!I71,0))</f>
        <v>220856.60484147689</v>
      </c>
      <c r="J71" s="62" t="s">
        <v>166</v>
      </c>
      <c r="K71" s="63">
        <f>IF($J71="ALB", IF(INTRO!$E$39="Non-endemic",IF($H71&lt;&gt;0,$D71*($H71-$G71),0),$D71*$H71), 0)</f>
        <v>0</v>
      </c>
      <c r="L71" s="46">
        <f t="shared" si="2"/>
        <v>0</v>
      </c>
      <c r="M71" s="63"/>
      <c r="N71" s="46">
        <f t="shared" si="3"/>
        <v>0</v>
      </c>
      <c r="O71" s="63">
        <f>IF($J71="MBD", IF(INTRO!$E$39="Non-endemic",IF($H71&lt;&gt;0,$D71*($H71-$G71),0),$D71*$H71),0)</f>
        <v>0</v>
      </c>
      <c r="P71" s="46">
        <f t="shared" si="4"/>
        <v>0</v>
      </c>
      <c r="Q71" s="63"/>
      <c r="R71" s="46">
        <f t="shared" si="5"/>
        <v>0</v>
      </c>
      <c r="S71" s="54">
        <v>0</v>
      </c>
      <c r="T71" s="55">
        <f t="shared" si="6"/>
        <v>220856.60484147689</v>
      </c>
      <c r="U71" s="55">
        <f t="shared" si="7"/>
        <v>1105</v>
      </c>
      <c r="V71" s="54"/>
      <c r="W71" s="55">
        <f t="shared" si="8"/>
        <v>0</v>
      </c>
      <c r="X71" s="55">
        <f t="shared" si="9"/>
        <v>0</v>
      </c>
      <c r="Y71" s="54"/>
      <c r="Z71" s="55">
        <f t="shared" si="10"/>
        <v>0</v>
      </c>
      <c r="AA71" s="55">
        <f t="shared" si="11"/>
        <v>0</v>
      </c>
    </row>
    <row r="72" spans="1:27" x14ac:dyDescent="0.3">
      <c r="A72" s="15" t="str">
        <f>IF(AND(INTRO!$E$37="Non-endemic",INTRO!$E$37="Non-endemic")," ",IF(COUNTRY_INFO!A72=0," ",COUNTRY_INFO!A72))</f>
        <v>Benin</v>
      </c>
      <c r="B72" s="15" t="str">
        <f>IF(AND(INTRO!$E$37="Non-endemic",INTRO!$E$37="Non-endemic")," ",IF(COUNTRY_INFO!B72=0," ",COUNTRY_INFO!B72))</f>
        <v>Plateau</v>
      </c>
      <c r="C72" s="15" t="str">
        <f>IF(AND(INTRO!$E$37="Non-endemic",INTRO!$E$37="Non-endemic")," ",IF(COUNTRY_INFO!C72=0," ",COUNTRY_INFO!C72))</f>
        <v>Adja-Ouèrè</v>
      </c>
      <c r="D72" s="46"/>
      <c r="E72" s="46"/>
      <c r="F72" s="46">
        <f t="shared" si="1"/>
        <v>0</v>
      </c>
      <c r="G72" s="53">
        <f>IF(AND(INTRO!$E$37="Non-endemic",INTRO!$E$41="Non-endemic"),0,COUNTRY_INFO!P72)</f>
        <v>1</v>
      </c>
      <c r="H72" s="53">
        <f>IF(AND(INTRO!$E$37="Non-endemic",INTRO!$E$41="Non-endemic"),0,COUNTRY_INFO!R72)</f>
        <v>0</v>
      </c>
      <c r="I72" s="46">
        <f>IF(INTRO!$E$39="Non-endemic",IF($G72=1,DEC!I72,0),IF($G72=1,IVM!I72,0))</f>
        <v>115318.96005934695</v>
      </c>
      <c r="J72" s="62" t="s">
        <v>166</v>
      </c>
      <c r="K72" s="63">
        <f>IF($J72="ALB", IF(INTRO!$E$39="Non-endemic",IF($H72&lt;&gt;0,$D72*($H72-$G72),0),$D72*$H72), 0)</f>
        <v>0</v>
      </c>
      <c r="L72" s="46">
        <f t="shared" si="2"/>
        <v>0</v>
      </c>
      <c r="M72" s="63"/>
      <c r="N72" s="46">
        <f t="shared" si="3"/>
        <v>0</v>
      </c>
      <c r="O72" s="63">
        <f>IF($J72="MBD", IF(INTRO!$E$39="Non-endemic",IF($H72&lt;&gt;0,$D72*($H72-$G72),0),$D72*$H72),0)</f>
        <v>0</v>
      </c>
      <c r="P72" s="46">
        <f t="shared" si="4"/>
        <v>0</v>
      </c>
      <c r="Q72" s="63"/>
      <c r="R72" s="46">
        <f t="shared" si="5"/>
        <v>0</v>
      </c>
      <c r="S72" s="54">
        <v>0</v>
      </c>
      <c r="T72" s="55">
        <f t="shared" si="6"/>
        <v>115318.96005934695</v>
      </c>
      <c r="U72" s="55">
        <f t="shared" si="7"/>
        <v>577</v>
      </c>
      <c r="V72" s="54"/>
      <c r="W72" s="55">
        <f t="shared" si="8"/>
        <v>0</v>
      </c>
      <c r="X72" s="55">
        <f t="shared" si="9"/>
        <v>0</v>
      </c>
      <c r="Y72" s="54"/>
      <c r="Z72" s="55">
        <f t="shared" si="10"/>
        <v>0</v>
      </c>
      <c r="AA72" s="55">
        <f t="shared" si="11"/>
        <v>0</v>
      </c>
    </row>
    <row r="73" spans="1:27" x14ac:dyDescent="0.3">
      <c r="A73" s="15" t="str">
        <f>IF(AND(INTRO!$E$37="Non-endemic",INTRO!$E$37="Non-endemic")," ",IF(COUNTRY_INFO!A73=0," ",COUNTRY_INFO!A73))</f>
        <v>Benin</v>
      </c>
      <c r="B73" s="15" t="str">
        <f>IF(AND(INTRO!$E$37="Non-endemic",INTRO!$E$37="Non-endemic")," ",IF(COUNTRY_INFO!B73=0," ",COUNTRY_INFO!B73))</f>
        <v>Plateau</v>
      </c>
      <c r="C73" s="15" t="str">
        <f>IF(AND(INTRO!$E$37="Non-endemic",INTRO!$E$37="Non-endemic")," ",IF(COUNTRY_INFO!C73=0," ",COUNTRY_INFO!C73))</f>
        <v>Ifangni</v>
      </c>
      <c r="D73" s="46"/>
      <c r="E73" s="46"/>
      <c r="F73" s="46">
        <f t="shared" ref="F73:F85" si="12">SUM(D73:E73)</f>
        <v>0</v>
      </c>
      <c r="G73" s="53">
        <f>IF(AND(INTRO!$E$37="Non-endemic",INTRO!$E$41="Non-endemic"),0,COUNTRY_INFO!P73)</f>
        <v>1</v>
      </c>
      <c r="H73" s="53">
        <f>IF(AND(INTRO!$E$37="Non-endemic",INTRO!$E$41="Non-endemic"),0,COUNTRY_INFO!R73)</f>
        <v>0</v>
      </c>
      <c r="I73" s="46">
        <f>IF(INTRO!$E$39="Non-endemic",IF($G73=1,DEC!I73,0),IF($G73=1,IVM!I73,0))</f>
        <v>110053.92885111974</v>
      </c>
      <c r="J73" s="62" t="s">
        <v>166</v>
      </c>
      <c r="K73" s="63">
        <f>IF($J73="ALB", IF(INTRO!$E$39="Non-endemic",IF($H73&lt;&gt;0,$D73*($H73-$G73),0),$D73*$H73), 0)</f>
        <v>0</v>
      </c>
      <c r="L73" s="46">
        <f t="shared" si="2"/>
        <v>0</v>
      </c>
      <c r="M73" s="63"/>
      <c r="N73" s="46">
        <f t="shared" ref="N73:N85" si="13">SUM(K73:M73)</f>
        <v>0</v>
      </c>
      <c r="O73" s="63">
        <f>IF($J73="MBD", IF(INTRO!$E$39="Non-endemic",IF($H73&lt;&gt;0,$D73*($H73-$G73),0),$D73*$H73),0)</f>
        <v>0</v>
      </c>
      <c r="P73" s="46">
        <f t="shared" si="4"/>
        <v>0</v>
      </c>
      <c r="Q73" s="63"/>
      <c r="R73" s="46">
        <f t="shared" ref="R73:R85" si="14">SUM(O73:Q73)</f>
        <v>0</v>
      </c>
      <c r="S73" s="54">
        <v>0</v>
      </c>
      <c r="T73" s="55">
        <f t="shared" si="6"/>
        <v>110053.92885111974</v>
      </c>
      <c r="U73" s="55">
        <f t="shared" si="7"/>
        <v>551</v>
      </c>
      <c r="V73" s="54"/>
      <c r="W73" s="55">
        <f t="shared" si="8"/>
        <v>0</v>
      </c>
      <c r="X73" s="55">
        <f t="shared" si="9"/>
        <v>0</v>
      </c>
      <c r="Y73" s="54"/>
      <c r="Z73" s="55">
        <f t="shared" si="10"/>
        <v>0</v>
      </c>
      <c r="AA73" s="55">
        <f t="shared" si="11"/>
        <v>0</v>
      </c>
    </row>
    <row r="74" spans="1:27" x14ac:dyDescent="0.3">
      <c r="A74" s="15" t="str">
        <f>IF(AND(INTRO!$E$37="Non-endemic",INTRO!$E$37="Non-endemic")," ",IF(COUNTRY_INFO!A74=0," ",COUNTRY_INFO!A74))</f>
        <v>Benin</v>
      </c>
      <c r="B74" s="15" t="str">
        <f>IF(AND(INTRO!$E$37="Non-endemic",INTRO!$E$37="Non-endemic")," ",IF(COUNTRY_INFO!B74=0," ",COUNTRY_INFO!B74))</f>
        <v>Plateau</v>
      </c>
      <c r="C74" s="15" t="str">
        <f>IF(AND(INTRO!$E$37="Non-endemic",INTRO!$E$37="Non-endemic")," ",IF(COUNTRY_INFO!C74=0," ",COUNTRY_INFO!C74))</f>
        <v>Kétou</v>
      </c>
      <c r="D74" s="46">
        <v>25416.334916995987</v>
      </c>
      <c r="E74" s="46">
        <v>55504.790223145654</v>
      </c>
      <c r="F74" s="46">
        <f t="shared" si="12"/>
        <v>80921.125140141638</v>
      </c>
      <c r="G74" s="53">
        <f>IF(AND(INTRO!$E$37="Non-endemic",INTRO!$E$41="Non-endemic"),0,COUNTRY_INFO!P74)</f>
        <v>0</v>
      </c>
      <c r="H74" s="53">
        <f>IF(AND(INTRO!$E$37="Non-endemic",INTRO!$E$41="Non-endemic"),0,COUNTRY_INFO!R74)</f>
        <v>1</v>
      </c>
      <c r="I74" s="46">
        <f>IF(INTRO!$E$39="Non-endemic",IF($G74=1,DEC!I74,0),IF($G74=1,IVM!I74,0))</f>
        <v>0</v>
      </c>
      <c r="J74" s="62" t="s">
        <v>166</v>
      </c>
      <c r="K74" s="63">
        <f>IF($J74="ALB", IF(INTRO!$E$39="Non-endemic",IF($H74&lt;&gt;0,$D74*($H74-$G74),0),$D74*$H74), 0)</f>
        <v>25416.334916995987</v>
      </c>
      <c r="L74" s="46">
        <f t="shared" si="2"/>
        <v>55504.790223145654</v>
      </c>
      <c r="M74" s="63"/>
      <c r="N74" s="46">
        <f t="shared" si="13"/>
        <v>80921.125140141638</v>
      </c>
      <c r="O74" s="63">
        <f>IF($J74="MBD", IF(INTRO!$E$39="Non-endemic",IF($H74&lt;&gt;0,$D74*($H74-$G74),0),$D74*$H74),0)</f>
        <v>0</v>
      </c>
      <c r="P74" s="46">
        <f t="shared" si="4"/>
        <v>0</v>
      </c>
      <c r="Q74" s="63"/>
      <c r="R74" s="46">
        <f t="shared" si="14"/>
        <v>0</v>
      </c>
      <c r="S74" s="54">
        <v>0</v>
      </c>
      <c r="T74" s="55">
        <f t="shared" si="6"/>
        <v>0</v>
      </c>
      <c r="U74" s="55">
        <f t="shared" si="7"/>
        <v>0</v>
      </c>
      <c r="V74" s="54"/>
      <c r="W74" s="55">
        <f t="shared" si="8"/>
        <v>55504.790223145654</v>
      </c>
      <c r="X74" s="55">
        <f t="shared" si="9"/>
        <v>278</v>
      </c>
      <c r="Y74" s="54"/>
      <c r="Z74" s="55">
        <f t="shared" si="10"/>
        <v>0</v>
      </c>
      <c r="AA74" s="55">
        <f t="shared" si="11"/>
        <v>0</v>
      </c>
    </row>
    <row r="75" spans="1:27" x14ac:dyDescent="0.3">
      <c r="A75" s="15" t="str">
        <f>IF(AND(INTRO!$E$37="Non-endemic",INTRO!$E$37="Non-endemic")," ",IF(COUNTRY_INFO!A75=0," ",COUNTRY_INFO!A75))</f>
        <v>Benin</v>
      </c>
      <c r="B75" s="15" t="str">
        <f>IF(AND(INTRO!$E$37="Non-endemic",INTRO!$E$37="Non-endemic")," ",IF(COUNTRY_INFO!B75=0," ",COUNTRY_INFO!B75))</f>
        <v>Plateau</v>
      </c>
      <c r="C75" s="15" t="str">
        <f>IF(AND(INTRO!$E$37="Non-endemic",INTRO!$E$37="Non-endemic")," ",IF(COUNTRY_INFO!C75=0," ",COUNTRY_INFO!C75))</f>
        <v>Pobè</v>
      </c>
      <c r="D75" s="46"/>
      <c r="E75" s="46"/>
      <c r="F75" s="46">
        <f t="shared" si="12"/>
        <v>0</v>
      </c>
      <c r="G75" s="53">
        <f>IF(AND(INTRO!$E$37="Non-endemic",INTRO!$E$41="Non-endemic"),0,COUNTRY_INFO!P75)</f>
        <v>1</v>
      </c>
      <c r="H75" s="53">
        <f>IF(AND(INTRO!$E$37="Non-endemic",INTRO!$E$41="Non-endemic"),0,COUNTRY_INFO!R75)</f>
        <v>0</v>
      </c>
      <c r="I75" s="46">
        <f>IF(INTRO!$E$39="Non-endemic",IF($G75=1,DEC!I75,0),IF($G75=1,IVM!I75,0))</f>
        <v>122652.71515161288</v>
      </c>
      <c r="J75" s="62" t="s">
        <v>166</v>
      </c>
      <c r="K75" s="63">
        <f>IF($J75="ALB", IF(INTRO!$E$39="Non-endemic",IF($H75&lt;&gt;0,$D75*($H75-$G75),0),$D75*$H75), 0)</f>
        <v>0</v>
      </c>
      <c r="L75" s="46">
        <f t="shared" si="2"/>
        <v>0</v>
      </c>
      <c r="M75" s="63"/>
      <c r="N75" s="46">
        <f t="shared" si="13"/>
        <v>0</v>
      </c>
      <c r="O75" s="63">
        <f>IF($J75="MBD", IF(INTRO!$E$39="Non-endemic",IF($H75&lt;&gt;0,$D75*($H75-$G75),0),$D75*$H75),0)</f>
        <v>0</v>
      </c>
      <c r="P75" s="46">
        <f t="shared" si="4"/>
        <v>0</v>
      </c>
      <c r="Q75" s="63"/>
      <c r="R75" s="46">
        <f t="shared" si="14"/>
        <v>0</v>
      </c>
      <c r="S75" s="54">
        <v>0</v>
      </c>
      <c r="T75" s="55">
        <f t="shared" si="6"/>
        <v>122652.71515161288</v>
      </c>
      <c r="U75" s="55">
        <f t="shared" si="7"/>
        <v>614</v>
      </c>
      <c r="V75" s="54"/>
      <c r="W75" s="55">
        <f t="shared" si="8"/>
        <v>0</v>
      </c>
      <c r="X75" s="55">
        <f t="shared" si="9"/>
        <v>0</v>
      </c>
      <c r="Y75" s="54"/>
      <c r="Z75" s="55">
        <f t="shared" si="10"/>
        <v>0</v>
      </c>
      <c r="AA75" s="55">
        <f t="shared" si="11"/>
        <v>0</v>
      </c>
    </row>
    <row r="76" spans="1:27" x14ac:dyDescent="0.3">
      <c r="A76" s="15" t="str">
        <f>IF(AND(INTRO!$E$37="Non-endemic",INTRO!$E$37="Non-endemic")," ",IF(COUNTRY_INFO!A76=0," ",COUNTRY_INFO!A76))</f>
        <v>Benin</v>
      </c>
      <c r="B76" s="15" t="str">
        <f>IF(AND(INTRO!$E$37="Non-endemic",INTRO!$E$37="Non-endemic")," ",IF(COUNTRY_INFO!B76=0," ",COUNTRY_INFO!B76))</f>
        <v>Plateau</v>
      </c>
      <c r="C76" s="15" t="str">
        <f>IF(AND(INTRO!$E$37="Non-endemic",INTRO!$E$37="Non-endemic")," ",IF(COUNTRY_INFO!C76=0," ",COUNTRY_INFO!C76))</f>
        <v>Sakété</v>
      </c>
      <c r="D76" s="46"/>
      <c r="E76" s="46"/>
      <c r="F76" s="46">
        <f t="shared" si="12"/>
        <v>0</v>
      </c>
      <c r="G76" s="53">
        <f>IF(AND(INTRO!$E$37="Non-endemic",INTRO!$E$41="Non-endemic"),0,COUNTRY_INFO!P76)</f>
        <v>1</v>
      </c>
      <c r="H76" s="53">
        <f>IF(AND(INTRO!$E$37="Non-endemic",INTRO!$E$41="Non-endemic"),0,COUNTRY_INFO!R76)</f>
        <v>0</v>
      </c>
      <c r="I76" s="46">
        <f>IF(INTRO!$E$39="Non-endemic",IF($G76=1,DEC!I76,0),IF($G76=1,IVM!I76,0))</f>
        <v>113143.13062426492</v>
      </c>
      <c r="J76" s="62" t="s">
        <v>166</v>
      </c>
      <c r="K76" s="63">
        <f>IF($J76="ALB", IF(INTRO!$E$39="Non-endemic",IF($H76&lt;&gt;0,$D76*($H76-$G76),0),$D76*$H76), 0)</f>
        <v>0</v>
      </c>
      <c r="L76" s="46">
        <f t="shared" si="2"/>
        <v>0</v>
      </c>
      <c r="M76" s="63"/>
      <c r="N76" s="46">
        <f t="shared" si="13"/>
        <v>0</v>
      </c>
      <c r="O76" s="63">
        <f>IF($J76="MBD", IF(INTRO!$E$39="Non-endemic",IF($H76&lt;&gt;0,$D76*($H76-$G76),0),$D76*$H76),0)</f>
        <v>0</v>
      </c>
      <c r="P76" s="46">
        <f t="shared" si="4"/>
        <v>0</v>
      </c>
      <c r="Q76" s="63"/>
      <c r="R76" s="46">
        <f t="shared" si="14"/>
        <v>0</v>
      </c>
      <c r="S76" s="54">
        <v>0</v>
      </c>
      <c r="T76" s="55">
        <f t="shared" si="6"/>
        <v>113143.13062426492</v>
      </c>
      <c r="U76" s="55">
        <f t="shared" si="7"/>
        <v>566</v>
      </c>
      <c r="V76" s="54"/>
      <c r="W76" s="55">
        <f t="shared" si="8"/>
        <v>0</v>
      </c>
      <c r="X76" s="55">
        <f t="shared" si="9"/>
        <v>0</v>
      </c>
      <c r="Y76" s="54"/>
      <c r="Z76" s="55">
        <f t="shared" si="10"/>
        <v>0</v>
      </c>
      <c r="AA76" s="55">
        <f t="shared" si="11"/>
        <v>0</v>
      </c>
    </row>
    <row r="77" spans="1:27" x14ac:dyDescent="0.3">
      <c r="A77" s="15" t="str">
        <f>IF(AND(INTRO!$E$37="Non-endemic",INTRO!$E$37="Non-endemic")," ",IF(COUNTRY_INFO!A77=0," ",COUNTRY_INFO!A77))</f>
        <v>Benin</v>
      </c>
      <c r="B77" s="15" t="str">
        <f>IF(AND(INTRO!$E$37="Non-endemic",INTRO!$E$37="Non-endemic")," ",IF(COUNTRY_INFO!B77=0," ",COUNTRY_INFO!B77))</f>
        <v>Zou</v>
      </c>
      <c r="C77" s="15" t="str">
        <f>IF(AND(INTRO!$E$37="Non-endemic",INTRO!$E$37="Non-endemic")," ",IF(COUNTRY_INFO!C77=0," ",COUNTRY_INFO!C77))</f>
        <v>Abomey</v>
      </c>
      <c r="D77" s="46"/>
      <c r="E77" s="46"/>
      <c r="F77" s="46">
        <f t="shared" si="12"/>
        <v>0</v>
      </c>
      <c r="G77" s="53">
        <f>IF(AND(INTRO!$E$37="Non-endemic",INTRO!$E$41="Non-endemic"),0,COUNTRY_INFO!P77)</f>
        <v>1</v>
      </c>
      <c r="H77" s="53">
        <f>IF(AND(INTRO!$E$37="Non-endemic",INTRO!$E$41="Non-endemic"),0,COUNTRY_INFO!R77)</f>
        <v>0</v>
      </c>
      <c r="I77" s="46">
        <f>IF(INTRO!$E$39="Non-endemic",IF($G77=1,DEC!I77,0),IF($G77=1,IVM!I77,0))</f>
        <v>91501.859005140126</v>
      </c>
      <c r="J77" s="62" t="s">
        <v>166</v>
      </c>
      <c r="K77" s="63">
        <f>IF($J77="ALB", IF(INTRO!$E$39="Non-endemic",IF($H77&lt;&gt;0,$D77*($H77-$G77),0),$D77*$H77), 0)</f>
        <v>0</v>
      </c>
      <c r="L77" s="46">
        <f t="shared" si="2"/>
        <v>0</v>
      </c>
      <c r="M77" s="63"/>
      <c r="N77" s="46">
        <f t="shared" si="13"/>
        <v>0</v>
      </c>
      <c r="O77" s="63">
        <f>IF($J77="MBD", IF(INTRO!$E$39="Non-endemic",IF($H77&lt;&gt;0,$D77*($H77-$G77),0),$D77*$H77),0)</f>
        <v>0</v>
      </c>
      <c r="P77" s="46">
        <f t="shared" si="4"/>
        <v>0</v>
      </c>
      <c r="Q77" s="63"/>
      <c r="R77" s="46">
        <f t="shared" si="14"/>
        <v>0</v>
      </c>
      <c r="S77" s="54">
        <v>0</v>
      </c>
      <c r="T77" s="55">
        <f t="shared" si="6"/>
        <v>91501.859005140126</v>
      </c>
      <c r="U77" s="55">
        <f t="shared" si="7"/>
        <v>458</v>
      </c>
      <c r="V77" s="54"/>
      <c r="W77" s="55">
        <f t="shared" si="8"/>
        <v>0</v>
      </c>
      <c r="X77" s="55">
        <f t="shared" si="9"/>
        <v>0</v>
      </c>
      <c r="Y77" s="54"/>
      <c r="Z77" s="55">
        <f t="shared" si="10"/>
        <v>0</v>
      </c>
      <c r="AA77" s="55">
        <f t="shared" si="11"/>
        <v>0</v>
      </c>
    </row>
    <row r="78" spans="1:27" x14ac:dyDescent="0.3">
      <c r="A78" s="15" t="str">
        <f>IF(AND(INTRO!$E$37="Non-endemic",INTRO!$E$37="Non-endemic")," ",IF(COUNTRY_INFO!A78=0," ",COUNTRY_INFO!A78))</f>
        <v>Benin</v>
      </c>
      <c r="B78" s="15" t="str">
        <f>IF(AND(INTRO!$E$37="Non-endemic",INTRO!$E$37="Non-endemic")," ",IF(COUNTRY_INFO!B78=0," ",COUNTRY_INFO!B78))</f>
        <v>Zou</v>
      </c>
      <c r="C78" s="15" t="str">
        <f>IF(AND(INTRO!$E$37="Non-endemic",INTRO!$E$37="Non-endemic")," ",IF(COUNTRY_INFO!C78=0," ",COUNTRY_INFO!C78))</f>
        <v>Agbangnizoun</v>
      </c>
      <c r="D78" s="46"/>
      <c r="E78" s="46"/>
      <c r="F78" s="46">
        <f t="shared" si="12"/>
        <v>0</v>
      </c>
      <c r="G78" s="53">
        <f>IF(AND(INTRO!$E$37="Non-endemic",INTRO!$E$41="Non-endemic"),0,COUNTRY_INFO!P78)</f>
        <v>1</v>
      </c>
      <c r="H78" s="53">
        <f>IF(AND(INTRO!$E$37="Non-endemic",INTRO!$E$41="Non-endemic"),0,COUNTRY_INFO!R78)</f>
        <v>0</v>
      </c>
      <c r="I78" s="46">
        <f>IF(INTRO!$E$39="Non-endemic",IF($G78=1,DEC!I78,0),IF($G78=1,IVM!I78,0))</f>
        <v>71948.153913293208</v>
      </c>
      <c r="J78" s="62" t="s">
        <v>166</v>
      </c>
      <c r="K78" s="63">
        <f>IF($J78="ALB", IF(INTRO!$E$39="Non-endemic",IF($H78&lt;&gt;0,$D78*($H78-$G78),0),$D78*$H78), 0)</f>
        <v>0</v>
      </c>
      <c r="L78" s="46">
        <f t="shared" si="2"/>
        <v>0</v>
      </c>
      <c r="M78" s="63"/>
      <c r="N78" s="46">
        <f t="shared" si="13"/>
        <v>0</v>
      </c>
      <c r="O78" s="63">
        <f>IF($J78="MBD", IF(INTRO!$E$39="Non-endemic",IF($H78&lt;&gt;0,$D78*($H78-$G78),0),$D78*$H78),0)</f>
        <v>0</v>
      </c>
      <c r="P78" s="46">
        <f t="shared" si="4"/>
        <v>0</v>
      </c>
      <c r="Q78" s="63"/>
      <c r="R78" s="46">
        <f t="shared" si="14"/>
        <v>0</v>
      </c>
      <c r="S78" s="54">
        <v>0</v>
      </c>
      <c r="T78" s="55">
        <f t="shared" si="6"/>
        <v>71948.153913293208</v>
      </c>
      <c r="U78" s="55">
        <f t="shared" si="7"/>
        <v>360</v>
      </c>
      <c r="V78" s="54"/>
      <c r="W78" s="55">
        <f t="shared" si="8"/>
        <v>0</v>
      </c>
      <c r="X78" s="55">
        <f t="shared" si="9"/>
        <v>0</v>
      </c>
      <c r="Y78" s="54"/>
      <c r="Z78" s="55">
        <f t="shared" si="10"/>
        <v>0</v>
      </c>
      <c r="AA78" s="55">
        <f t="shared" si="11"/>
        <v>0</v>
      </c>
    </row>
    <row r="79" spans="1:27" x14ac:dyDescent="0.3">
      <c r="A79" s="15" t="str">
        <f>IF(AND(INTRO!$E$37="Non-endemic",INTRO!$E$37="Non-endemic")," ",IF(COUNTRY_INFO!A79=0," ",COUNTRY_INFO!A79))</f>
        <v>Benin</v>
      </c>
      <c r="B79" s="15" t="str">
        <f>IF(AND(INTRO!$E$37="Non-endemic",INTRO!$E$37="Non-endemic")," ",IF(COUNTRY_INFO!B79=0," ",COUNTRY_INFO!B79))</f>
        <v>Zou</v>
      </c>
      <c r="C79" s="15" t="str">
        <f>IF(AND(INTRO!$E$37="Non-endemic",INTRO!$E$37="Non-endemic")," ",IF(COUNTRY_INFO!C79=0," ",COUNTRY_INFO!C79))</f>
        <v>Bohicon</v>
      </c>
      <c r="D79" s="46"/>
      <c r="E79" s="46"/>
      <c r="F79" s="46">
        <f t="shared" si="12"/>
        <v>0</v>
      </c>
      <c r="G79" s="53">
        <f>IF(AND(INTRO!$E$37="Non-endemic",INTRO!$E$41="Non-endemic"),0,COUNTRY_INFO!P79)</f>
        <v>1</v>
      </c>
      <c r="H79" s="53">
        <f>IF(AND(INTRO!$E$37="Non-endemic",INTRO!$E$41="Non-endemic"),0,COUNTRY_INFO!R79)</f>
        <v>0</v>
      </c>
      <c r="I79" s="46">
        <f>IF(INTRO!$E$39="Non-endemic",IF($G79=1,DEC!I79,0),IF($G79=1,IVM!I79,0))</f>
        <v>170358.32096072202</v>
      </c>
      <c r="J79" s="62" t="s">
        <v>166</v>
      </c>
      <c r="K79" s="63">
        <f>IF($J79="ALB", IF(INTRO!$E$39="Non-endemic",IF($H79&lt;&gt;0,$D79*($H79-$G79),0),$D79*$H79), 0)</f>
        <v>0</v>
      </c>
      <c r="L79" s="46">
        <f t="shared" si="2"/>
        <v>0</v>
      </c>
      <c r="M79" s="63"/>
      <c r="N79" s="46">
        <f t="shared" si="13"/>
        <v>0</v>
      </c>
      <c r="O79" s="63">
        <f>IF($J79="MBD", IF(INTRO!$E$39="Non-endemic",IF($H79&lt;&gt;0,$D79*($H79-$G79),0),$D79*$H79),0)</f>
        <v>0</v>
      </c>
      <c r="P79" s="46">
        <f t="shared" si="4"/>
        <v>0</v>
      </c>
      <c r="Q79" s="63"/>
      <c r="R79" s="46">
        <f t="shared" si="14"/>
        <v>0</v>
      </c>
      <c r="S79" s="54">
        <v>0</v>
      </c>
      <c r="T79" s="55">
        <f t="shared" si="6"/>
        <v>170358.32096072202</v>
      </c>
      <c r="U79" s="55">
        <f t="shared" si="7"/>
        <v>852</v>
      </c>
      <c r="V79" s="54"/>
      <c r="W79" s="55">
        <f t="shared" si="8"/>
        <v>0</v>
      </c>
      <c r="X79" s="55">
        <f t="shared" si="9"/>
        <v>0</v>
      </c>
      <c r="Y79" s="54"/>
      <c r="Z79" s="55">
        <f t="shared" si="10"/>
        <v>0</v>
      </c>
      <c r="AA79" s="55">
        <f t="shared" si="11"/>
        <v>0</v>
      </c>
    </row>
    <row r="80" spans="1:27" x14ac:dyDescent="0.3">
      <c r="A80" s="15" t="str">
        <f>IF(AND(INTRO!$E$37="Non-endemic",INTRO!$E$37="Non-endemic")," ",IF(COUNTRY_INFO!A80=0," ",COUNTRY_INFO!A80))</f>
        <v>Benin</v>
      </c>
      <c r="B80" s="15" t="str">
        <f>IF(AND(INTRO!$E$37="Non-endemic",INTRO!$E$37="Non-endemic")," ",IF(COUNTRY_INFO!B80=0," ",COUNTRY_INFO!B80))</f>
        <v>Zou</v>
      </c>
      <c r="C80" s="15" t="str">
        <f>IF(AND(INTRO!$E$37="Non-endemic",INTRO!$E$37="Non-endemic")," ",IF(COUNTRY_INFO!C80=0," ",COUNTRY_INFO!C80))</f>
        <v>Covè</v>
      </c>
      <c r="D80" s="46"/>
      <c r="E80" s="46"/>
      <c r="F80" s="46">
        <f t="shared" si="12"/>
        <v>0</v>
      </c>
      <c r="G80" s="53">
        <f>IF(AND(INTRO!$E$37="Non-endemic",INTRO!$E$41="Non-endemic"),0,COUNTRY_INFO!P80)</f>
        <v>1</v>
      </c>
      <c r="H80" s="53">
        <f>IF(AND(INTRO!$E$37="Non-endemic",INTRO!$E$41="Non-endemic"),0,COUNTRY_INFO!R80)</f>
        <v>0</v>
      </c>
      <c r="I80" s="46">
        <f>IF(INTRO!$E$39="Non-endemic",IF($G80=1,DEC!I80,0),IF($G80=1,IVM!I80,0))</f>
        <v>50822.575688080295</v>
      </c>
      <c r="J80" s="62" t="s">
        <v>166</v>
      </c>
      <c r="K80" s="63">
        <f>IF($J80="ALB", IF(INTRO!$E$39="Non-endemic",IF($H80&lt;&gt;0,$D80*($H80-$G80),0),$D80*$H80), 0)</f>
        <v>0</v>
      </c>
      <c r="L80" s="46">
        <f t="shared" si="2"/>
        <v>0</v>
      </c>
      <c r="M80" s="63"/>
      <c r="N80" s="46">
        <f t="shared" si="13"/>
        <v>0</v>
      </c>
      <c r="O80" s="63">
        <f>IF($J80="MBD", IF(INTRO!$E$39="Non-endemic",IF($H80&lt;&gt;0,$D80*($H80-$G80),0),$D80*$H80),0)</f>
        <v>0</v>
      </c>
      <c r="P80" s="46">
        <f t="shared" si="4"/>
        <v>0</v>
      </c>
      <c r="Q80" s="63"/>
      <c r="R80" s="46">
        <f t="shared" si="14"/>
        <v>0</v>
      </c>
      <c r="S80" s="54">
        <v>0</v>
      </c>
      <c r="T80" s="55">
        <f t="shared" si="6"/>
        <v>50822.575688080295</v>
      </c>
      <c r="U80" s="55">
        <f t="shared" si="7"/>
        <v>255</v>
      </c>
      <c r="V80" s="54"/>
      <c r="W80" s="55">
        <f t="shared" si="8"/>
        <v>0</v>
      </c>
      <c r="X80" s="55">
        <f t="shared" si="9"/>
        <v>0</v>
      </c>
      <c r="Y80" s="54"/>
      <c r="Z80" s="55">
        <f t="shared" si="10"/>
        <v>0</v>
      </c>
      <c r="AA80" s="55">
        <f t="shared" si="11"/>
        <v>0</v>
      </c>
    </row>
    <row r="81" spans="1:27" x14ac:dyDescent="0.3">
      <c r="A81" s="15" t="str">
        <f>IF(AND(INTRO!$E$37="Non-endemic",INTRO!$E$37="Non-endemic")," ",IF(COUNTRY_INFO!A81=0," ",COUNTRY_INFO!A81))</f>
        <v>Benin</v>
      </c>
      <c r="B81" s="15" t="str">
        <f>IF(AND(INTRO!$E$37="Non-endemic",INTRO!$E$37="Non-endemic")," ",IF(COUNTRY_INFO!B81=0," ",COUNTRY_INFO!B81))</f>
        <v>Zou</v>
      </c>
      <c r="C81" s="15" t="str">
        <f>IF(AND(INTRO!$E$37="Non-endemic",INTRO!$E$37="Non-endemic")," ",IF(COUNTRY_INFO!C81=0," ",COUNTRY_INFO!C81))</f>
        <v>Djidja</v>
      </c>
      <c r="D81" s="46"/>
      <c r="E81" s="46"/>
      <c r="F81" s="46">
        <f t="shared" si="12"/>
        <v>0</v>
      </c>
      <c r="G81" s="53">
        <f>IF(AND(INTRO!$E$37="Non-endemic",INTRO!$E$41="Non-endemic"),0,COUNTRY_INFO!P81)</f>
        <v>0</v>
      </c>
      <c r="H81" s="53">
        <f>IF(AND(INTRO!$E$37="Non-endemic",INTRO!$E$41="Non-endemic"),0,COUNTRY_INFO!R81)</f>
        <v>0</v>
      </c>
      <c r="I81" s="46">
        <f>IF(INTRO!$E$39="Non-endemic",IF($G81=1,DEC!I81,0),IF($G81=1,IVM!I81,0))</f>
        <v>0</v>
      </c>
      <c r="J81" s="62" t="s">
        <v>166</v>
      </c>
      <c r="K81" s="63">
        <f>IF($J81="ALB", IF(INTRO!$E$39="Non-endemic",IF($H81&lt;&gt;0,$D81*($H81-$G81),0),$D81*$H81), 0)</f>
        <v>0</v>
      </c>
      <c r="L81" s="46">
        <f t="shared" si="2"/>
        <v>0</v>
      </c>
      <c r="M81" s="63"/>
      <c r="N81" s="46">
        <f t="shared" si="13"/>
        <v>0</v>
      </c>
      <c r="O81" s="63">
        <f>IF($J81="MBD", IF(INTRO!$E$39="Non-endemic",IF($H81&lt;&gt;0,$D81*($H81-$G81),0),$D81*$H81),0)</f>
        <v>0</v>
      </c>
      <c r="P81" s="46">
        <f t="shared" si="4"/>
        <v>0</v>
      </c>
      <c r="Q81" s="63"/>
      <c r="R81" s="46">
        <f t="shared" si="14"/>
        <v>0</v>
      </c>
      <c r="S81" s="54">
        <v>0</v>
      </c>
      <c r="T81" s="55">
        <f t="shared" si="6"/>
        <v>0</v>
      </c>
      <c r="U81" s="55">
        <f t="shared" si="7"/>
        <v>0</v>
      </c>
      <c r="V81" s="54"/>
      <c r="W81" s="55">
        <f t="shared" si="8"/>
        <v>0</v>
      </c>
      <c r="X81" s="55">
        <f t="shared" si="9"/>
        <v>0</v>
      </c>
      <c r="Y81" s="54"/>
      <c r="Z81" s="55">
        <f t="shared" si="10"/>
        <v>0</v>
      </c>
      <c r="AA81" s="55">
        <f t="shared" si="11"/>
        <v>0</v>
      </c>
    </row>
    <row r="82" spans="1:27" x14ac:dyDescent="0.3">
      <c r="A82" s="15" t="str">
        <f>IF(AND(INTRO!$E$37="Non-endemic",INTRO!$E$37="Non-endemic")," ",IF(COUNTRY_INFO!A82=0," ",COUNTRY_INFO!A82))</f>
        <v>Benin</v>
      </c>
      <c r="B82" s="15" t="str">
        <f>IF(AND(INTRO!$E$37="Non-endemic",INTRO!$E$37="Non-endemic")," ",IF(COUNTRY_INFO!B82=0," ",COUNTRY_INFO!B82))</f>
        <v>Zou</v>
      </c>
      <c r="C82" s="15" t="str">
        <f>IF(AND(INTRO!$E$37="Non-endemic",INTRO!$E$37="Non-endemic")," ",IF(COUNTRY_INFO!C82=0," ",COUNTRY_INFO!C82))</f>
        <v>Ouinhi</v>
      </c>
      <c r="D82" s="46"/>
      <c r="E82" s="46"/>
      <c r="F82" s="46">
        <f t="shared" si="12"/>
        <v>0</v>
      </c>
      <c r="G82" s="53">
        <f>IF(AND(INTRO!$E$37="Non-endemic",INTRO!$E$41="Non-endemic"),0,COUNTRY_INFO!P82)</f>
        <v>1</v>
      </c>
      <c r="H82" s="53">
        <f>IF(AND(INTRO!$E$37="Non-endemic",INTRO!$E$41="Non-endemic"),0,COUNTRY_INFO!R82)</f>
        <v>0</v>
      </c>
      <c r="I82" s="46">
        <f>IF(INTRO!$E$39="Non-endemic",IF($G82=1,DEC!I82,0),IF($G82=1,IVM!I82,0))</f>
        <v>58889.210430540246</v>
      </c>
      <c r="J82" s="62" t="s">
        <v>166</v>
      </c>
      <c r="K82" s="63">
        <f>IF($J82="ALB", IF(INTRO!$E$39="Non-endemic",IF($H82&lt;&gt;0,$D82*($H82-$G82),0),$D82*$H82), 0)</f>
        <v>0</v>
      </c>
      <c r="L82" s="46">
        <f t="shared" si="2"/>
        <v>0</v>
      </c>
      <c r="M82" s="63"/>
      <c r="N82" s="46">
        <f t="shared" si="13"/>
        <v>0</v>
      </c>
      <c r="O82" s="63">
        <f>IF($J82="MBD", IF(INTRO!$E$39="Non-endemic",IF($H82&lt;&gt;0,$D82*($H82-$G82),0),$D82*$H82),0)</f>
        <v>0</v>
      </c>
      <c r="P82" s="46">
        <f t="shared" si="4"/>
        <v>0</v>
      </c>
      <c r="Q82" s="63"/>
      <c r="R82" s="46">
        <f t="shared" si="14"/>
        <v>0</v>
      </c>
      <c r="S82" s="54">
        <v>0</v>
      </c>
      <c r="T82" s="55">
        <f t="shared" si="6"/>
        <v>58889.210430540246</v>
      </c>
      <c r="U82" s="55">
        <f t="shared" si="7"/>
        <v>295</v>
      </c>
      <c r="V82" s="54"/>
      <c r="W82" s="55">
        <f t="shared" si="8"/>
        <v>0</v>
      </c>
      <c r="X82" s="55">
        <f t="shared" si="9"/>
        <v>0</v>
      </c>
      <c r="Y82" s="54"/>
      <c r="Z82" s="55">
        <f t="shared" si="10"/>
        <v>0</v>
      </c>
      <c r="AA82" s="55">
        <f t="shared" si="11"/>
        <v>0</v>
      </c>
    </row>
    <row r="83" spans="1:27" x14ac:dyDescent="0.3">
      <c r="A83" s="15" t="str">
        <f>IF(AND(INTRO!$E$37="Non-endemic",INTRO!$E$37="Non-endemic")," ",IF(COUNTRY_INFO!A83=0," ",COUNTRY_INFO!A83))</f>
        <v>Benin</v>
      </c>
      <c r="B83" s="15" t="str">
        <f>IF(AND(INTRO!$E$37="Non-endemic",INTRO!$E$37="Non-endemic")," ",IF(COUNTRY_INFO!B83=0," ",COUNTRY_INFO!B83))</f>
        <v>Zou</v>
      </c>
      <c r="C83" s="15" t="str">
        <f>IF(AND(INTRO!$E$37="Non-endemic",INTRO!$E$37="Non-endemic")," ",IF(COUNTRY_INFO!C83=0," ",COUNTRY_INFO!C83))</f>
        <v>Zagnanado</v>
      </c>
      <c r="D83" s="46"/>
      <c r="E83" s="46"/>
      <c r="F83" s="46">
        <f t="shared" si="12"/>
        <v>0</v>
      </c>
      <c r="G83" s="53">
        <f>IF(AND(INTRO!$E$37="Non-endemic",INTRO!$E$41="Non-endemic"),0,COUNTRY_INFO!P83)</f>
        <v>1</v>
      </c>
      <c r="H83" s="53">
        <f>IF(AND(INTRO!$E$37="Non-endemic",INTRO!$E$41="Non-endemic"),0,COUNTRY_INFO!R83)</f>
        <v>0</v>
      </c>
      <c r="I83" s="46">
        <f>IF(INTRO!$E$39="Non-endemic",IF($G83=1,DEC!I83,0),IF($G83=1,IVM!I83,0))</f>
        <v>54604.988388810838</v>
      </c>
      <c r="J83" s="62" t="s">
        <v>166</v>
      </c>
      <c r="K83" s="63">
        <f>IF($J83="ALB", IF(INTRO!$E$39="Non-endemic",IF($H83&lt;&gt;0,$D83*($H83-$G83),0),$D83*$H83), 0)</f>
        <v>0</v>
      </c>
      <c r="L83" s="46">
        <f t="shared" si="2"/>
        <v>0</v>
      </c>
      <c r="M83" s="63"/>
      <c r="N83" s="46">
        <f t="shared" si="13"/>
        <v>0</v>
      </c>
      <c r="O83" s="63">
        <f>IF($J83="MBD", IF(INTRO!$E$39="Non-endemic",IF($H83&lt;&gt;0,$D83*($H83-$G83),0),$D83*$H83),0)</f>
        <v>0</v>
      </c>
      <c r="P83" s="46">
        <f t="shared" si="4"/>
        <v>0</v>
      </c>
      <c r="Q83" s="63"/>
      <c r="R83" s="46">
        <f t="shared" si="14"/>
        <v>0</v>
      </c>
      <c r="S83" s="54">
        <v>0</v>
      </c>
      <c r="T83" s="55">
        <f t="shared" si="6"/>
        <v>54604.988388810838</v>
      </c>
      <c r="U83" s="55">
        <f t="shared" si="7"/>
        <v>274</v>
      </c>
      <c r="V83" s="54"/>
      <c r="W83" s="55">
        <f t="shared" si="8"/>
        <v>0</v>
      </c>
      <c r="X83" s="55">
        <f t="shared" si="9"/>
        <v>0</v>
      </c>
      <c r="Y83" s="54"/>
      <c r="Z83" s="55">
        <f t="shared" si="10"/>
        <v>0</v>
      </c>
      <c r="AA83" s="55">
        <f t="shared" si="11"/>
        <v>0</v>
      </c>
    </row>
    <row r="84" spans="1:27" x14ac:dyDescent="0.3">
      <c r="A84" s="15" t="str">
        <f>IF(AND(INTRO!$E$37="Non-endemic",INTRO!$E$37="Non-endemic")," ",IF(COUNTRY_INFO!A84=0," ",COUNTRY_INFO!A84))</f>
        <v>Benin</v>
      </c>
      <c r="B84" s="15" t="str">
        <f>IF(AND(INTRO!$E$37="Non-endemic",INTRO!$E$37="Non-endemic")," ",IF(COUNTRY_INFO!B84=0," ",COUNTRY_INFO!B84))</f>
        <v>Zou</v>
      </c>
      <c r="C84" s="15" t="str">
        <f>IF(AND(INTRO!$E$37="Non-endemic",INTRO!$E$37="Non-endemic")," ",IF(COUNTRY_INFO!C84=0," ",COUNTRY_INFO!C84))</f>
        <v>Za-Kpota</v>
      </c>
      <c r="D84" s="46"/>
      <c r="E84" s="46"/>
      <c r="F84" s="46">
        <f t="shared" si="12"/>
        <v>0</v>
      </c>
      <c r="G84" s="53">
        <f>IF(AND(INTRO!$E$37="Non-endemic",INTRO!$E$41="Non-endemic"),0,COUNTRY_INFO!P84)</f>
        <v>1</v>
      </c>
      <c r="H84" s="53">
        <f>IF(AND(INTRO!$E$37="Non-endemic",INTRO!$E$41="Non-endemic"),0,COUNTRY_INFO!R84)</f>
        <v>0</v>
      </c>
      <c r="I84" s="46">
        <f>IF(INTRO!$E$39="Non-endemic",IF($G84=1,DEC!I84,0),IF($G84=1,IVM!I84,0))</f>
        <v>131718.00998574449</v>
      </c>
      <c r="J84" s="62" t="s">
        <v>166</v>
      </c>
      <c r="K84" s="63">
        <f>IF($J84="ALB", IF(INTRO!$E$39="Non-endemic",IF($H84&lt;&gt;0,$D84*($H84-$G84),0),$D84*$H84), 0)</f>
        <v>0</v>
      </c>
      <c r="L84" s="46">
        <f t="shared" si="2"/>
        <v>0</v>
      </c>
      <c r="M84" s="63"/>
      <c r="N84" s="46">
        <f t="shared" si="13"/>
        <v>0</v>
      </c>
      <c r="O84" s="63">
        <f>IF($J84="MBD", IF(INTRO!$E$39="Non-endemic",IF($H84&lt;&gt;0,$D84*($H84-$G84),0),$D84*$H84),0)</f>
        <v>0</v>
      </c>
      <c r="P84" s="46">
        <f t="shared" si="4"/>
        <v>0</v>
      </c>
      <c r="Q84" s="63"/>
      <c r="R84" s="46">
        <f t="shared" si="14"/>
        <v>0</v>
      </c>
      <c r="S84" s="54">
        <v>0</v>
      </c>
      <c r="T84" s="55">
        <f t="shared" si="6"/>
        <v>131718.00998574449</v>
      </c>
      <c r="U84" s="55">
        <f t="shared" si="7"/>
        <v>659</v>
      </c>
      <c r="V84" s="54"/>
      <c r="W84" s="55">
        <f t="shared" si="8"/>
        <v>0</v>
      </c>
      <c r="X84" s="55">
        <f t="shared" si="9"/>
        <v>0</v>
      </c>
      <c r="Y84" s="54"/>
      <c r="Z84" s="55">
        <f t="shared" si="10"/>
        <v>0</v>
      </c>
      <c r="AA84" s="55">
        <f t="shared" si="11"/>
        <v>0</v>
      </c>
    </row>
    <row r="85" spans="1:27" x14ac:dyDescent="0.3">
      <c r="A85" s="15" t="str">
        <f>IF(AND(INTRO!$E$37="Non-endemic",INTRO!$E$37="Non-endemic")," ",IF(COUNTRY_INFO!A85=0," ",COUNTRY_INFO!A85))</f>
        <v>Benin</v>
      </c>
      <c r="B85" s="15" t="str">
        <f>IF(AND(INTRO!$E$37="Non-endemic",INTRO!$E$37="Non-endemic")," ",IF(COUNTRY_INFO!B85=0," ",COUNTRY_INFO!B85))</f>
        <v>Zou</v>
      </c>
      <c r="C85" s="15" t="str">
        <f>IF(AND(INTRO!$E$37="Non-endemic",INTRO!$E$37="Non-endemic")," ",IF(COUNTRY_INFO!C85=0," ",COUNTRY_INFO!C85))</f>
        <v>Zogbodomey</v>
      </c>
      <c r="D85" s="46"/>
      <c r="E85" s="46"/>
      <c r="F85" s="46">
        <f t="shared" si="12"/>
        <v>0</v>
      </c>
      <c r="G85" s="53">
        <f>IF(AND(INTRO!$E$37="Non-endemic",INTRO!$E$41="Non-endemic"),0,COUNTRY_INFO!P85)</f>
        <v>1</v>
      </c>
      <c r="H85" s="53">
        <f>IF(AND(INTRO!$E$37="Non-endemic",INTRO!$E$41="Non-endemic"),0,COUNTRY_INFO!R85)</f>
        <v>0</v>
      </c>
      <c r="I85" s="46">
        <f>IF(INTRO!$E$39="Non-endemic",IF($G85=1,DEC!I85,0),IF($G85=1,IVM!I85,0))</f>
        <v>92165.318390769055</v>
      </c>
      <c r="J85" s="62" t="s">
        <v>166</v>
      </c>
      <c r="K85" s="63">
        <f>IF($J85="ALB", IF(INTRO!$E$39="Non-endemic",IF($H85&lt;&gt;0,$D85*($H85-$G85),0),$D85*$H85), 0)</f>
        <v>0</v>
      </c>
      <c r="L85" s="46">
        <f t="shared" si="2"/>
        <v>0</v>
      </c>
      <c r="M85" s="63"/>
      <c r="N85" s="46">
        <f t="shared" si="13"/>
        <v>0</v>
      </c>
      <c r="O85" s="63">
        <f>IF($J85="MBD", IF(INTRO!$E$39="Non-endemic",IF($H85&lt;&gt;0,$D85*($H85-$G85),0),$D85*$H85),0)</f>
        <v>0</v>
      </c>
      <c r="P85" s="46">
        <f t="shared" si="4"/>
        <v>0</v>
      </c>
      <c r="Q85" s="63"/>
      <c r="R85" s="46">
        <f t="shared" si="14"/>
        <v>0</v>
      </c>
      <c r="S85" s="54">
        <v>0</v>
      </c>
      <c r="T85" s="55">
        <f t="shared" si="6"/>
        <v>92165.318390769055</v>
      </c>
      <c r="U85" s="55">
        <f t="shared" si="7"/>
        <v>461</v>
      </c>
      <c r="V85" s="54"/>
      <c r="W85" s="55">
        <f t="shared" si="8"/>
        <v>0</v>
      </c>
      <c r="X85" s="55">
        <f t="shared" si="9"/>
        <v>0</v>
      </c>
      <c r="Y85" s="54"/>
      <c r="Z85" s="55">
        <f t="shared" si="10"/>
        <v>0</v>
      </c>
      <c r="AA85" s="55">
        <f t="shared" si="11"/>
        <v>0</v>
      </c>
    </row>
    <row r="86" spans="1:27" ht="14.5" x14ac:dyDescent="0.35">
      <c r="A86"/>
      <c r="B86"/>
      <c r="C86"/>
      <c r="D86"/>
      <c r="E86"/>
      <c r="F86"/>
      <c r="G86"/>
      <c r="H86"/>
      <c r="I86"/>
      <c r="J86"/>
      <c r="K86"/>
      <c r="L86"/>
      <c r="M86"/>
      <c r="N86"/>
      <c r="O86"/>
      <c r="P86"/>
      <c r="Q86"/>
      <c r="R86"/>
      <c r="S86"/>
      <c r="T86"/>
      <c r="U86"/>
      <c r="V86"/>
      <c r="W86"/>
      <c r="X86"/>
      <c r="Y86"/>
      <c r="Z86"/>
      <c r="AA86"/>
    </row>
    <row r="87" spans="1:27" ht="14.5" x14ac:dyDescent="0.35">
      <c r="A87"/>
      <c r="B87"/>
      <c r="C87"/>
      <c r="D87"/>
      <c r="E87"/>
      <c r="F87"/>
      <c r="G87"/>
      <c r="H87"/>
      <c r="I87"/>
      <c r="J87"/>
      <c r="K87"/>
      <c r="L87"/>
      <c r="M87"/>
      <c r="N87"/>
      <c r="O87"/>
      <c r="P87"/>
      <c r="Q87"/>
      <c r="R87"/>
      <c r="S87"/>
      <c r="T87"/>
      <c r="U87"/>
      <c r="V87"/>
      <c r="W87"/>
      <c r="X87"/>
      <c r="Y87"/>
      <c r="Z87"/>
      <c r="AA87"/>
    </row>
    <row r="88" spans="1:27" ht="14.5" x14ac:dyDescent="0.35">
      <c r="A88"/>
      <c r="B88"/>
      <c r="C88"/>
      <c r="D88"/>
      <c r="E88"/>
      <c r="F88"/>
      <c r="G88"/>
      <c r="H88"/>
      <c r="I88"/>
      <c r="J88"/>
      <c r="K88"/>
      <c r="L88"/>
      <c r="M88"/>
      <c r="N88"/>
      <c r="O88"/>
      <c r="P88"/>
      <c r="Q88"/>
      <c r="R88"/>
      <c r="S88"/>
      <c r="T88"/>
      <c r="U88"/>
      <c r="V88"/>
      <c r="W88"/>
      <c r="X88"/>
      <c r="Y88"/>
      <c r="Z88"/>
      <c r="AA88"/>
    </row>
    <row r="89" spans="1:27" ht="14.5" x14ac:dyDescent="0.35">
      <c r="A89"/>
      <c r="B89"/>
      <c r="C89"/>
      <c r="D89"/>
      <c r="E89"/>
      <c r="F89"/>
      <c r="G89"/>
      <c r="H89"/>
      <c r="I89"/>
      <c r="J89"/>
      <c r="K89"/>
      <c r="L89"/>
      <c r="M89"/>
      <c r="N89"/>
      <c r="O89"/>
      <c r="P89"/>
      <c r="Q89"/>
      <c r="R89"/>
      <c r="S89"/>
      <c r="T89"/>
      <c r="U89"/>
      <c r="V89"/>
      <c r="W89"/>
      <c r="X89"/>
      <c r="Y89"/>
      <c r="Z89"/>
      <c r="AA89"/>
    </row>
    <row r="90" spans="1:27" ht="14.5" x14ac:dyDescent="0.35">
      <c r="A90"/>
      <c r="B90"/>
      <c r="C90"/>
      <c r="D90"/>
      <c r="E90"/>
      <c r="F90"/>
      <c r="G90"/>
      <c r="H90"/>
      <c r="I90"/>
      <c r="J90"/>
      <c r="K90"/>
      <c r="L90"/>
      <c r="M90"/>
      <c r="N90"/>
      <c r="O90"/>
      <c r="P90"/>
      <c r="Q90"/>
      <c r="R90"/>
      <c r="S90"/>
      <c r="T90"/>
      <c r="U90"/>
      <c r="V90"/>
      <c r="W90"/>
      <c r="X90"/>
      <c r="Y90"/>
      <c r="Z90"/>
      <c r="AA90"/>
    </row>
    <row r="91" spans="1:27" ht="14.5" x14ac:dyDescent="0.35">
      <c r="A91"/>
      <c r="B91"/>
      <c r="C91"/>
      <c r="D91"/>
      <c r="E91"/>
      <c r="F91"/>
      <c r="G91"/>
      <c r="H91"/>
      <c r="I91"/>
      <c r="J91"/>
      <c r="K91"/>
      <c r="L91"/>
      <c r="M91"/>
      <c r="N91"/>
      <c r="O91"/>
      <c r="P91"/>
      <c r="Q91"/>
      <c r="R91"/>
      <c r="S91"/>
      <c r="T91"/>
      <c r="U91"/>
      <c r="V91"/>
      <c r="W91"/>
      <c r="X91"/>
      <c r="Y91"/>
      <c r="Z91"/>
      <c r="AA91"/>
    </row>
    <row r="92" spans="1:27" ht="14.5" x14ac:dyDescent="0.35">
      <c r="A92"/>
      <c r="B92"/>
      <c r="C92"/>
      <c r="D92"/>
      <c r="E92"/>
      <c r="F92"/>
      <c r="G92"/>
      <c r="H92"/>
      <c r="I92"/>
      <c r="J92"/>
      <c r="K92"/>
      <c r="L92"/>
      <c r="M92"/>
      <c r="N92"/>
      <c r="O92"/>
      <c r="P92"/>
      <c r="Q92"/>
      <c r="R92"/>
      <c r="S92"/>
      <c r="T92"/>
      <c r="U92"/>
      <c r="V92"/>
      <c r="W92"/>
      <c r="X92"/>
      <c r="Y92"/>
      <c r="Z92"/>
      <c r="AA92"/>
    </row>
    <row r="93" spans="1:27" ht="14.5" x14ac:dyDescent="0.35">
      <c r="A93"/>
      <c r="B93"/>
      <c r="C93"/>
      <c r="D93"/>
      <c r="E93"/>
      <c r="F93"/>
      <c r="G93"/>
      <c r="H93"/>
      <c r="I93"/>
      <c r="J93"/>
      <c r="K93"/>
      <c r="L93"/>
      <c r="M93"/>
      <c r="N93"/>
      <c r="O93"/>
      <c r="P93"/>
      <c r="Q93"/>
      <c r="R93"/>
      <c r="S93"/>
      <c r="T93"/>
      <c r="U93"/>
      <c r="V93"/>
      <c r="W93"/>
      <c r="X93"/>
      <c r="Y93"/>
      <c r="Z93"/>
      <c r="AA93"/>
    </row>
    <row r="94" spans="1:27" ht="14.5" x14ac:dyDescent="0.35">
      <c r="A94"/>
      <c r="B94"/>
      <c r="C94"/>
      <c r="D94"/>
      <c r="E94"/>
      <c r="F94"/>
      <c r="G94"/>
      <c r="H94"/>
      <c r="I94"/>
      <c r="J94"/>
      <c r="K94"/>
      <c r="L94"/>
      <c r="M94"/>
      <c r="N94"/>
      <c r="O94"/>
      <c r="P94"/>
      <c r="Q94"/>
      <c r="R94"/>
      <c r="S94"/>
      <c r="T94"/>
      <c r="U94"/>
      <c r="V94"/>
      <c r="W94"/>
      <c r="X94"/>
      <c r="Y94"/>
      <c r="Z94"/>
      <c r="AA94"/>
    </row>
    <row r="95" spans="1:27" ht="14.5" x14ac:dyDescent="0.35">
      <c r="A95"/>
      <c r="B95"/>
      <c r="C95"/>
      <c r="D95"/>
      <c r="E95"/>
      <c r="F95"/>
      <c r="G95"/>
      <c r="H95"/>
      <c r="I95"/>
      <c r="J95"/>
      <c r="K95"/>
      <c r="L95"/>
      <c r="M95"/>
      <c r="N95"/>
      <c r="O95"/>
      <c r="P95"/>
      <c r="Q95"/>
      <c r="R95"/>
      <c r="S95"/>
      <c r="T95"/>
      <c r="U95"/>
      <c r="V95"/>
      <c r="W95"/>
      <c r="X95"/>
      <c r="Y95"/>
      <c r="Z95"/>
      <c r="AA95"/>
    </row>
    <row r="96" spans="1:27" ht="14.5" x14ac:dyDescent="0.35">
      <c r="A96"/>
      <c r="B96"/>
      <c r="C96"/>
      <c r="D96"/>
      <c r="E96"/>
      <c r="F96"/>
      <c r="G96"/>
      <c r="H96"/>
      <c r="I96"/>
      <c r="J96"/>
      <c r="K96"/>
      <c r="L96"/>
      <c r="M96"/>
      <c r="N96"/>
      <c r="O96"/>
      <c r="P96"/>
      <c r="Q96"/>
      <c r="R96"/>
      <c r="S96"/>
      <c r="T96"/>
      <c r="U96"/>
      <c r="V96"/>
      <c r="W96"/>
      <c r="X96"/>
      <c r="Y96"/>
      <c r="Z96"/>
      <c r="AA96"/>
    </row>
    <row r="97" spans="1:27" ht="14.5" x14ac:dyDescent="0.35">
      <c r="A97"/>
      <c r="B97"/>
      <c r="C97"/>
      <c r="D97"/>
      <c r="E97"/>
      <c r="F97"/>
      <c r="G97"/>
      <c r="H97"/>
      <c r="I97"/>
      <c r="J97"/>
      <c r="K97"/>
      <c r="L97"/>
      <c r="M97"/>
      <c r="N97"/>
      <c r="O97"/>
      <c r="P97"/>
      <c r="Q97"/>
      <c r="R97"/>
      <c r="S97"/>
      <c r="T97"/>
      <c r="U97"/>
      <c r="V97"/>
      <c r="W97"/>
      <c r="X97"/>
      <c r="Y97"/>
      <c r="Z97"/>
      <c r="AA97"/>
    </row>
    <row r="98" spans="1:27" ht="14.5" x14ac:dyDescent="0.35">
      <c r="A98"/>
      <c r="B98"/>
      <c r="C98"/>
      <c r="D98"/>
      <c r="E98"/>
      <c r="F98"/>
      <c r="G98"/>
      <c r="H98"/>
      <c r="I98"/>
      <c r="J98"/>
      <c r="K98"/>
      <c r="L98"/>
      <c r="M98"/>
      <c r="N98"/>
      <c r="O98"/>
      <c r="P98"/>
      <c r="Q98"/>
      <c r="R98"/>
      <c r="S98"/>
      <c r="T98"/>
      <c r="U98"/>
      <c r="V98"/>
      <c r="W98"/>
      <c r="X98"/>
      <c r="Y98"/>
      <c r="Z98"/>
      <c r="AA98"/>
    </row>
    <row r="99" spans="1:27" ht="14.5" x14ac:dyDescent="0.35">
      <c r="A99"/>
      <c r="B99"/>
      <c r="C99"/>
      <c r="D99"/>
      <c r="E99"/>
      <c r="F99"/>
      <c r="G99"/>
      <c r="H99"/>
      <c r="I99"/>
      <c r="J99"/>
      <c r="K99"/>
      <c r="L99"/>
      <c r="M99"/>
      <c r="N99"/>
      <c r="O99"/>
      <c r="P99"/>
      <c r="Q99"/>
      <c r="R99"/>
      <c r="S99"/>
      <c r="T99"/>
      <c r="U99"/>
      <c r="V99"/>
      <c r="W99"/>
      <c r="X99"/>
      <c r="Y99"/>
      <c r="Z99"/>
      <c r="AA99"/>
    </row>
    <row r="100" spans="1:27" ht="14.5" x14ac:dyDescent="0.35">
      <c r="A100"/>
      <c r="B100"/>
      <c r="C100"/>
      <c r="D100"/>
      <c r="E100"/>
      <c r="F100"/>
      <c r="G100"/>
      <c r="H100"/>
      <c r="I100"/>
      <c r="J100"/>
      <c r="K100"/>
      <c r="L100"/>
      <c r="M100"/>
      <c r="N100"/>
      <c r="O100"/>
      <c r="P100"/>
      <c r="Q100"/>
      <c r="R100"/>
      <c r="S100"/>
      <c r="T100"/>
      <c r="U100"/>
      <c r="V100"/>
      <c r="W100"/>
      <c r="X100"/>
      <c r="Y100"/>
      <c r="Z100"/>
      <c r="AA100"/>
    </row>
    <row r="101" spans="1:27" ht="14.5" x14ac:dyDescent="0.35">
      <c r="A101"/>
      <c r="B101"/>
      <c r="C101"/>
      <c r="D101"/>
      <c r="E101"/>
      <c r="F101"/>
      <c r="G101"/>
      <c r="H101"/>
      <c r="I101"/>
      <c r="J101"/>
      <c r="K101"/>
      <c r="L101"/>
      <c r="M101"/>
      <c r="N101"/>
      <c r="O101"/>
      <c r="P101"/>
      <c r="Q101"/>
      <c r="R101"/>
      <c r="S101"/>
      <c r="T101"/>
      <c r="U101"/>
      <c r="V101"/>
      <c r="W101"/>
      <c r="X101"/>
      <c r="Y101"/>
      <c r="Z101"/>
      <c r="AA101"/>
    </row>
    <row r="102" spans="1:27" ht="14.5" x14ac:dyDescent="0.35">
      <c r="A102"/>
      <c r="B102"/>
      <c r="C102"/>
      <c r="D102"/>
      <c r="E102"/>
      <c r="F102"/>
      <c r="G102"/>
      <c r="H102"/>
      <c r="I102"/>
      <c r="J102"/>
      <c r="K102"/>
      <c r="L102"/>
      <c r="M102"/>
      <c r="N102"/>
      <c r="O102"/>
      <c r="P102"/>
      <c r="Q102"/>
      <c r="R102"/>
      <c r="S102"/>
      <c r="T102"/>
      <c r="U102"/>
      <c r="V102"/>
      <c r="W102"/>
      <c r="X102"/>
      <c r="Y102"/>
      <c r="Z102"/>
      <c r="AA102"/>
    </row>
    <row r="103" spans="1:27" ht="14.5" x14ac:dyDescent="0.35">
      <c r="A103"/>
      <c r="B103"/>
      <c r="C103"/>
      <c r="D103"/>
      <c r="E103"/>
      <c r="F103"/>
      <c r="G103"/>
      <c r="H103"/>
      <c r="I103"/>
      <c r="J103"/>
      <c r="K103"/>
      <c r="L103"/>
      <c r="M103"/>
      <c r="N103"/>
      <c r="O103"/>
      <c r="P103"/>
      <c r="Q103"/>
      <c r="R103"/>
      <c r="S103"/>
      <c r="T103"/>
      <c r="U103"/>
      <c r="V103"/>
      <c r="W103"/>
      <c r="X103"/>
      <c r="Y103"/>
      <c r="Z103"/>
      <c r="AA103"/>
    </row>
    <row r="104" spans="1:27" ht="14.5" x14ac:dyDescent="0.35">
      <c r="A104"/>
      <c r="B104"/>
      <c r="C104"/>
      <c r="D104"/>
      <c r="E104"/>
      <c r="F104"/>
      <c r="G104"/>
      <c r="H104"/>
      <c r="I104"/>
      <c r="J104"/>
      <c r="K104"/>
      <c r="L104"/>
      <c r="M104"/>
      <c r="N104"/>
      <c r="O104"/>
      <c r="P104"/>
      <c r="Q104"/>
      <c r="R104"/>
      <c r="S104"/>
      <c r="T104"/>
      <c r="U104"/>
      <c r="V104"/>
      <c r="W104"/>
      <c r="X104"/>
      <c r="Y104"/>
      <c r="Z104"/>
      <c r="AA104"/>
    </row>
    <row r="105" spans="1:27" ht="14.5" x14ac:dyDescent="0.35">
      <c r="A105"/>
      <c r="B105"/>
      <c r="C105"/>
      <c r="D105"/>
      <c r="E105"/>
      <c r="F105"/>
      <c r="G105"/>
      <c r="H105"/>
      <c r="I105"/>
      <c r="J105"/>
      <c r="K105"/>
      <c r="L105"/>
      <c r="M105"/>
      <c r="N105"/>
      <c r="O105"/>
      <c r="P105"/>
      <c r="Q105"/>
      <c r="R105"/>
      <c r="S105"/>
      <c r="T105"/>
      <c r="U105"/>
      <c r="V105"/>
      <c r="W105"/>
      <c r="X105"/>
      <c r="Y105"/>
      <c r="Z105"/>
      <c r="AA105"/>
    </row>
    <row r="106" spans="1:27" ht="14.5" x14ac:dyDescent="0.35">
      <c r="A106"/>
      <c r="B106"/>
      <c r="C106"/>
      <c r="D106"/>
      <c r="E106"/>
      <c r="F106"/>
      <c r="G106"/>
      <c r="H106"/>
      <c r="I106"/>
      <c r="J106"/>
      <c r="K106"/>
      <c r="L106"/>
      <c r="M106"/>
      <c r="N106"/>
      <c r="O106"/>
      <c r="P106"/>
      <c r="Q106"/>
      <c r="R106"/>
      <c r="S106"/>
      <c r="T106"/>
      <c r="U106"/>
      <c r="V106"/>
      <c r="W106"/>
      <c r="X106"/>
      <c r="Y106"/>
      <c r="Z106"/>
      <c r="AA106"/>
    </row>
    <row r="107" spans="1:27" ht="14.5" x14ac:dyDescent="0.35">
      <c r="A107"/>
      <c r="B107"/>
      <c r="C107"/>
      <c r="D107"/>
      <c r="E107"/>
      <c r="F107"/>
      <c r="G107"/>
      <c r="H107"/>
      <c r="I107"/>
      <c r="J107"/>
      <c r="K107"/>
      <c r="L107"/>
      <c r="M107"/>
      <c r="N107"/>
      <c r="O107"/>
      <c r="P107"/>
      <c r="Q107"/>
      <c r="R107"/>
      <c r="S107"/>
      <c r="T107"/>
      <c r="U107"/>
      <c r="V107"/>
      <c r="W107"/>
      <c r="X107"/>
      <c r="Y107"/>
      <c r="Z107"/>
      <c r="AA107"/>
    </row>
    <row r="108" spans="1:27" ht="14.5" x14ac:dyDescent="0.35">
      <c r="A108"/>
      <c r="B108"/>
      <c r="C108"/>
      <c r="D108"/>
      <c r="E108"/>
      <c r="F108"/>
      <c r="G108"/>
      <c r="H108"/>
      <c r="I108"/>
      <c r="J108"/>
      <c r="K108"/>
      <c r="L108"/>
      <c r="M108"/>
      <c r="N108"/>
      <c r="O108"/>
      <c r="P108"/>
      <c r="Q108"/>
      <c r="R108"/>
      <c r="S108"/>
      <c r="T108"/>
      <c r="U108"/>
      <c r="V108"/>
      <c r="W108"/>
      <c r="X108"/>
      <c r="Y108"/>
      <c r="Z108"/>
      <c r="AA108"/>
    </row>
    <row r="109" spans="1:27" ht="14.5" x14ac:dyDescent="0.35">
      <c r="A109"/>
      <c r="B109"/>
      <c r="C109"/>
      <c r="D109"/>
      <c r="E109"/>
      <c r="F109"/>
      <c r="G109"/>
      <c r="H109"/>
      <c r="I109"/>
      <c r="J109"/>
      <c r="K109"/>
      <c r="L109"/>
      <c r="M109"/>
      <c r="N109"/>
      <c r="O109"/>
      <c r="P109"/>
      <c r="Q109"/>
      <c r="R109"/>
      <c r="S109"/>
      <c r="T109"/>
      <c r="U109"/>
      <c r="V109"/>
      <c r="W109"/>
      <c r="X109"/>
      <c r="Y109"/>
      <c r="Z109"/>
      <c r="AA109"/>
    </row>
    <row r="110" spans="1:27" ht="14.5" x14ac:dyDescent="0.35">
      <c r="A110"/>
      <c r="B110"/>
      <c r="C110"/>
      <c r="D110"/>
      <c r="E110"/>
      <c r="F110"/>
      <c r="G110"/>
      <c r="H110"/>
      <c r="I110"/>
      <c r="J110"/>
      <c r="K110"/>
      <c r="L110"/>
      <c r="M110"/>
      <c r="N110"/>
      <c r="O110"/>
      <c r="P110"/>
      <c r="Q110"/>
      <c r="R110"/>
      <c r="S110"/>
      <c r="T110"/>
      <c r="U110"/>
      <c r="V110"/>
      <c r="W110"/>
      <c r="X110"/>
      <c r="Y110"/>
      <c r="Z110"/>
      <c r="AA110"/>
    </row>
    <row r="111" spans="1:27" ht="14.5" x14ac:dyDescent="0.35">
      <c r="A111"/>
      <c r="B111"/>
      <c r="C111"/>
      <c r="D111"/>
      <c r="E111"/>
      <c r="F111"/>
      <c r="G111"/>
      <c r="H111"/>
      <c r="I111"/>
      <c r="J111"/>
      <c r="K111"/>
      <c r="L111"/>
      <c r="M111"/>
      <c r="N111"/>
      <c r="O111"/>
      <c r="P111"/>
      <c r="Q111"/>
      <c r="R111"/>
      <c r="S111"/>
      <c r="T111"/>
      <c r="U111"/>
      <c r="V111"/>
      <c r="W111"/>
      <c r="X111"/>
      <c r="Y111"/>
      <c r="Z111"/>
      <c r="AA111"/>
    </row>
    <row r="112" spans="1:27" ht="14.5" x14ac:dyDescent="0.35">
      <c r="A112"/>
      <c r="B112"/>
      <c r="C112"/>
      <c r="D112"/>
      <c r="E112"/>
      <c r="F112"/>
      <c r="G112"/>
      <c r="H112"/>
      <c r="I112"/>
      <c r="J112"/>
      <c r="K112"/>
      <c r="L112"/>
      <c r="M112"/>
      <c r="N112"/>
      <c r="O112"/>
      <c r="P112"/>
      <c r="Q112"/>
      <c r="R112"/>
      <c r="S112"/>
      <c r="T112"/>
      <c r="U112"/>
      <c r="V112"/>
      <c r="W112"/>
      <c r="X112"/>
      <c r="Y112"/>
      <c r="Z112"/>
      <c r="AA112"/>
    </row>
    <row r="113" spans="1:27" ht="14.5" x14ac:dyDescent="0.35">
      <c r="A113"/>
      <c r="B113"/>
      <c r="C113"/>
      <c r="D113"/>
      <c r="E113"/>
      <c r="F113"/>
      <c r="G113"/>
      <c r="H113"/>
      <c r="I113"/>
      <c r="J113"/>
      <c r="K113"/>
      <c r="L113"/>
      <c r="M113"/>
      <c r="N113"/>
      <c r="O113"/>
      <c r="P113"/>
      <c r="Q113"/>
      <c r="R113"/>
      <c r="S113"/>
      <c r="T113"/>
      <c r="U113"/>
      <c r="V113"/>
      <c r="W113"/>
      <c r="X113"/>
      <c r="Y113"/>
      <c r="Z113"/>
      <c r="AA113"/>
    </row>
    <row r="114" spans="1:27" ht="14.5" x14ac:dyDescent="0.35">
      <c r="A114"/>
      <c r="B114"/>
      <c r="C114"/>
      <c r="D114"/>
      <c r="E114"/>
      <c r="F114"/>
      <c r="G114"/>
      <c r="H114"/>
      <c r="I114"/>
      <c r="J114"/>
      <c r="K114"/>
      <c r="L114"/>
      <c r="M114"/>
      <c r="N114"/>
      <c r="O114"/>
      <c r="P114"/>
      <c r="Q114"/>
      <c r="R114"/>
      <c r="S114"/>
      <c r="T114"/>
      <c r="U114"/>
      <c r="V114"/>
      <c r="W114"/>
      <c r="X114"/>
      <c r="Y114"/>
      <c r="Z114"/>
      <c r="AA114"/>
    </row>
    <row r="115" spans="1:27" ht="14.5" x14ac:dyDescent="0.35">
      <c r="A115"/>
      <c r="B115"/>
      <c r="C115"/>
      <c r="D115"/>
      <c r="E115"/>
      <c r="F115"/>
      <c r="G115"/>
      <c r="H115"/>
      <c r="I115"/>
      <c r="J115"/>
      <c r="K115"/>
      <c r="L115"/>
      <c r="M115"/>
      <c r="N115"/>
      <c r="O115"/>
      <c r="P115"/>
      <c r="Q115"/>
      <c r="R115"/>
      <c r="S115"/>
      <c r="T115"/>
      <c r="U115"/>
      <c r="V115"/>
      <c r="W115"/>
      <c r="X115"/>
      <c r="Y115"/>
      <c r="Z115"/>
      <c r="AA115"/>
    </row>
    <row r="116" spans="1:27" ht="14.5" x14ac:dyDescent="0.35">
      <c r="A116"/>
      <c r="B116"/>
      <c r="C116"/>
      <c r="D116"/>
      <c r="E116"/>
      <c r="F116"/>
      <c r="G116"/>
      <c r="H116"/>
      <c r="I116"/>
      <c r="J116"/>
      <c r="K116"/>
      <c r="L116"/>
      <c r="M116"/>
      <c r="N116"/>
      <c r="O116"/>
      <c r="P116"/>
      <c r="Q116"/>
      <c r="R116"/>
      <c r="S116"/>
      <c r="T116"/>
      <c r="U116"/>
      <c r="V116"/>
      <c r="W116"/>
      <c r="X116"/>
      <c r="Y116"/>
      <c r="Z116"/>
      <c r="AA116"/>
    </row>
    <row r="117" spans="1:27" ht="14.5" x14ac:dyDescent="0.35">
      <c r="A117"/>
      <c r="B117"/>
      <c r="C117"/>
      <c r="D117"/>
      <c r="E117"/>
      <c r="F117"/>
      <c r="G117"/>
      <c r="H117"/>
      <c r="I117"/>
      <c r="J117"/>
      <c r="K117"/>
      <c r="L117"/>
      <c r="M117"/>
      <c r="N117"/>
      <c r="O117"/>
      <c r="P117"/>
      <c r="Q117"/>
      <c r="R117"/>
      <c r="S117"/>
      <c r="T117"/>
      <c r="U117"/>
      <c r="V117"/>
      <c r="W117"/>
      <c r="X117"/>
      <c r="Y117"/>
      <c r="Z117"/>
      <c r="AA117"/>
    </row>
    <row r="118" spans="1:27" ht="14.5" x14ac:dyDescent="0.35">
      <c r="A118"/>
      <c r="B118"/>
      <c r="C118"/>
      <c r="D118"/>
      <c r="E118"/>
      <c r="F118"/>
      <c r="G118"/>
      <c r="H118"/>
      <c r="I118"/>
      <c r="J118"/>
      <c r="K118"/>
      <c r="L118"/>
      <c r="M118"/>
      <c r="N118"/>
      <c r="O118"/>
      <c r="P118"/>
      <c r="Q118"/>
      <c r="R118"/>
      <c r="S118"/>
      <c r="T118"/>
      <c r="U118"/>
      <c r="V118"/>
      <c r="W118"/>
      <c r="X118"/>
      <c r="Y118"/>
      <c r="Z118"/>
      <c r="AA118"/>
    </row>
    <row r="119" spans="1:27" ht="14.5" x14ac:dyDescent="0.35">
      <c r="A119"/>
      <c r="B119"/>
      <c r="C119"/>
      <c r="D119"/>
      <c r="E119"/>
      <c r="F119"/>
      <c r="G119"/>
      <c r="H119"/>
      <c r="I119"/>
      <c r="J119"/>
      <c r="K119"/>
      <c r="L119"/>
      <c r="M119"/>
      <c r="N119"/>
      <c r="O119"/>
      <c r="P119"/>
      <c r="Q119"/>
      <c r="R119"/>
      <c r="S119"/>
      <c r="T119"/>
      <c r="U119"/>
      <c r="V119"/>
      <c r="W119"/>
      <c r="X119"/>
      <c r="Y119"/>
      <c r="Z119"/>
      <c r="AA119"/>
    </row>
    <row r="120" spans="1:27" ht="14.5" x14ac:dyDescent="0.35">
      <c r="A120"/>
      <c r="B120"/>
      <c r="C120"/>
      <c r="D120"/>
      <c r="E120"/>
      <c r="F120"/>
      <c r="G120"/>
      <c r="H120"/>
      <c r="I120"/>
      <c r="J120"/>
      <c r="K120"/>
      <c r="L120"/>
      <c r="M120"/>
      <c r="N120"/>
      <c r="O120"/>
      <c r="P120"/>
      <c r="Q120"/>
      <c r="R120"/>
      <c r="S120"/>
      <c r="T120"/>
      <c r="U120"/>
      <c r="V120"/>
      <c r="W120"/>
      <c r="X120"/>
      <c r="Y120"/>
      <c r="Z120"/>
      <c r="AA120"/>
    </row>
    <row r="121" spans="1:27" ht="14.5" x14ac:dyDescent="0.35">
      <c r="A121"/>
      <c r="B121"/>
      <c r="C121"/>
      <c r="D121"/>
      <c r="E121"/>
      <c r="F121"/>
      <c r="G121"/>
      <c r="H121"/>
      <c r="I121"/>
      <c r="J121"/>
      <c r="K121"/>
      <c r="L121"/>
      <c r="M121"/>
      <c r="N121"/>
      <c r="O121"/>
      <c r="P121"/>
      <c r="Q121"/>
      <c r="R121"/>
      <c r="S121"/>
      <c r="T121"/>
      <c r="U121"/>
      <c r="V121"/>
      <c r="W121"/>
      <c r="X121"/>
      <c r="Y121"/>
      <c r="Z121"/>
      <c r="AA121"/>
    </row>
    <row r="122" spans="1:27" ht="14.5" x14ac:dyDescent="0.35">
      <c r="A122"/>
      <c r="B122"/>
      <c r="C122"/>
      <c r="D122"/>
      <c r="E122"/>
      <c r="F122"/>
      <c r="G122"/>
      <c r="H122"/>
      <c r="I122"/>
      <c r="J122"/>
      <c r="K122"/>
      <c r="L122"/>
      <c r="M122"/>
      <c r="N122"/>
      <c r="O122"/>
      <c r="P122"/>
      <c r="Q122"/>
      <c r="R122"/>
      <c r="S122"/>
      <c r="T122"/>
      <c r="U122"/>
      <c r="V122"/>
      <c r="W122"/>
      <c r="X122"/>
      <c r="Y122"/>
      <c r="Z122"/>
      <c r="AA122"/>
    </row>
    <row r="123" spans="1:27" ht="14.5" x14ac:dyDescent="0.35">
      <c r="A123"/>
      <c r="B123"/>
      <c r="C123"/>
      <c r="D123"/>
      <c r="E123"/>
      <c r="F123"/>
      <c r="G123"/>
      <c r="H123"/>
      <c r="I123"/>
      <c r="J123"/>
      <c r="K123"/>
      <c r="L123"/>
      <c r="M123"/>
      <c r="N123"/>
      <c r="O123"/>
      <c r="P123"/>
      <c r="Q123"/>
      <c r="R123"/>
      <c r="S123"/>
      <c r="T123"/>
      <c r="U123"/>
      <c r="V123"/>
      <c r="W123"/>
      <c r="X123"/>
      <c r="Y123"/>
      <c r="Z123"/>
      <c r="AA123"/>
    </row>
    <row r="124" spans="1:27" ht="14.5" x14ac:dyDescent="0.35">
      <c r="A124"/>
      <c r="B124"/>
      <c r="C124"/>
      <c r="D124"/>
      <c r="E124"/>
      <c r="F124"/>
      <c r="G124"/>
      <c r="H124"/>
      <c r="I124"/>
      <c r="J124"/>
      <c r="K124"/>
      <c r="L124"/>
      <c r="M124"/>
      <c r="N124"/>
      <c r="O124"/>
      <c r="P124"/>
      <c r="Q124"/>
      <c r="R124"/>
      <c r="S124"/>
      <c r="T124"/>
      <c r="U124"/>
      <c r="V124"/>
      <c r="W124"/>
      <c r="X124"/>
      <c r="Y124"/>
      <c r="Z124"/>
      <c r="AA124"/>
    </row>
    <row r="125" spans="1:27" ht="14.5" x14ac:dyDescent="0.35">
      <c r="A125"/>
      <c r="B125"/>
      <c r="C125"/>
      <c r="D125"/>
      <c r="E125"/>
      <c r="F125"/>
      <c r="G125"/>
      <c r="H125"/>
      <c r="I125"/>
      <c r="J125"/>
      <c r="K125"/>
      <c r="L125"/>
      <c r="M125"/>
      <c r="N125"/>
      <c r="O125"/>
      <c r="P125"/>
      <c r="Q125"/>
      <c r="R125"/>
      <c r="S125"/>
      <c r="T125"/>
      <c r="U125"/>
      <c r="V125"/>
      <c r="W125"/>
      <c r="X125"/>
      <c r="Y125"/>
      <c r="Z125"/>
      <c r="AA125"/>
    </row>
    <row r="126" spans="1:27" ht="14.5" x14ac:dyDescent="0.35">
      <c r="A126"/>
      <c r="B126"/>
      <c r="C126"/>
      <c r="D126"/>
      <c r="E126"/>
      <c r="F126"/>
      <c r="G126"/>
      <c r="H126"/>
      <c r="I126"/>
      <c r="J126"/>
      <c r="K126"/>
      <c r="L126"/>
      <c r="M126"/>
      <c r="N126"/>
      <c r="O126"/>
      <c r="P126"/>
      <c r="Q126"/>
      <c r="R126"/>
      <c r="S126"/>
      <c r="T126"/>
      <c r="U126"/>
      <c r="V126"/>
      <c r="W126"/>
      <c r="X126"/>
      <c r="Y126"/>
      <c r="Z126"/>
      <c r="AA126"/>
    </row>
    <row r="127" spans="1:27" ht="14.5" x14ac:dyDescent="0.35">
      <c r="A127"/>
      <c r="B127"/>
      <c r="C127"/>
      <c r="D127"/>
      <c r="E127"/>
      <c r="F127"/>
      <c r="G127"/>
      <c r="H127"/>
      <c r="I127"/>
      <c r="J127"/>
      <c r="K127"/>
      <c r="L127"/>
      <c r="M127"/>
      <c r="N127"/>
      <c r="O127"/>
      <c r="P127"/>
      <c r="Q127"/>
      <c r="R127"/>
      <c r="S127"/>
      <c r="T127"/>
      <c r="U127"/>
      <c r="V127"/>
      <c r="W127"/>
      <c r="X127"/>
      <c r="Y127"/>
      <c r="Z127"/>
      <c r="AA127"/>
    </row>
    <row r="128" spans="1:27" ht="14.5" x14ac:dyDescent="0.35">
      <c r="A128"/>
      <c r="B128"/>
      <c r="C128"/>
      <c r="D128"/>
      <c r="E128"/>
      <c r="F128"/>
      <c r="G128"/>
      <c r="H128"/>
      <c r="I128"/>
      <c r="J128"/>
      <c r="K128"/>
      <c r="L128"/>
      <c r="M128"/>
      <c r="N128"/>
      <c r="O128"/>
      <c r="P128"/>
      <c r="Q128"/>
      <c r="R128"/>
      <c r="S128"/>
      <c r="T128"/>
      <c r="U128"/>
      <c r="V128"/>
      <c r="W128"/>
      <c r="X128"/>
      <c r="Y128"/>
      <c r="Z128"/>
      <c r="AA128"/>
    </row>
    <row r="129" spans="1:27" ht="14.5" x14ac:dyDescent="0.35">
      <c r="A129"/>
      <c r="B129"/>
      <c r="C129"/>
      <c r="D129"/>
      <c r="E129"/>
      <c r="F129"/>
      <c r="G129"/>
      <c r="H129"/>
      <c r="I129"/>
      <c r="J129"/>
      <c r="K129"/>
      <c r="L129"/>
      <c r="M129"/>
      <c r="N129"/>
      <c r="O129"/>
      <c r="P129"/>
      <c r="Q129"/>
      <c r="R129"/>
      <c r="S129"/>
      <c r="T129"/>
      <c r="U129"/>
      <c r="V129"/>
      <c r="W129"/>
      <c r="X129"/>
      <c r="Y129"/>
      <c r="Z129"/>
      <c r="AA129"/>
    </row>
    <row r="130" spans="1:27" ht="14.5" x14ac:dyDescent="0.35">
      <c r="A130"/>
      <c r="B130"/>
      <c r="C130"/>
      <c r="D130"/>
      <c r="E130"/>
      <c r="F130"/>
      <c r="G130"/>
      <c r="H130"/>
      <c r="I130"/>
      <c r="J130"/>
      <c r="K130"/>
      <c r="L130"/>
      <c r="M130"/>
      <c r="N130"/>
      <c r="O130"/>
      <c r="P130"/>
      <c r="Q130"/>
      <c r="R130"/>
      <c r="S130"/>
      <c r="T130"/>
      <c r="U130"/>
      <c r="V130"/>
      <c r="W130"/>
      <c r="X130"/>
      <c r="Y130"/>
      <c r="Z130"/>
      <c r="AA130"/>
    </row>
    <row r="131" spans="1:27" ht="14.5" x14ac:dyDescent="0.35">
      <c r="A131"/>
      <c r="B131"/>
      <c r="C131"/>
      <c r="D131"/>
      <c r="E131"/>
      <c r="F131"/>
      <c r="G131"/>
      <c r="H131"/>
      <c r="I131"/>
      <c r="J131"/>
      <c r="K131"/>
      <c r="L131"/>
      <c r="M131"/>
      <c r="N131"/>
      <c r="O131"/>
      <c r="P131"/>
      <c r="Q131"/>
      <c r="R131"/>
      <c r="S131"/>
      <c r="T131"/>
      <c r="U131"/>
      <c r="V131"/>
      <c r="W131"/>
      <c r="X131"/>
      <c r="Y131"/>
      <c r="Z131"/>
      <c r="AA131"/>
    </row>
    <row r="132" spans="1:27" ht="14.5" x14ac:dyDescent="0.35">
      <c r="A132"/>
      <c r="B132"/>
      <c r="C132"/>
      <c r="D132"/>
      <c r="E132"/>
      <c r="F132"/>
      <c r="G132"/>
      <c r="H132"/>
      <c r="I132"/>
      <c r="J132"/>
      <c r="K132"/>
      <c r="L132"/>
      <c r="M132"/>
      <c r="N132"/>
      <c r="O132"/>
      <c r="P132"/>
      <c r="Q132"/>
      <c r="R132"/>
      <c r="S132"/>
      <c r="T132"/>
      <c r="U132"/>
      <c r="V132"/>
      <c r="W132"/>
      <c r="X132"/>
      <c r="Y132"/>
      <c r="Z132"/>
      <c r="AA132"/>
    </row>
    <row r="133" spans="1:27" ht="14.5" x14ac:dyDescent="0.35">
      <c r="A133"/>
      <c r="B133"/>
      <c r="C133"/>
      <c r="D133"/>
      <c r="E133"/>
      <c r="F133"/>
      <c r="G133"/>
      <c r="H133"/>
      <c r="I133"/>
      <c r="J133"/>
      <c r="K133"/>
      <c r="L133"/>
      <c r="M133"/>
      <c r="N133"/>
      <c r="O133"/>
      <c r="P133"/>
      <c r="Q133"/>
      <c r="R133"/>
      <c r="S133"/>
      <c r="T133"/>
      <c r="U133"/>
      <c r="V133"/>
      <c r="W133"/>
      <c r="X133"/>
      <c r="Y133"/>
      <c r="Z133"/>
      <c r="AA133"/>
    </row>
    <row r="134" spans="1:27" ht="14.5" x14ac:dyDescent="0.35">
      <c r="A134"/>
      <c r="B134"/>
      <c r="C134"/>
      <c r="D134"/>
      <c r="E134"/>
      <c r="F134"/>
      <c r="G134"/>
      <c r="H134"/>
      <c r="I134"/>
      <c r="J134"/>
      <c r="K134"/>
      <c r="L134"/>
      <c r="M134"/>
      <c r="N134"/>
      <c r="O134"/>
      <c r="P134"/>
      <c r="Q134"/>
      <c r="R134"/>
      <c r="S134"/>
      <c r="T134"/>
      <c r="U134"/>
      <c r="V134"/>
      <c r="W134"/>
      <c r="X134"/>
      <c r="Y134"/>
      <c r="Z134"/>
      <c r="AA134"/>
    </row>
    <row r="135" spans="1:27" ht="14.5" x14ac:dyDescent="0.35">
      <c r="A135"/>
      <c r="B135"/>
      <c r="C135"/>
      <c r="D135"/>
      <c r="E135"/>
      <c r="F135"/>
      <c r="G135"/>
      <c r="H135"/>
      <c r="I135"/>
      <c r="J135"/>
      <c r="K135"/>
      <c r="L135"/>
      <c r="M135"/>
      <c r="N135"/>
      <c r="O135"/>
      <c r="P135"/>
      <c r="Q135"/>
      <c r="R135"/>
      <c r="S135"/>
      <c r="T135"/>
      <c r="U135"/>
      <c r="V135"/>
      <c r="W135"/>
      <c r="X135"/>
      <c r="Y135"/>
      <c r="Z135"/>
      <c r="AA135"/>
    </row>
    <row r="136" spans="1:27" ht="14.5" x14ac:dyDescent="0.35">
      <c r="A136"/>
      <c r="B136"/>
      <c r="C136"/>
      <c r="D136"/>
      <c r="E136"/>
      <c r="F136"/>
      <c r="G136"/>
      <c r="H136"/>
      <c r="I136"/>
      <c r="J136"/>
      <c r="K136"/>
      <c r="L136"/>
      <c r="M136"/>
      <c r="N136"/>
      <c r="O136"/>
      <c r="P136"/>
      <c r="Q136"/>
      <c r="R136"/>
      <c r="S136"/>
      <c r="T136"/>
      <c r="U136"/>
      <c r="V136"/>
      <c r="W136"/>
      <c r="X136"/>
      <c r="Y136"/>
      <c r="Z136"/>
      <c r="AA136"/>
    </row>
    <row r="137" spans="1:27" ht="14.5" x14ac:dyDescent="0.35">
      <c r="A137"/>
      <c r="B137"/>
      <c r="C137"/>
      <c r="D137"/>
      <c r="E137"/>
      <c r="F137"/>
      <c r="G137"/>
      <c r="H137"/>
      <c r="I137"/>
      <c r="J137"/>
      <c r="K137"/>
      <c r="L137"/>
      <c r="M137"/>
      <c r="N137"/>
      <c r="O137"/>
      <c r="P137"/>
      <c r="Q137"/>
      <c r="R137"/>
      <c r="S137"/>
      <c r="T137"/>
      <c r="U137"/>
      <c r="V137"/>
      <c r="W137"/>
      <c r="X137"/>
      <c r="Y137"/>
      <c r="Z137"/>
      <c r="AA137"/>
    </row>
    <row r="138" spans="1:27" ht="14.5" x14ac:dyDescent="0.35">
      <c r="A138"/>
      <c r="B138"/>
      <c r="C138"/>
      <c r="D138"/>
      <c r="E138"/>
      <c r="F138"/>
      <c r="G138"/>
      <c r="H138"/>
      <c r="I138"/>
      <c r="J138"/>
      <c r="K138"/>
      <c r="L138"/>
      <c r="M138"/>
      <c r="N138"/>
      <c r="O138"/>
      <c r="P138"/>
      <c r="Q138"/>
      <c r="R138"/>
      <c r="S138"/>
      <c r="T138"/>
      <c r="U138"/>
      <c r="V138"/>
      <c r="W138"/>
      <c r="X138"/>
      <c r="Y138"/>
      <c r="Z138"/>
      <c r="AA138"/>
    </row>
    <row r="139" spans="1:27" ht="14.5" x14ac:dyDescent="0.35">
      <c r="A139"/>
      <c r="B139"/>
      <c r="C139"/>
      <c r="D139"/>
      <c r="E139"/>
      <c r="F139"/>
      <c r="G139"/>
      <c r="H139"/>
      <c r="I139"/>
      <c r="J139"/>
      <c r="K139"/>
      <c r="L139"/>
      <c r="M139"/>
      <c r="N139"/>
      <c r="O139"/>
      <c r="P139"/>
      <c r="Q139"/>
      <c r="R139"/>
      <c r="S139"/>
      <c r="T139"/>
      <c r="U139"/>
      <c r="V139"/>
      <c r="W139"/>
      <c r="X139"/>
      <c r="Y139"/>
      <c r="Z139"/>
      <c r="AA139"/>
    </row>
    <row r="140" spans="1:27" ht="14.5" x14ac:dyDescent="0.35">
      <c r="A140"/>
      <c r="B140"/>
      <c r="C140"/>
      <c r="D140"/>
      <c r="E140"/>
      <c r="F140"/>
      <c r="G140"/>
      <c r="H140"/>
      <c r="I140"/>
      <c r="J140"/>
      <c r="K140"/>
      <c r="L140"/>
      <c r="M140"/>
      <c r="N140"/>
      <c r="O140"/>
      <c r="P140"/>
      <c r="Q140"/>
      <c r="R140"/>
      <c r="S140"/>
      <c r="T140"/>
      <c r="U140"/>
      <c r="V140"/>
      <c r="W140"/>
      <c r="X140"/>
      <c r="Y140"/>
      <c r="Z140"/>
      <c r="AA140"/>
    </row>
    <row r="141" spans="1:27" ht="14.5" x14ac:dyDescent="0.35">
      <c r="A141"/>
      <c r="B141"/>
      <c r="C141"/>
      <c r="D141"/>
      <c r="E141"/>
      <c r="F141"/>
      <c r="G141"/>
      <c r="H141"/>
      <c r="I141"/>
      <c r="J141"/>
      <c r="K141"/>
      <c r="L141"/>
      <c r="M141"/>
      <c r="N141"/>
      <c r="O141"/>
      <c r="P141"/>
      <c r="Q141"/>
      <c r="R141"/>
      <c r="S141"/>
      <c r="T141"/>
      <c r="U141"/>
      <c r="V141"/>
      <c r="W141"/>
      <c r="X141"/>
      <c r="Y141"/>
      <c r="Z141"/>
      <c r="AA141"/>
    </row>
    <row r="142" spans="1:27" ht="14.5" x14ac:dyDescent="0.35">
      <c r="A142"/>
      <c r="B142"/>
      <c r="C142"/>
      <c r="D142"/>
      <c r="E142"/>
      <c r="F142"/>
      <c r="G142"/>
      <c r="H142"/>
      <c r="I142"/>
      <c r="J142"/>
      <c r="K142"/>
      <c r="L142"/>
      <c r="M142"/>
      <c r="N142"/>
      <c r="O142"/>
      <c r="P142"/>
      <c r="Q142"/>
      <c r="R142"/>
      <c r="S142"/>
      <c r="T142"/>
      <c r="U142"/>
      <c r="V142"/>
      <c r="W142"/>
      <c r="X142"/>
      <c r="Y142"/>
      <c r="Z142"/>
      <c r="AA142"/>
    </row>
    <row r="143" spans="1:27" ht="14.5" x14ac:dyDescent="0.35">
      <c r="A143"/>
      <c r="B143"/>
      <c r="C143"/>
      <c r="D143"/>
      <c r="E143"/>
      <c r="F143"/>
      <c r="G143"/>
      <c r="H143"/>
      <c r="I143"/>
      <c r="J143"/>
      <c r="K143"/>
      <c r="L143"/>
      <c r="M143"/>
      <c r="N143"/>
      <c r="O143"/>
      <c r="P143"/>
      <c r="Q143"/>
      <c r="R143"/>
      <c r="S143"/>
      <c r="T143"/>
      <c r="U143"/>
      <c r="V143"/>
      <c r="W143"/>
      <c r="X143"/>
      <c r="Y143"/>
      <c r="Z143"/>
      <c r="AA143"/>
    </row>
    <row r="144" spans="1:27" ht="14.5" x14ac:dyDescent="0.35">
      <c r="A144"/>
      <c r="B144"/>
      <c r="C144"/>
      <c r="D144"/>
      <c r="E144"/>
      <c r="F144"/>
      <c r="G144"/>
      <c r="H144"/>
      <c r="I144"/>
      <c r="J144"/>
      <c r="K144"/>
      <c r="L144"/>
      <c r="M144"/>
      <c r="N144"/>
      <c r="O144"/>
      <c r="P144"/>
      <c r="Q144"/>
      <c r="R144"/>
      <c r="S144"/>
      <c r="T144"/>
      <c r="U144"/>
      <c r="V144"/>
      <c r="W144"/>
      <c r="X144"/>
      <c r="Y144"/>
      <c r="Z144"/>
      <c r="AA144"/>
    </row>
    <row r="145" spans="1:27" ht="14.5" x14ac:dyDescent="0.35">
      <c r="A145"/>
      <c r="B145"/>
      <c r="C145"/>
      <c r="D145"/>
      <c r="E145"/>
      <c r="F145"/>
      <c r="G145"/>
      <c r="H145"/>
      <c r="I145"/>
      <c r="J145"/>
      <c r="K145"/>
      <c r="L145"/>
      <c r="M145"/>
      <c r="N145"/>
      <c r="O145"/>
      <c r="P145"/>
      <c r="Q145"/>
      <c r="R145"/>
      <c r="S145"/>
      <c r="T145"/>
      <c r="U145"/>
      <c r="V145"/>
      <c r="W145"/>
      <c r="X145"/>
      <c r="Y145"/>
      <c r="Z145"/>
      <c r="AA145"/>
    </row>
    <row r="146" spans="1:27" ht="14.5" x14ac:dyDescent="0.35">
      <c r="A146"/>
      <c r="B146"/>
      <c r="C146"/>
      <c r="D146"/>
      <c r="E146"/>
      <c r="F146"/>
      <c r="G146"/>
      <c r="H146"/>
      <c r="I146"/>
      <c r="J146"/>
      <c r="K146"/>
      <c r="L146"/>
      <c r="M146"/>
      <c r="N146"/>
      <c r="O146"/>
      <c r="P146"/>
      <c r="Q146"/>
      <c r="R146"/>
      <c r="S146"/>
      <c r="T146"/>
      <c r="U146"/>
      <c r="V146"/>
      <c r="W146"/>
      <c r="X146"/>
      <c r="Y146"/>
      <c r="Z146"/>
      <c r="AA146"/>
    </row>
    <row r="147" spans="1:27" ht="14.5" x14ac:dyDescent="0.35">
      <c r="A147"/>
      <c r="B147"/>
      <c r="C147"/>
      <c r="D147"/>
      <c r="E147"/>
      <c r="F147"/>
      <c r="G147"/>
      <c r="H147"/>
      <c r="I147"/>
      <c r="J147"/>
      <c r="K147"/>
      <c r="L147"/>
      <c r="M147"/>
      <c r="N147"/>
      <c r="O147"/>
      <c r="P147"/>
      <c r="Q147"/>
      <c r="R147"/>
      <c r="S147"/>
      <c r="T147"/>
      <c r="U147"/>
      <c r="V147"/>
      <c r="W147"/>
      <c r="X147"/>
      <c r="Y147"/>
      <c r="Z147"/>
      <c r="AA147"/>
    </row>
    <row r="148" spans="1:27" ht="14.5" x14ac:dyDescent="0.35">
      <c r="A148"/>
      <c r="B148"/>
      <c r="C148"/>
      <c r="D148"/>
      <c r="E148"/>
      <c r="F148"/>
      <c r="G148"/>
      <c r="H148"/>
      <c r="I148"/>
      <c r="J148"/>
      <c r="K148"/>
      <c r="L148"/>
      <c r="M148"/>
      <c r="N148"/>
      <c r="O148"/>
      <c r="P148"/>
      <c r="Q148"/>
      <c r="R148"/>
      <c r="S148"/>
      <c r="T148"/>
      <c r="U148"/>
      <c r="V148"/>
      <c r="W148"/>
      <c r="X148"/>
      <c r="Y148"/>
      <c r="Z148"/>
      <c r="AA148"/>
    </row>
    <row r="149" spans="1:27" ht="14.5" x14ac:dyDescent="0.35">
      <c r="A149"/>
      <c r="B149"/>
      <c r="C149"/>
      <c r="D149"/>
      <c r="E149"/>
      <c r="F149"/>
      <c r="G149"/>
      <c r="H149"/>
      <c r="I149"/>
      <c r="J149"/>
      <c r="K149"/>
      <c r="L149"/>
      <c r="M149"/>
      <c r="N149"/>
      <c r="O149"/>
      <c r="P149"/>
      <c r="Q149"/>
      <c r="R149"/>
      <c r="S149"/>
      <c r="T149"/>
      <c r="U149"/>
      <c r="V149"/>
      <c r="W149"/>
      <c r="X149"/>
      <c r="Y149"/>
      <c r="Z149"/>
      <c r="AA149"/>
    </row>
    <row r="150" spans="1:27" ht="14.5" x14ac:dyDescent="0.35">
      <c r="A150"/>
      <c r="B150"/>
      <c r="C150"/>
      <c r="D150"/>
      <c r="E150"/>
      <c r="F150"/>
      <c r="G150"/>
      <c r="H150"/>
      <c r="I150"/>
      <c r="J150"/>
      <c r="K150"/>
      <c r="L150"/>
      <c r="M150"/>
      <c r="N150"/>
      <c r="O150"/>
      <c r="P150"/>
      <c r="Q150"/>
      <c r="R150"/>
      <c r="S150"/>
      <c r="T150"/>
      <c r="U150"/>
      <c r="V150"/>
      <c r="W150"/>
      <c r="X150"/>
      <c r="Y150"/>
      <c r="Z150"/>
      <c r="AA150"/>
    </row>
    <row r="151" spans="1:27" ht="14.5" x14ac:dyDescent="0.35">
      <c r="A151"/>
      <c r="B151"/>
      <c r="C151"/>
      <c r="D151"/>
      <c r="E151"/>
      <c r="F151"/>
      <c r="G151"/>
      <c r="H151"/>
      <c r="I151"/>
      <c r="J151"/>
      <c r="K151"/>
      <c r="L151"/>
      <c r="M151"/>
      <c r="N151"/>
      <c r="O151"/>
      <c r="P151"/>
      <c r="Q151"/>
      <c r="R151"/>
      <c r="S151"/>
      <c r="T151"/>
      <c r="U151"/>
      <c r="V151"/>
      <c r="W151"/>
      <c r="X151"/>
      <c r="Y151"/>
      <c r="Z151"/>
      <c r="AA151"/>
    </row>
    <row r="152" spans="1:27" ht="14.5" x14ac:dyDescent="0.35">
      <c r="A152"/>
      <c r="B152"/>
      <c r="C152"/>
      <c r="D152"/>
      <c r="E152"/>
      <c r="F152"/>
      <c r="G152"/>
      <c r="H152"/>
      <c r="I152"/>
      <c r="J152"/>
      <c r="K152"/>
      <c r="L152"/>
      <c r="M152"/>
      <c r="N152"/>
      <c r="O152"/>
      <c r="P152"/>
      <c r="Q152"/>
      <c r="R152"/>
      <c r="S152"/>
      <c r="T152"/>
      <c r="U152"/>
      <c r="V152"/>
      <c r="W152"/>
      <c r="X152"/>
      <c r="Y152"/>
      <c r="Z152"/>
      <c r="AA152"/>
    </row>
    <row r="153" spans="1:27" ht="14.5" x14ac:dyDescent="0.35">
      <c r="A153"/>
      <c r="B153"/>
      <c r="C153"/>
      <c r="D153"/>
      <c r="E153"/>
      <c r="F153"/>
      <c r="G153"/>
      <c r="H153"/>
      <c r="I153"/>
      <c r="J153"/>
      <c r="K153"/>
      <c r="L153"/>
      <c r="M153"/>
      <c r="N153"/>
      <c r="O153"/>
      <c r="P153"/>
      <c r="Q153"/>
      <c r="R153"/>
      <c r="S153"/>
      <c r="T153"/>
      <c r="U153"/>
      <c r="V153"/>
      <c r="W153"/>
      <c r="X153"/>
      <c r="Y153"/>
      <c r="Z153"/>
      <c r="AA153"/>
    </row>
    <row r="154" spans="1:27" ht="14.5" x14ac:dyDescent="0.35">
      <c r="A154"/>
      <c r="B154"/>
      <c r="C154"/>
      <c r="D154"/>
      <c r="E154"/>
      <c r="F154"/>
      <c r="G154"/>
      <c r="H154"/>
      <c r="I154"/>
      <c r="J154"/>
      <c r="K154"/>
      <c r="L154"/>
      <c r="M154"/>
      <c r="N154"/>
      <c r="O154"/>
      <c r="P154"/>
      <c r="Q154"/>
      <c r="R154"/>
      <c r="S154"/>
      <c r="T154"/>
      <c r="U154"/>
      <c r="V154"/>
      <c r="W154"/>
      <c r="X154"/>
      <c r="Y154"/>
      <c r="Z154"/>
      <c r="AA154"/>
    </row>
    <row r="155" spans="1:27" ht="14.5" x14ac:dyDescent="0.35">
      <c r="A155"/>
      <c r="B155"/>
      <c r="C155"/>
      <c r="D155"/>
      <c r="E155"/>
      <c r="F155"/>
      <c r="G155"/>
      <c r="H155"/>
      <c r="I155"/>
      <c r="J155"/>
      <c r="K155"/>
      <c r="L155"/>
      <c r="M155"/>
      <c r="N155"/>
      <c r="O155"/>
      <c r="P155"/>
      <c r="Q155"/>
      <c r="R155"/>
      <c r="S155"/>
      <c r="T155"/>
      <c r="U155"/>
      <c r="V155"/>
      <c r="W155"/>
      <c r="X155"/>
      <c r="Y155"/>
      <c r="Z155"/>
      <c r="AA155"/>
    </row>
    <row r="156" spans="1:27" ht="14.5" x14ac:dyDescent="0.35">
      <c r="A156"/>
      <c r="B156"/>
      <c r="C156"/>
      <c r="D156"/>
      <c r="E156"/>
      <c r="F156"/>
      <c r="G156"/>
      <c r="H156"/>
      <c r="I156"/>
      <c r="J156"/>
      <c r="K156"/>
      <c r="L156"/>
      <c r="M156"/>
      <c r="N156"/>
      <c r="O156"/>
      <c r="P156"/>
      <c r="Q156"/>
      <c r="R156"/>
      <c r="S156"/>
      <c r="T156"/>
      <c r="U156"/>
      <c r="V156"/>
      <c r="W156"/>
      <c r="X156"/>
      <c r="Y156"/>
      <c r="Z156"/>
      <c r="AA156"/>
    </row>
    <row r="157" spans="1:27" ht="14.5" x14ac:dyDescent="0.35">
      <c r="A157"/>
      <c r="B157"/>
      <c r="C157"/>
      <c r="D157"/>
      <c r="E157"/>
      <c r="F157"/>
      <c r="G157"/>
      <c r="H157"/>
      <c r="I157"/>
      <c r="J157"/>
      <c r="K157"/>
      <c r="L157"/>
      <c r="M157"/>
      <c r="N157"/>
      <c r="O157"/>
      <c r="P157"/>
      <c r="Q157"/>
      <c r="R157"/>
      <c r="S157"/>
      <c r="T157"/>
      <c r="U157"/>
      <c r="V157"/>
      <c r="W157"/>
      <c r="X157"/>
      <c r="Y157"/>
      <c r="Z157"/>
      <c r="AA157"/>
    </row>
    <row r="158" spans="1:27" ht="14.5" x14ac:dyDescent="0.35">
      <c r="A158"/>
      <c r="B158"/>
      <c r="C158"/>
      <c r="D158"/>
      <c r="E158"/>
      <c r="F158"/>
      <c r="G158"/>
      <c r="H158"/>
      <c r="I158"/>
      <c r="J158"/>
      <c r="K158"/>
      <c r="L158"/>
      <c r="M158"/>
      <c r="N158"/>
      <c r="O158"/>
      <c r="P158"/>
      <c r="Q158"/>
      <c r="R158"/>
      <c r="S158"/>
      <c r="T158"/>
      <c r="U158"/>
      <c r="V158"/>
      <c r="W158"/>
      <c r="X158"/>
      <c r="Y158"/>
      <c r="Z158"/>
      <c r="AA158"/>
    </row>
    <row r="159" spans="1:27" ht="14.5" x14ac:dyDescent="0.35">
      <c r="A159"/>
      <c r="B159"/>
      <c r="C159"/>
      <c r="D159"/>
      <c r="E159"/>
      <c r="F159"/>
      <c r="G159"/>
      <c r="H159"/>
      <c r="I159"/>
      <c r="J159"/>
      <c r="K159"/>
      <c r="L159"/>
      <c r="M159"/>
      <c r="N159"/>
      <c r="O159"/>
      <c r="P159"/>
      <c r="Q159"/>
      <c r="R159"/>
      <c r="S159"/>
      <c r="T159"/>
      <c r="U159"/>
      <c r="V159"/>
      <c r="W159"/>
      <c r="X159"/>
      <c r="Y159"/>
      <c r="Z159"/>
      <c r="AA159"/>
    </row>
    <row r="160" spans="1:27" ht="14.5" x14ac:dyDescent="0.35">
      <c r="A160"/>
      <c r="B160"/>
      <c r="C160"/>
      <c r="D160"/>
      <c r="E160"/>
      <c r="F160"/>
      <c r="G160"/>
      <c r="H160"/>
      <c r="I160"/>
      <c r="J160"/>
      <c r="K160"/>
      <c r="L160"/>
      <c r="M160"/>
      <c r="N160"/>
      <c r="O160"/>
      <c r="P160"/>
      <c r="Q160"/>
      <c r="R160"/>
      <c r="S160"/>
      <c r="T160"/>
      <c r="U160"/>
      <c r="V160"/>
      <c r="W160"/>
      <c r="X160"/>
      <c r="Y160"/>
      <c r="Z160"/>
      <c r="AA160"/>
    </row>
    <row r="161" spans="1:27" ht="14.5" x14ac:dyDescent="0.35">
      <c r="A161"/>
      <c r="B161"/>
      <c r="C161"/>
      <c r="D161"/>
      <c r="E161"/>
      <c r="F161"/>
      <c r="G161"/>
      <c r="H161"/>
      <c r="I161"/>
      <c r="J161"/>
      <c r="K161"/>
      <c r="L161"/>
      <c r="M161"/>
      <c r="N161"/>
      <c r="O161"/>
      <c r="P161"/>
      <c r="Q161"/>
      <c r="R161"/>
      <c r="S161"/>
      <c r="T161"/>
      <c r="U161"/>
      <c r="V161"/>
      <c r="W161"/>
      <c r="X161"/>
      <c r="Y161"/>
      <c r="Z161"/>
      <c r="AA161"/>
    </row>
    <row r="162" spans="1:27" ht="14.5" x14ac:dyDescent="0.35">
      <c r="A162"/>
      <c r="B162"/>
      <c r="C162"/>
      <c r="D162"/>
      <c r="E162"/>
      <c r="F162"/>
      <c r="G162"/>
      <c r="H162"/>
      <c r="I162"/>
      <c r="J162"/>
      <c r="K162"/>
      <c r="L162"/>
      <c r="M162"/>
      <c r="N162"/>
      <c r="O162"/>
      <c r="P162"/>
      <c r="Q162"/>
      <c r="R162"/>
      <c r="S162"/>
      <c r="T162"/>
      <c r="U162"/>
      <c r="V162"/>
      <c r="W162"/>
      <c r="X162"/>
      <c r="Y162"/>
      <c r="Z162"/>
      <c r="AA162"/>
    </row>
    <row r="163" spans="1:27" ht="14.5" x14ac:dyDescent="0.35">
      <c r="A163"/>
      <c r="B163"/>
      <c r="C163"/>
      <c r="D163"/>
      <c r="E163"/>
      <c r="F163"/>
      <c r="G163"/>
      <c r="H163"/>
      <c r="I163"/>
      <c r="J163"/>
      <c r="K163"/>
      <c r="L163"/>
      <c r="M163"/>
      <c r="N163"/>
      <c r="O163"/>
      <c r="P163"/>
      <c r="Q163"/>
      <c r="R163"/>
      <c r="S163"/>
      <c r="T163"/>
      <c r="U163"/>
      <c r="V163"/>
      <c r="W163"/>
      <c r="X163"/>
      <c r="Y163"/>
      <c r="Z163"/>
      <c r="AA163"/>
    </row>
    <row r="164" spans="1:27" ht="14.5" x14ac:dyDescent="0.35">
      <c r="A164"/>
      <c r="B164"/>
      <c r="C164"/>
      <c r="D164"/>
      <c r="E164"/>
      <c r="F164"/>
      <c r="G164"/>
      <c r="H164"/>
      <c r="I164"/>
      <c r="J164"/>
      <c r="K164"/>
      <c r="L164"/>
      <c r="M164"/>
      <c r="N164"/>
      <c r="O164"/>
      <c r="P164"/>
      <c r="Q164"/>
      <c r="R164"/>
      <c r="S164"/>
      <c r="T164"/>
      <c r="U164"/>
      <c r="V164"/>
      <c r="W164"/>
      <c r="X164"/>
      <c r="Y164"/>
      <c r="Z164"/>
      <c r="AA164"/>
    </row>
    <row r="165" spans="1:27" ht="14.5" x14ac:dyDescent="0.35">
      <c r="A165"/>
      <c r="B165"/>
      <c r="C165"/>
      <c r="D165"/>
      <c r="E165"/>
      <c r="F165"/>
      <c r="G165"/>
      <c r="H165"/>
      <c r="I165"/>
      <c r="J165"/>
      <c r="K165"/>
      <c r="L165"/>
      <c r="M165"/>
      <c r="N165"/>
      <c r="O165"/>
      <c r="P165"/>
      <c r="Q165"/>
      <c r="R165"/>
      <c r="S165"/>
      <c r="T165"/>
      <c r="U165"/>
      <c r="V165"/>
      <c r="W165"/>
      <c r="X165"/>
      <c r="Y165"/>
      <c r="Z165"/>
      <c r="AA165"/>
    </row>
    <row r="166" spans="1:27" ht="14.5" x14ac:dyDescent="0.35">
      <c r="A166"/>
      <c r="B166"/>
      <c r="C166"/>
      <c r="D166"/>
      <c r="E166"/>
      <c r="F166"/>
      <c r="G166"/>
      <c r="H166"/>
      <c r="I166"/>
      <c r="J166"/>
      <c r="K166"/>
      <c r="L166"/>
      <c r="M166"/>
      <c r="N166"/>
      <c r="O166"/>
      <c r="P166"/>
      <c r="Q166"/>
      <c r="R166"/>
      <c r="S166"/>
      <c r="T166"/>
      <c r="U166"/>
      <c r="V166"/>
      <c r="W166"/>
      <c r="X166"/>
      <c r="Y166"/>
      <c r="Z166"/>
      <c r="AA166"/>
    </row>
    <row r="167" spans="1:27" ht="14.5" x14ac:dyDescent="0.35">
      <c r="A167"/>
      <c r="B167"/>
      <c r="C167"/>
      <c r="D167"/>
      <c r="E167"/>
      <c r="F167"/>
      <c r="G167"/>
      <c r="H167"/>
      <c r="I167"/>
      <c r="J167"/>
      <c r="K167"/>
      <c r="L167"/>
      <c r="M167"/>
      <c r="N167"/>
      <c r="O167"/>
      <c r="P167"/>
      <c r="Q167"/>
      <c r="R167"/>
      <c r="S167"/>
      <c r="T167"/>
      <c r="U167"/>
      <c r="V167"/>
      <c r="W167"/>
      <c r="X167"/>
      <c r="Y167"/>
      <c r="Z167"/>
      <c r="AA167"/>
    </row>
    <row r="168" spans="1:27" ht="14.5" x14ac:dyDescent="0.35">
      <c r="A168"/>
      <c r="B168"/>
      <c r="C168"/>
      <c r="D168"/>
      <c r="E168"/>
      <c r="F168"/>
      <c r="G168"/>
      <c r="H168"/>
      <c r="I168"/>
      <c r="J168"/>
      <c r="K168"/>
      <c r="L168"/>
      <c r="M168"/>
      <c r="N168"/>
      <c r="O168"/>
      <c r="P168"/>
      <c r="Q168"/>
      <c r="R168"/>
      <c r="S168"/>
      <c r="T168"/>
      <c r="U168"/>
      <c r="V168"/>
      <c r="W168"/>
      <c r="X168"/>
      <c r="Y168"/>
      <c r="Z168"/>
      <c r="AA168"/>
    </row>
    <row r="169" spans="1:27" ht="14.5" x14ac:dyDescent="0.35">
      <c r="A169"/>
      <c r="B169"/>
      <c r="C169"/>
      <c r="D169"/>
      <c r="E169"/>
      <c r="F169"/>
      <c r="G169"/>
      <c r="H169"/>
      <c r="I169"/>
      <c r="J169"/>
      <c r="K169"/>
      <c r="L169"/>
      <c r="M169"/>
      <c r="N169"/>
      <c r="O169"/>
      <c r="P169"/>
      <c r="Q169"/>
      <c r="R169"/>
      <c r="S169"/>
      <c r="T169"/>
      <c r="U169"/>
      <c r="V169"/>
      <c r="W169"/>
      <c r="X169"/>
      <c r="Y169"/>
      <c r="Z169"/>
      <c r="AA169"/>
    </row>
    <row r="170" spans="1:27" ht="14.5" x14ac:dyDescent="0.35">
      <c r="A170"/>
      <c r="B170"/>
      <c r="C170"/>
      <c r="D170"/>
      <c r="E170"/>
      <c r="F170"/>
      <c r="G170"/>
      <c r="H170"/>
      <c r="I170"/>
      <c r="J170"/>
      <c r="K170"/>
      <c r="L170"/>
      <c r="M170"/>
      <c r="N170"/>
      <c r="O170"/>
      <c r="P170"/>
      <c r="Q170"/>
      <c r="R170"/>
      <c r="S170"/>
      <c r="T170"/>
      <c r="U170"/>
      <c r="V170"/>
      <c r="W170"/>
      <c r="X170"/>
      <c r="Y170"/>
      <c r="Z170"/>
      <c r="AA170"/>
    </row>
    <row r="171" spans="1:27" ht="14.5" x14ac:dyDescent="0.35">
      <c r="A171"/>
      <c r="B171"/>
      <c r="C171"/>
      <c r="D171"/>
      <c r="E171"/>
      <c r="F171"/>
      <c r="G171"/>
      <c r="H171"/>
      <c r="I171"/>
      <c r="J171"/>
      <c r="K171"/>
      <c r="L171"/>
      <c r="M171"/>
      <c r="N171"/>
      <c r="O171"/>
      <c r="P171"/>
      <c r="Q171"/>
      <c r="R171"/>
      <c r="S171"/>
      <c r="T171"/>
      <c r="U171"/>
      <c r="V171"/>
      <c r="W171"/>
      <c r="X171"/>
      <c r="Y171"/>
      <c r="Z171"/>
      <c r="AA171"/>
    </row>
    <row r="172" spans="1:27" ht="14.5" x14ac:dyDescent="0.35">
      <c r="A172"/>
      <c r="B172"/>
      <c r="C172"/>
      <c r="D172"/>
      <c r="E172"/>
      <c r="F172"/>
      <c r="G172"/>
      <c r="H172"/>
      <c r="I172"/>
      <c r="J172"/>
      <c r="K172"/>
      <c r="L172"/>
      <c r="M172"/>
      <c r="N172"/>
      <c r="O172"/>
      <c r="P172"/>
      <c r="Q172"/>
      <c r="R172"/>
      <c r="S172"/>
      <c r="T172"/>
      <c r="U172"/>
      <c r="V172"/>
      <c r="W172"/>
      <c r="X172"/>
      <c r="Y172"/>
      <c r="Z172"/>
      <c r="AA172"/>
    </row>
    <row r="173" spans="1:27" ht="14.5" x14ac:dyDescent="0.35">
      <c r="A173"/>
      <c r="B173"/>
      <c r="C173"/>
      <c r="D173"/>
      <c r="E173"/>
      <c r="F173"/>
      <c r="G173"/>
      <c r="H173"/>
      <c r="I173"/>
      <c r="J173"/>
      <c r="K173"/>
      <c r="L173"/>
      <c r="M173"/>
      <c r="N173"/>
      <c r="O173"/>
      <c r="P173"/>
      <c r="Q173"/>
      <c r="R173"/>
      <c r="S173"/>
      <c r="T173"/>
      <c r="U173"/>
      <c r="V173"/>
      <c r="W173"/>
      <c r="X173"/>
      <c r="Y173"/>
      <c r="Z173"/>
      <c r="AA173"/>
    </row>
    <row r="174" spans="1:27" ht="14.5" x14ac:dyDescent="0.35">
      <c r="A174"/>
      <c r="B174"/>
      <c r="C174"/>
      <c r="D174"/>
      <c r="E174"/>
      <c r="F174"/>
      <c r="G174"/>
      <c r="H174"/>
      <c r="I174"/>
      <c r="J174"/>
      <c r="K174"/>
      <c r="L174"/>
      <c r="M174"/>
      <c r="N174"/>
      <c r="O174"/>
      <c r="P174"/>
      <c r="Q174"/>
      <c r="R174"/>
      <c r="S174"/>
      <c r="T174"/>
      <c r="U174"/>
      <c r="V174"/>
      <c r="W174"/>
      <c r="X174"/>
      <c r="Y174"/>
      <c r="Z174"/>
      <c r="AA174"/>
    </row>
    <row r="175" spans="1:27" ht="14.5" x14ac:dyDescent="0.35">
      <c r="A175"/>
      <c r="B175"/>
      <c r="C175"/>
      <c r="D175"/>
      <c r="E175"/>
      <c r="F175"/>
      <c r="G175"/>
      <c r="H175"/>
      <c r="I175"/>
      <c r="J175"/>
      <c r="K175"/>
      <c r="L175"/>
      <c r="M175"/>
      <c r="N175"/>
      <c r="O175"/>
      <c r="P175"/>
      <c r="Q175"/>
      <c r="R175"/>
      <c r="S175"/>
      <c r="T175"/>
      <c r="U175"/>
      <c r="V175"/>
      <c r="W175"/>
      <c r="X175"/>
      <c r="Y175"/>
      <c r="Z175"/>
      <c r="AA175"/>
    </row>
    <row r="176" spans="1:27" ht="14.5" x14ac:dyDescent="0.35">
      <c r="A176"/>
      <c r="B176"/>
      <c r="C176"/>
      <c r="D176"/>
      <c r="E176"/>
      <c r="F176"/>
      <c r="G176"/>
      <c r="H176"/>
      <c r="I176"/>
      <c r="J176"/>
      <c r="K176"/>
      <c r="L176"/>
      <c r="M176"/>
      <c r="N176"/>
      <c r="O176"/>
      <c r="P176"/>
      <c r="Q176"/>
      <c r="R176"/>
      <c r="S176"/>
      <c r="T176"/>
      <c r="U176"/>
      <c r="V176"/>
      <c r="W176"/>
      <c r="X176"/>
      <c r="Y176"/>
      <c r="Z176"/>
      <c r="AA176"/>
    </row>
    <row r="177" spans="1:27" ht="14.5" x14ac:dyDescent="0.35">
      <c r="A177"/>
      <c r="B177"/>
      <c r="C177"/>
      <c r="D177"/>
      <c r="E177"/>
      <c r="F177"/>
      <c r="G177"/>
      <c r="H177"/>
      <c r="I177"/>
      <c r="J177"/>
      <c r="K177"/>
      <c r="L177"/>
      <c r="M177"/>
      <c r="N177"/>
      <c r="O177"/>
      <c r="P177"/>
      <c r="Q177"/>
      <c r="R177"/>
      <c r="S177"/>
      <c r="T177"/>
      <c r="U177"/>
      <c r="V177"/>
      <c r="W177"/>
      <c r="X177"/>
      <c r="Y177"/>
      <c r="Z177"/>
      <c r="AA177"/>
    </row>
    <row r="178" spans="1:27" ht="14.5" x14ac:dyDescent="0.35">
      <c r="A178"/>
      <c r="B178"/>
      <c r="C178"/>
      <c r="D178"/>
      <c r="E178"/>
      <c r="F178"/>
      <c r="G178"/>
      <c r="H178"/>
      <c r="I178"/>
      <c r="J178"/>
      <c r="K178"/>
      <c r="L178"/>
      <c r="M178"/>
      <c r="N178"/>
      <c r="O178"/>
      <c r="P178"/>
      <c r="Q178"/>
      <c r="R178"/>
      <c r="S178"/>
      <c r="T178"/>
      <c r="U178"/>
      <c r="V178"/>
      <c r="W178"/>
      <c r="X178"/>
      <c r="Y178"/>
      <c r="Z178"/>
      <c r="AA178"/>
    </row>
    <row r="179" spans="1:27" ht="14.5" x14ac:dyDescent="0.35">
      <c r="A179"/>
      <c r="B179"/>
      <c r="C179"/>
      <c r="D179"/>
      <c r="E179"/>
      <c r="F179"/>
      <c r="G179"/>
      <c r="H179"/>
      <c r="I179"/>
      <c r="J179"/>
      <c r="K179"/>
      <c r="L179"/>
      <c r="M179"/>
      <c r="N179"/>
      <c r="O179"/>
      <c r="P179"/>
      <c r="Q179"/>
      <c r="R179"/>
      <c r="S179"/>
      <c r="T179"/>
      <c r="U179"/>
      <c r="V179"/>
      <c r="W179"/>
      <c r="X179"/>
      <c r="Y179"/>
      <c r="Z179"/>
      <c r="AA179"/>
    </row>
    <row r="180" spans="1:27" ht="14.5" x14ac:dyDescent="0.35">
      <c r="A180"/>
      <c r="B180"/>
      <c r="C180"/>
      <c r="D180"/>
      <c r="E180"/>
      <c r="F180"/>
      <c r="G180"/>
      <c r="H180"/>
      <c r="I180"/>
      <c r="J180"/>
      <c r="K180"/>
      <c r="L180"/>
      <c r="M180"/>
      <c r="N180"/>
      <c r="O180"/>
      <c r="P180"/>
      <c r="Q180"/>
      <c r="R180"/>
      <c r="S180"/>
      <c r="T180"/>
      <c r="U180"/>
      <c r="V180"/>
      <c r="W180"/>
      <c r="X180"/>
      <c r="Y180"/>
      <c r="Z180"/>
      <c r="AA180"/>
    </row>
    <row r="181" spans="1:27" ht="14.5" x14ac:dyDescent="0.35">
      <c r="A181"/>
      <c r="B181"/>
      <c r="C181"/>
      <c r="D181"/>
      <c r="E181"/>
      <c r="F181"/>
      <c r="G181"/>
      <c r="H181"/>
      <c r="I181"/>
      <c r="J181"/>
      <c r="K181"/>
      <c r="L181"/>
      <c r="M181"/>
      <c r="N181"/>
      <c r="O181"/>
      <c r="P181"/>
      <c r="Q181"/>
      <c r="R181"/>
      <c r="S181"/>
      <c r="T181"/>
      <c r="U181"/>
      <c r="V181"/>
      <c r="W181"/>
      <c r="X181"/>
      <c r="Y181"/>
      <c r="Z181"/>
      <c r="AA181"/>
    </row>
    <row r="182" spans="1:27" ht="14.5" x14ac:dyDescent="0.35">
      <c r="A182"/>
      <c r="B182"/>
      <c r="C182"/>
      <c r="D182"/>
      <c r="E182"/>
      <c r="F182"/>
      <c r="G182"/>
      <c r="H182"/>
      <c r="I182"/>
      <c r="J182"/>
      <c r="K182"/>
      <c r="L182"/>
      <c r="M182"/>
      <c r="N182"/>
      <c r="O182"/>
      <c r="P182"/>
      <c r="Q182"/>
      <c r="R182"/>
      <c r="S182"/>
      <c r="T182"/>
      <c r="U182"/>
      <c r="V182"/>
      <c r="W182"/>
      <c r="X182"/>
      <c r="Y182"/>
      <c r="Z182"/>
      <c r="AA182"/>
    </row>
    <row r="183" spans="1:27" ht="14.5" x14ac:dyDescent="0.35">
      <c r="A183"/>
      <c r="B183"/>
      <c r="C183"/>
      <c r="D183"/>
      <c r="E183"/>
      <c r="F183"/>
      <c r="G183"/>
      <c r="H183"/>
      <c r="I183"/>
      <c r="J183"/>
      <c r="K183"/>
      <c r="L183"/>
      <c r="M183"/>
      <c r="N183"/>
      <c r="O183"/>
      <c r="P183"/>
      <c r="Q183"/>
      <c r="R183"/>
      <c r="S183"/>
      <c r="T183"/>
      <c r="U183"/>
      <c r="V183"/>
      <c r="W183"/>
      <c r="X183"/>
      <c r="Y183"/>
      <c r="Z183"/>
      <c r="AA183"/>
    </row>
    <row r="184" spans="1:27" ht="14.5" x14ac:dyDescent="0.35">
      <c r="A184"/>
      <c r="B184"/>
      <c r="C184"/>
      <c r="D184"/>
      <c r="E184"/>
      <c r="F184"/>
      <c r="G184"/>
      <c r="H184"/>
      <c r="I184"/>
      <c r="J184"/>
      <c r="K184"/>
      <c r="L184"/>
      <c r="M184"/>
      <c r="N184"/>
      <c r="O184"/>
      <c r="P184"/>
      <c r="Q184"/>
      <c r="R184"/>
      <c r="S184"/>
      <c r="T184"/>
      <c r="U184"/>
      <c r="V184"/>
      <c r="W184"/>
      <c r="X184"/>
      <c r="Y184"/>
      <c r="Z184"/>
      <c r="AA184"/>
    </row>
    <row r="185" spans="1:27" ht="14.5" x14ac:dyDescent="0.35">
      <c r="A185"/>
      <c r="B185"/>
      <c r="C185"/>
      <c r="D185"/>
      <c r="E185"/>
      <c r="F185"/>
      <c r="G185"/>
      <c r="H185"/>
      <c r="I185"/>
      <c r="J185"/>
      <c r="K185"/>
      <c r="L185"/>
      <c r="M185"/>
      <c r="N185"/>
      <c r="O185"/>
      <c r="P185"/>
      <c r="Q185"/>
      <c r="R185"/>
      <c r="S185"/>
      <c r="T185"/>
      <c r="U185"/>
      <c r="V185"/>
      <c r="W185"/>
      <c r="X185"/>
      <c r="Y185"/>
      <c r="Z185"/>
      <c r="AA185"/>
    </row>
    <row r="186" spans="1:27" ht="14.5" x14ac:dyDescent="0.35">
      <c r="A186"/>
      <c r="B186"/>
      <c r="C186"/>
      <c r="D186"/>
      <c r="E186"/>
      <c r="F186"/>
      <c r="G186"/>
      <c r="H186"/>
      <c r="I186"/>
      <c r="J186"/>
      <c r="K186"/>
      <c r="L186"/>
      <c r="M186"/>
      <c r="N186"/>
      <c r="O186"/>
      <c r="P186"/>
      <c r="Q186"/>
      <c r="R186"/>
      <c r="S186"/>
      <c r="T186"/>
      <c r="U186"/>
      <c r="V186"/>
      <c r="W186"/>
      <c r="X186"/>
      <c r="Y186"/>
      <c r="Z186"/>
      <c r="AA186"/>
    </row>
    <row r="187" spans="1:27" ht="14.5" x14ac:dyDescent="0.35">
      <c r="A187"/>
      <c r="B187"/>
      <c r="C187"/>
      <c r="D187"/>
      <c r="E187"/>
      <c r="F187"/>
      <c r="G187"/>
      <c r="H187"/>
      <c r="I187"/>
      <c r="J187"/>
      <c r="K187"/>
      <c r="L187"/>
      <c r="M187"/>
      <c r="N187"/>
      <c r="O187"/>
      <c r="P187"/>
      <c r="Q187"/>
      <c r="R187"/>
      <c r="S187"/>
      <c r="T187"/>
      <c r="U187"/>
      <c r="V187"/>
      <c r="W187"/>
      <c r="X187"/>
      <c r="Y187"/>
      <c r="Z187"/>
      <c r="AA187"/>
    </row>
    <row r="188" spans="1:27" ht="14.5" x14ac:dyDescent="0.35">
      <c r="A188"/>
      <c r="B188"/>
      <c r="C188"/>
      <c r="D188"/>
      <c r="E188"/>
      <c r="F188"/>
      <c r="G188"/>
      <c r="H188"/>
      <c r="I188"/>
      <c r="J188"/>
      <c r="K188"/>
      <c r="L188"/>
      <c r="M188"/>
      <c r="N188"/>
      <c r="O188"/>
      <c r="P188"/>
      <c r="Q188"/>
      <c r="R188"/>
      <c r="S188"/>
      <c r="T188"/>
      <c r="U188"/>
      <c r="V188"/>
      <c r="W188"/>
      <c r="X188"/>
      <c r="Y188"/>
      <c r="Z188"/>
      <c r="AA188"/>
    </row>
    <row r="189" spans="1:27" ht="14.5" x14ac:dyDescent="0.35">
      <c r="A189"/>
      <c r="B189"/>
      <c r="C189"/>
      <c r="D189"/>
      <c r="E189"/>
      <c r="F189"/>
      <c r="G189"/>
      <c r="H189"/>
      <c r="I189"/>
      <c r="J189"/>
      <c r="K189"/>
      <c r="L189"/>
      <c r="M189"/>
      <c r="N189"/>
      <c r="O189"/>
      <c r="P189"/>
      <c r="Q189"/>
      <c r="R189"/>
      <c r="S189"/>
      <c r="T189"/>
      <c r="U189"/>
      <c r="V189"/>
      <c r="W189"/>
      <c r="X189"/>
      <c r="Y189"/>
      <c r="Z189"/>
      <c r="AA189"/>
    </row>
    <row r="190" spans="1:27" ht="14.5" x14ac:dyDescent="0.35">
      <c r="A190"/>
      <c r="B190"/>
      <c r="C190"/>
      <c r="D190"/>
      <c r="E190"/>
      <c r="F190"/>
      <c r="G190"/>
      <c r="H190"/>
      <c r="I190"/>
      <c r="J190"/>
      <c r="K190"/>
      <c r="L190"/>
      <c r="M190"/>
      <c r="N190"/>
      <c r="O190"/>
      <c r="P190"/>
      <c r="Q190"/>
      <c r="R190"/>
      <c r="S190"/>
      <c r="T190"/>
      <c r="U190"/>
      <c r="V190"/>
      <c r="W190"/>
      <c r="X190"/>
      <c r="Y190"/>
      <c r="Z190"/>
      <c r="AA190"/>
    </row>
    <row r="191" spans="1:27" ht="14.5" x14ac:dyDescent="0.35">
      <c r="A191"/>
      <c r="B191"/>
      <c r="C191"/>
      <c r="D191"/>
      <c r="E191"/>
      <c r="F191"/>
      <c r="G191"/>
      <c r="H191"/>
      <c r="I191"/>
      <c r="J191"/>
      <c r="K191"/>
      <c r="L191"/>
      <c r="M191"/>
      <c r="N191"/>
      <c r="O191"/>
      <c r="P191"/>
      <c r="Q191"/>
      <c r="R191"/>
      <c r="S191"/>
      <c r="T191"/>
      <c r="U191"/>
      <c r="V191"/>
      <c r="W191"/>
      <c r="X191"/>
      <c r="Y191"/>
      <c r="Z191"/>
      <c r="AA191"/>
    </row>
    <row r="192" spans="1:27" ht="14.5" x14ac:dyDescent="0.35">
      <c r="A192"/>
      <c r="B192"/>
      <c r="C192"/>
      <c r="D192"/>
      <c r="E192"/>
      <c r="F192"/>
      <c r="G192"/>
      <c r="H192"/>
      <c r="I192"/>
      <c r="J192"/>
      <c r="K192"/>
      <c r="L192"/>
      <c r="M192"/>
      <c r="N192"/>
      <c r="O192"/>
      <c r="P192"/>
      <c r="Q192"/>
      <c r="R192"/>
      <c r="S192"/>
      <c r="T192"/>
      <c r="U192"/>
      <c r="V192"/>
      <c r="W192"/>
      <c r="X192"/>
      <c r="Y192"/>
      <c r="Z192"/>
      <c r="AA192"/>
    </row>
    <row r="193" spans="1:27" ht="14.5" x14ac:dyDescent="0.35">
      <c r="A193"/>
      <c r="B193"/>
      <c r="C193"/>
      <c r="D193"/>
      <c r="E193"/>
      <c r="F193"/>
      <c r="G193"/>
      <c r="H193"/>
      <c r="I193"/>
      <c r="J193"/>
      <c r="K193"/>
      <c r="L193"/>
      <c r="M193"/>
      <c r="N193"/>
      <c r="O193"/>
      <c r="P193"/>
      <c r="Q193"/>
      <c r="R193"/>
      <c r="S193"/>
      <c r="T193"/>
      <c r="U193"/>
      <c r="V193"/>
      <c r="W193"/>
      <c r="X193"/>
      <c r="Y193"/>
      <c r="Z193"/>
      <c r="AA193"/>
    </row>
    <row r="194" spans="1:27" ht="14.5" x14ac:dyDescent="0.35">
      <c r="A194"/>
      <c r="B194"/>
      <c r="C194"/>
      <c r="D194"/>
      <c r="E194"/>
      <c r="F194"/>
      <c r="G194"/>
      <c r="H194"/>
      <c r="I194"/>
      <c r="J194"/>
      <c r="K194"/>
      <c r="L194"/>
      <c r="M194"/>
      <c r="N194"/>
      <c r="O194"/>
      <c r="P194"/>
      <c r="Q194"/>
      <c r="R194"/>
      <c r="S194"/>
      <c r="T194"/>
      <c r="U194"/>
      <c r="V194"/>
      <c r="W194"/>
      <c r="X194"/>
      <c r="Y194"/>
      <c r="Z194"/>
      <c r="AA194"/>
    </row>
    <row r="195" spans="1:27" ht="14.5" x14ac:dyDescent="0.35">
      <c r="A195"/>
      <c r="B195"/>
      <c r="C195"/>
      <c r="D195"/>
      <c r="E195"/>
      <c r="F195"/>
      <c r="G195"/>
      <c r="H195"/>
      <c r="I195"/>
      <c r="J195"/>
      <c r="K195"/>
      <c r="L195"/>
      <c r="M195"/>
      <c r="N195"/>
      <c r="O195"/>
      <c r="P195"/>
      <c r="Q195"/>
      <c r="R195"/>
      <c r="S195"/>
      <c r="T195"/>
      <c r="U195"/>
      <c r="V195"/>
      <c r="W195"/>
      <c r="X195"/>
      <c r="Y195"/>
      <c r="Z195"/>
      <c r="AA195"/>
    </row>
    <row r="196" spans="1:27" ht="14.5" x14ac:dyDescent="0.35">
      <c r="A196"/>
      <c r="B196"/>
      <c r="C196"/>
      <c r="D196"/>
      <c r="E196"/>
      <c r="F196"/>
      <c r="G196"/>
      <c r="H196"/>
      <c r="I196"/>
      <c r="J196"/>
      <c r="K196"/>
      <c r="L196"/>
      <c r="M196"/>
      <c r="N196"/>
      <c r="O196"/>
      <c r="P196"/>
      <c r="Q196"/>
      <c r="R196"/>
      <c r="S196"/>
      <c r="T196"/>
      <c r="U196"/>
      <c r="V196"/>
      <c r="W196"/>
      <c r="X196"/>
      <c r="Y196"/>
      <c r="Z196"/>
      <c r="AA196"/>
    </row>
    <row r="197" spans="1:27" ht="14.5" x14ac:dyDescent="0.35">
      <c r="A197"/>
      <c r="B197"/>
      <c r="C197"/>
      <c r="D197"/>
      <c r="E197"/>
      <c r="F197"/>
      <c r="G197"/>
      <c r="H197"/>
      <c r="I197"/>
      <c r="J197"/>
      <c r="K197"/>
      <c r="L197"/>
      <c r="M197"/>
      <c r="N197"/>
      <c r="O197"/>
      <c r="P197"/>
      <c r="Q197"/>
      <c r="R197"/>
      <c r="S197"/>
      <c r="T197"/>
      <c r="U197"/>
      <c r="V197"/>
      <c r="W197"/>
      <c r="X197"/>
      <c r="Y197"/>
      <c r="Z197"/>
      <c r="AA197"/>
    </row>
    <row r="198" spans="1:27" ht="14.5" x14ac:dyDescent="0.35">
      <c r="A198"/>
      <c r="B198"/>
      <c r="C198"/>
      <c r="D198"/>
      <c r="E198"/>
      <c r="F198"/>
      <c r="G198"/>
      <c r="H198"/>
      <c r="I198"/>
      <c r="J198"/>
      <c r="K198"/>
      <c r="L198"/>
      <c r="M198"/>
      <c r="N198"/>
      <c r="O198"/>
      <c r="P198"/>
      <c r="Q198"/>
      <c r="R198"/>
      <c r="S198"/>
      <c r="T198"/>
      <c r="U198"/>
      <c r="V198"/>
      <c r="W198"/>
      <c r="X198"/>
      <c r="Y198"/>
      <c r="Z198"/>
      <c r="AA198"/>
    </row>
    <row r="199" spans="1:27" ht="14.5" x14ac:dyDescent="0.35">
      <c r="A199"/>
      <c r="B199"/>
      <c r="C199"/>
      <c r="D199"/>
      <c r="E199"/>
      <c r="F199"/>
      <c r="G199"/>
      <c r="H199"/>
      <c r="I199"/>
      <c r="J199"/>
      <c r="K199"/>
      <c r="L199"/>
      <c r="M199"/>
      <c r="N199"/>
      <c r="O199"/>
      <c r="P199"/>
      <c r="Q199"/>
      <c r="R199"/>
      <c r="S199"/>
      <c r="T199"/>
      <c r="U199"/>
      <c r="V199"/>
      <c r="W199"/>
      <c r="X199"/>
      <c r="Y199"/>
      <c r="Z199"/>
      <c r="AA199"/>
    </row>
    <row r="200" spans="1:27" ht="14.5" x14ac:dyDescent="0.35">
      <c r="A200"/>
      <c r="B200"/>
      <c r="C200"/>
      <c r="D200"/>
      <c r="E200"/>
      <c r="F200"/>
      <c r="G200"/>
      <c r="H200"/>
      <c r="I200"/>
      <c r="J200"/>
      <c r="K200"/>
      <c r="L200"/>
      <c r="M200"/>
      <c r="N200"/>
      <c r="O200"/>
      <c r="P200"/>
      <c r="Q200"/>
      <c r="R200"/>
      <c r="S200"/>
      <c r="T200"/>
      <c r="U200"/>
      <c r="V200"/>
      <c r="W200"/>
      <c r="X200"/>
      <c r="Y200"/>
      <c r="Z200"/>
      <c r="AA200"/>
    </row>
    <row r="201" spans="1:27" ht="14.5" x14ac:dyDescent="0.35">
      <c r="A201"/>
      <c r="B201"/>
      <c r="C201"/>
      <c r="D201"/>
      <c r="E201"/>
      <c r="F201"/>
      <c r="G201"/>
      <c r="H201"/>
      <c r="I201"/>
      <c r="J201"/>
      <c r="K201"/>
      <c r="L201"/>
      <c r="M201"/>
      <c r="N201"/>
      <c r="O201"/>
      <c r="P201"/>
      <c r="Q201"/>
      <c r="R201"/>
      <c r="S201"/>
      <c r="T201"/>
      <c r="U201"/>
      <c r="V201"/>
      <c r="W201"/>
      <c r="X201"/>
      <c r="Y201"/>
      <c r="Z201"/>
      <c r="AA201"/>
    </row>
    <row r="202" spans="1:27" ht="14.5" x14ac:dyDescent="0.35">
      <c r="A202"/>
      <c r="B202"/>
      <c r="C202"/>
      <c r="D202"/>
      <c r="E202"/>
      <c r="F202"/>
      <c r="G202"/>
      <c r="H202"/>
      <c r="I202"/>
      <c r="J202"/>
      <c r="K202"/>
      <c r="L202"/>
      <c r="M202"/>
      <c r="N202"/>
      <c r="O202"/>
      <c r="P202"/>
      <c r="Q202"/>
      <c r="R202"/>
      <c r="S202"/>
      <c r="T202"/>
      <c r="U202"/>
      <c r="V202"/>
      <c r="W202"/>
      <c r="X202"/>
      <c r="Y202"/>
      <c r="Z202"/>
      <c r="AA202"/>
    </row>
    <row r="203" spans="1:27" ht="14.5" x14ac:dyDescent="0.35">
      <c r="A203"/>
      <c r="B203"/>
      <c r="C203"/>
      <c r="D203"/>
      <c r="E203"/>
      <c r="F203"/>
      <c r="G203"/>
      <c r="H203"/>
      <c r="I203"/>
      <c r="J203"/>
      <c r="K203"/>
      <c r="L203"/>
      <c r="M203"/>
      <c r="N203"/>
      <c r="O203"/>
      <c r="P203"/>
      <c r="Q203"/>
      <c r="R203"/>
      <c r="S203"/>
      <c r="T203"/>
      <c r="U203"/>
      <c r="V203"/>
      <c r="W203"/>
      <c r="X203"/>
      <c r="Y203"/>
      <c r="Z203"/>
      <c r="AA203"/>
    </row>
    <row r="204" spans="1:27" ht="14.5" x14ac:dyDescent="0.35">
      <c r="A204"/>
      <c r="B204"/>
      <c r="C204"/>
      <c r="D204"/>
      <c r="E204"/>
      <c r="F204"/>
      <c r="G204"/>
      <c r="H204"/>
      <c r="I204"/>
      <c r="J204"/>
      <c r="K204"/>
      <c r="L204"/>
      <c r="M204"/>
      <c r="N204"/>
      <c r="O204"/>
      <c r="P204"/>
      <c r="Q204"/>
      <c r="R204"/>
      <c r="S204"/>
      <c r="T204"/>
      <c r="U204"/>
      <c r="V204"/>
      <c r="W204"/>
      <c r="X204"/>
      <c r="Y204"/>
      <c r="Z204"/>
      <c r="AA204"/>
    </row>
    <row r="205" spans="1:27" ht="14.5" x14ac:dyDescent="0.35">
      <c r="A205"/>
      <c r="B205"/>
      <c r="C205"/>
      <c r="D205"/>
      <c r="E205"/>
      <c r="F205"/>
      <c r="G205"/>
      <c r="H205"/>
      <c r="I205"/>
      <c r="J205"/>
      <c r="K205"/>
      <c r="L205"/>
      <c r="M205"/>
      <c r="N205"/>
      <c r="O205"/>
      <c r="P205"/>
      <c r="Q205"/>
      <c r="R205"/>
      <c r="S205"/>
      <c r="T205"/>
      <c r="U205"/>
      <c r="V205"/>
      <c r="W205"/>
      <c r="X205"/>
      <c r="Y205"/>
      <c r="Z205"/>
      <c r="AA205"/>
    </row>
    <row r="206" spans="1:27" ht="14.5" x14ac:dyDescent="0.35">
      <c r="A206"/>
      <c r="B206"/>
      <c r="C206"/>
      <c r="D206"/>
      <c r="E206"/>
      <c r="F206"/>
      <c r="G206"/>
      <c r="H206"/>
      <c r="I206"/>
      <c r="J206"/>
      <c r="K206"/>
      <c r="L206"/>
      <c r="M206"/>
      <c r="N206"/>
      <c r="O206"/>
      <c r="P206"/>
      <c r="Q206"/>
      <c r="R206"/>
      <c r="S206"/>
      <c r="T206"/>
      <c r="U206"/>
      <c r="V206"/>
      <c r="W206"/>
      <c r="X206"/>
      <c r="Y206"/>
      <c r="Z206"/>
      <c r="AA206"/>
    </row>
    <row r="207" spans="1:27" ht="14.5" x14ac:dyDescent="0.35">
      <c r="A207"/>
      <c r="B207"/>
      <c r="C207"/>
      <c r="D207"/>
      <c r="E207"/>
      <c r="F207"/>
      <c r="G207"/>
      <c r="H207"/>
      <c r="I207"/>
      <c r="J207"/>
      <c r="K207"/>
      <c r="L207"/>
      <c r="M207"/>
      <c r="N207"/>
      <c r="O207"/>
      <c r="P207"/>
      <c r="Q207"/>
      <c r="R207"/>
      <c r="S207"/>
      <c r="T207"/>
      <c r="U207"/>
      <c r="V207"/>
      <c r="W207"/>
      <c r="X207"/>
      <c r="Y207"/>
      <c r="Z207"/>
      <c r="AA207"/>
    </row>
    <row r="208" spans="1:27" ht="14.5" x14ac:dyDescent="0.35">
      <c r="A208"/>
      <c r="B208"/>
      <c r="C208"/>
      <c r="D208"/>
      <c r="E208"/>
      <c r="F208"/>
      <c r="G208"/>
      <c r="H208"/>
      <c r="I208"/>
      <c r="J208"/>
      <c r="K208"/>
      <c r="L208"/>
      <c r="M208"/>
      <c r="N208"/>
      <c r="O208"/>
      <c r="P208"/>
      <c r="Q208"/>
      <c r="R208"/>
      <c r="S208"/>
      <c r="T208"/>
      <c r="U208"/>
      <c r="V208"/>
      <c r="W208"/>
      <c r="X208"/>
      <c r="Y208"/>
      <c r="Z208"/>
      <c r="AA208"/>
    </row>
    <row r="209" spans="1:27" ht="14.5" x14ac:dyDescent="0.35">
      <c r="A209"/>
      <c r="B209"/>
      <c r="C209"/>
      <c r="D209"/>
      <c r="E209"/>
      <c r="F209"/>
      <c r="G209"/>
      <c r="H209"/>
      <c r="I209"/>
      <c r="J209"/>
      <c r="K209"/>
      <c r="L209"/>
      <c r="M209"/>
      <c r="N209"/>
      <c r="O209"/>
      <c r="P209"/>
      <c r="Q209"/>
      <c r="R209"/>
      <c r="S209"/>
      <c r="T209"/>
      <c r="U209"/>
      <c r="V209"/>
      <c r="W209"/>
      <c r="X209"/>
      <c r="Y209"/>
      <c r="Z209"/>
      <c r="AA209"/>
    </row>
    <row r="210" spans="1:27" ht="14.5" x14ac:dyDescent="0.35">
      <c r="A210"/>
      <c r="B210"/>
      <c r="C210"/>
      <c r="D210"/>
      <c r="E210"/>
      <c r="F210"/>
      <c r="G210"/>
      <c r="H210"/>
      <c r="I210"/>
      <c r="J210"/>
      <c r="K210"/>
      <c r="L210"/>
      <c r="M210"/>
      <c r="N210"/>
      <c r="O210"/>
      <c r="P210"/>
      <c r="Q210"/>
      <c r="R210"/>
      <c r="S210"/>
      <c r="T210"/>
      <c r="U210"/>
      <c r="V210"/>
      <c r="W210"/>
      <c r="X210"/>
      <c r="Y210"/>
      <c r="Z210"/>
      <c r="AA210"/>
    </row>
    <row r="211" spans="1:27" ht="14.5" x14ac:dyDescent="0.35">
      <c r="A211"/>
      <c r="B211"/>
      <c r="C211"/>
      <c r="D211"/>
      <c r="E211"/>
      <c r="F211"/>
      <c r="G211"/>
      <c r="H211"/>
      <c r="I211"/>
      <c r="J211"/>
      <c r="K211"/>
      <c r="L211"/>
      <c r="M211"/>
      <c r="N211"/>
      <c r="O211"/>
      <c r="P211"/>
      <c r="Q211"/>
      <c r="R211"/>
      <c r="S211"/>
      <c r="T211"/>
      <c r="U211"/>
      <c r="V211"/>
      <c r="W211"/>
      <c r="X211"/>
      <c r="Y211"/>
      <c r="Z211"/>
      <c r="AA211"/>
    </row>
    <row r="212" spans="1:27" ht="14.5" x14ac:dyDescent="0.35">
      <c r="A212"/>
      <c r="B212"/>
      <c r="C212"/>
      <c r="D212"/>
      <c r="E212"/>
      <c r="F212"/>
      <c r="G212"/>
      <c r="H212"/>
      <c r="I212"/>
      <c r="J212"/>
      <c r="K212"/>
      <c r="L212"/>
      <c r="M212"/>
      <c r="N212"/>
      <c r="O212"/>
      <c r="P212"/>
      <c r="Q212"/>
      <c r="R212"/>
      <c r="S212"/>
      <c r="T212"/>
      <c r="U212"/>
      <c r="V212"/>
      <c r="W212"/>
      <c r="X212"/>
      <c r="Y212"/>
      <c r="Z212"/>
      <c r="AA212"/>
    </row>
    <row r="213" spans="1:27" ht="14.5" x14ac:dyDescent="0.35">
      <c r="A213"/>
      <c r="B213"/>
      <c r="C213"/>
      <c r="D213"/>
      <c r="E213"/>
      <c r="F213"/>
      <c r="G213"/>
      <c r="H213"/>
      <c r="I213"/>
      <c r="J213"/>
      <c r="K213"/>
      <c r="L213"/>
      <c r="M213"/>
      <c r="N213"/>
      <c r="O213"/>
      <c r="P213"/>
      <c r="Q213"/>
      <c r="R213"/>
      <c r="S213"/>
      <c r="T213"/>
      <c r="U213"/>
      <c r="V213"/>
      <c r="W213"/>
      <c r="X213"/>
      <c r="Y213"/>
      <c r="Z213"/>
      <c r="AA213"/>
    </row>
    <row r="214" spans="1:27" ht="14.5" x14ac:dyDescent="0.35">
      <c r="A214"/>
      <c r="B214"/>
      <c r="C214"/>
      <c r="D214"/>
      <c r="E214"/>
      <c r="F214"/>
      <c r="G214"/>
      <c r="H214"/>
      <c r="I214"/>
      <c r="J214"/>
      <c r="K214"/>
      <c r="L214"/>
      <c r="M214"/>
      <c r="N214"/>
      <c r="O214"/>
      <c r="P214"/>
      <c r="Q214"/>
      <c r="R214"/>
      <c r="S214"/>
      <c r="T214"/>
      <c r="U214"/>
      <c r="V214"/>
      <c r="W214"/>
      <c r="X214"/>
      <c r="Y214"/>
      <c r="Z214"/>
      <c r="AA214"/>
    </row>
    <row r="215" spans="1:27" ht="14.5" x14ac:dyDescent="0.35">
      <c r="A215"/>
      <c r="B215"/>
      <c r="C215"/>
      <c r="D215"/>
      <c r="E215"/>
      <c r="F215"/>
      <c r="G215"/>
      <c r="H215"/>
      <c r="I215"/>
      <c r="J215"/>
      <c r="K215"/>
      <c r="L215"/>
      <c r="M215"/>
      <c r="N215"/>
      <c r="O215"/>
      <c r="P215"/>
      <c r="Q215"/>
      <c r="R215"/>
      <c r="S215"/>
      <c r="T215"/>
      <c r="U215"/>
      <c r="V215"/>
      <c r="W215"/>
      <c r="X215"/>
      <c r="Y215"/>
      <c r="Z215"/>
      <c r="AA215"/>
    </row>
    <row r="216" spans="1:27" ht="14.5" x14ac:dyDescent="0.35">
      <c r="A216"/>
      <c r="B216"/>
      <c r="C216"/>
      <c r="D216"/>
      <c r="E216"/>
      <c r="F216"/>
      <c r="G216"/>
      <c r="H216"/>
      <c r="I216"/>
      <c r="J216"/>
      <c r="K216"/>
      <c r="L216"/>
      <c r="M216"/>
      <c r="N216"/>
      <c r="O216"/>
      <c r="P216"/>
      <c r="Q216"/>
      <c r="R216"/>
      <c r="S216"/>
      <c r="T216"/>
      <c r="U216"/>
      <c r="V216"/>
      <c r="W216"/>
      <c r="X216"/>
      <c r="Y216"/>
      <c r="Z216"/>
      <c r="AA216"/>
    </row>
    <row r="217" spans="1:27" ht="14.5" x14ac:dyDescent="0.35">
      <c r="A217"/>
      <c r="B217"/>
      <c r="C217"/>
      <c r="D217"/>
      <c r="E217"/>
      <c r="F217"/>
      <c r="G217"/>
      <c r="H217"/>
      <c r="I217"/>
      <c r="J217"/>
      <c r="K217"/>
      <c r="L217"/>
      <c r="M217"/>
      <c r="N217"/>
      <c r="O217"/>
      <c r="P217"/>
      <c r="Q217"/>
      <c r="R217"/>
      <c r="S217"/>
      <c r="T217"/>
      <c r="U217"/>
      <c r="V217"/>
      <c r="W217"/>
      <c r="X217"/>
      <c r="Y217"/>
      <c r="Z217"/>
      <c r="AA217"/>
    </row>
    <row r="218" spans="1:27" ht="14.5" x14ac:dyDescent="0.35">
      <c r="A218"/>
      <c r="B218"/>
      <c r="C218"/>
      <c r="D218"/>
      <c r="E218"/>
      <c r="F218"/>
      <c r="G218"/>
      <c r="H218"/>
      <c r="I218"/>
      <c r="J218"/>
      <c r="K218"/>
      <c r="L218"/>
      <c r="M218"/>
      <c r="N218"/>
      <c r="O218"/>
      <c r="P218"/>
      <c r="Q218"/>
      <c r="R218"/>
      <c r="S218"/>
      <c r="T218"/>
      <c r="U218"/>
      <c r="V218"/>
      <c r="W218"/>
      <c r="X218"/>
      <c r="Y218"/>
      <c r="Z218"/>
      <c r="AA218"/>
    </row>
    <row r="219" spans="1:27" ht="14.5" x14ac:dyDescent="0.35">
      <c r="A219"/>
      <c r="B219"/>
      <c r="C219"/>
      <c r="D219"/>
      <c r="E219"/>
      <c r="F219"/>
      <c r="G219"/>
      <c r="H219"/>
      <c r="I219"/>
      <c r="J219"/>
      <c r="K219"/>
      <c r="L219"/>
      <c r="M219"/>
      <c r="N219"/>
      <c r="O219"/>
      <c r="P219"/>
      <c r="Q219"/>
      <c r="R219"/>
      <c r="S219"/>
      <c r="T219"/>
      <c r="U219"/>
      <c r="V219"/>
      <c r="W219"/>
      <c r="X219"/>
      <c r="Y219"/>
      <c r="Z219"/>
      <c r="AA219"/>
    </row>
    <row r="220" spans="1:27" ht="14.5" x14ac:dyDescent="0.35">
      <c r="A220"/>
      <c r="B220"/>
      <c r="C220"/>
      <c r="D220"/>
      <c r="E220"/>
      <c r="F220"/>
      <c r="G220"/>
      <c r="H220"/>
      <c r="I220"/>
      <c r="J220"/>
      <c r="K220"/>
      <c r="L220"/>
      <c r="M220"/>
      <c r="N220"/>
      <c r="O220"/>
      <c r="P220"/>
      <c r="Q220"/>
      <c r="R220"/>
      <c r="S220"/>
      <c r="T220"/>
      <c r="U220"/>
      <c r="V220"/>
      <c r="W220"/>
      <c r="X220"/>
      <c r="Y220"/>
      <c r="Z220"/>
      <c r="AA220"/>
    </row>
    <row r="221" spans="1:27" ht="14.5" x14ac:dyDescent="0.35">
      <c r="A221"/>
      <c r="B221"/>
      <c r="C221"/>
      <c r="D221"/>
      <c r="E221"/>
      <c r="F221"/>
      <c r="G221"/>
      <c r="H221"/>
      <c r="I221"/>
      <c r="J221"/>
      <c r="K221"/>
      <c r="L221"/>
      <c r="M221"/>
      <c r="N221"/>
      <c r="O221"/>
      <c r="P221"/>
      <c r="Q221"/>
      <c r="R221"/>
      <c r="S221"/>
      <c r="T221"/>
      <c r="U221"/>
      <c r="V221"/>
      <c r="W221"/>
      <c r="X221"/>
      <c r="Y221"/>
      <c r="Z221"/>
      <c r="AA221"/>
    </row>
    <row r="222" spans="1:27" ht="14.5" x14ac:dyDescent="0.35">
      <c r="A222"/>
      <c r="B222"/>
      <c r="C222"/>
      <c r="D222"/>
      <c r="E222"/>
      <c r="F222"/>
      <c r="G222"/>
      <c r="H222"/>
      <c r="I222"/>
      <c r="J222"/>
      <c r="K222"/>
      <c r="L222"/>
      <c r="M222"/>
      <c r="N222"/>
      <c r="O222"/>
      <c r="P222"/>
      <c r="Q222"/>
      <c r="R222"/>
      <c r="S222"/>
      <c r="T222"/>
      <c r="U222"/>
      <c r="V222"/>
      <c r="W222"/>
      <c r="X222"/>
      <c r="Y222"/>
      <c r="Z222"/>
      <c r="AA222"/>
    </row>
    <row r="223" spans="1:27" ht="14.5" x14ac:dyDescent="0.35">
      <c r="A223"/>
      <c r="B223"/>
      <c r="C223"/>
      <c r="D223"/>
      <c r="E223"/>
      <c r="F223"/>
      <c r="G223"/>
      <c r="H223"/>
      <c r="I223"/>
      <c r="J223"/>
      <c r="K223"/>
      <c r="L223"/>
      <c r="M223"/>
      <c r="N223"/>
      <c r="O223"/>
      <c r="P223"/>
      <c r="Q223"/>
      <c r="R223"/>
      <c r="S223"/>
      <c r="T223"/>
      <c r="U223"/>
      <c r="V223"/>
      <c r="W223"/>
      <c r="X223"/>
      <c r="Y223"/>
      <c r="Z223"/>
      <c r="AA223"/>
    </row>
    <row r="224" spans="1:27" ht="14.5" x14ac:dyDescent="0.35">
      <c r="A224"/>
      <c r="B224"/>
      <c r="C224"/>
      <c r="D224"/>
      <c r="E224"/>
      <c r="F224"/>
      <c r="G224"/>
      <c r="H224"/>
      <c r="I224"/>
      <c r="J224"/>
      <c r="K224"/>
      <c r="L224"/>
      <c r="M224"/>
      <c r="N224"/>
      <c r="O224"/>
      <c r="P224"/>
      <c r="Q224"/>
      <c r="R224"/>
      <c r="S224"/>
      <c r="T224"/>
      <c r="U224"/>
      <c r="V224"/>
      <c r="W224"/>
      <c r="X224"/>
      <c r="Y224"/>
      <c r="Z224"/>
      <c r="AA224"/>
    </row>
    <row r="225" spans="1:27" ht="14.5" x14ac:dyDescent="0.35">
      <c r="A225"/>
      <c r="B225"/>
      <c r="C225"/>
      <c r="D225"/>
      <c r="E225"/>
      <c r="F225"/>
      <c r="G225"/>
      <c r="H225"/>
      <c r="I225"/>
      <c r="J225"/>
      <c r="K225"/>
      <c r="L225"/>
      <c r="M225"/>
      <c r="N225"/>
      <c r="O225"/>
      <c r="P225"/>
      <c r="Q225"/>
      <c r="R225"/>
      <c r="S225"/>
      <c r="T225"/>
      <c r="U225"/>
      <c r="V225"/>
      <c r="W225"/>
      <c r="X225"/>
      <c r="Y225"/>
      <c r="Z225"/>
      <c r="AA225"/>
    </row>
    <row r="226" spans="1:27" ht="14.5" x14ac:dyDescent="0.35">
      <c r="A226"/>
      <c r="B226"/>
      <c r="C226"/>
      <c r="D226"/>
      <c r="E226"/>
      <c r="F226"/>
      <c r="G226"/>
      <c r="H226"/>
      <c r="I226"/>
      <c r="J226"/>
      <c r="K226"/>
      <c r="L226"/>
      <c r="M226"/>
      <c r="N226"/>
      <c r="O226"/>
      <c r="P226"/>
      <c r="Q226"/>
      <c r="R226"/>
      <c r="S226"/>
      <c r="T226"/>
      <c r="U226"/>
      <c r="V226"/>
      <c r="W226"/>
      <c r="X226"/>
      <c r="Y226"/>
      <c r="Z226"/>
      <c r="AA226"/>
    </row>
    <row r="227" spans="1:27" ht="14.5" x14ac:dyDescent="0.35">
      <c r="A227"/>
      <c r="B227"/>
      <c r="C227"/>
      <c r="D227"/>
      <c r="E227"/>
      <c r="F227"/>
      <c r="G227"/>
      <c r="H227"/>
      <c r="I227"/>
      <c r="J227"/>
      <c r="K227"/>
      <c r="L227"/>
      <c r="M227"/>
      <c r="N227"/>
      <c r="O227"/>
      <c r="P227"/>
      <c r="Q227"/>
      <c r="R227"/>
      <c r="S227"/>
      <c r="T227"/>
      <c r="U227"/>
      <c r="V227"/>
      <c r="W227"/>
      <c r="X227"/>
      <c r="Y227"/>
      <c r="Z227"/>
      <c r="AA227"/>
    </row>
    <row r="228" spans="1:27" ht="14.5" x14ac:dyDescent="0.35">
      <c r="A228"/>
      <c r="B228"/>
      <c r="C228"/>
      <c r="D228"/>
      <c r="E228"/>
      <c r="F228"/>
      <c r="G228"/>
      <c r="H228"/>
      <c r="I228"/>
      <c r="J228"/>
      <c r="K228"/>
      <c r="L228"/>
      <c r="M228"/>
      <c r="N228"/>
      <c r="O228"/>
      <c r="P228"/>
      <c r="Q228"/>
      <c r="R228"/>
      <c r="S228"/>
      <c r="T228"/>
      <c r="U228"/>
      <c r="V228"/>
      <c r="W228"/>
      <c r="X228"/>
      <c r="Y228"/>
      <c r="Z228"/>
      <c r="AA228"/>
    </row>
    <row r="229" spans="1:27" ht="14.5" x14ac:dyDescent="0.35">
      <c r="A229"/>
      <c r="B229"/>
      <c r="C229"/>
      <c r="D229"/>
      <c r="E229"/>
      <c r="F229"/>
      <c r="G229"/>
      <c r="H229"/>
      <c r="I229"/>
      <c r="J229"/>
      <c r="K229"/>
      <c r="L229"/>
      <c r="M229"/>
      <c r="N229"/>
      <c r="O229"/>
      <c r="P229"/>
      <c r="Q229"/>
      <c r="R229"/>
      <c r="S229"/>
      <c r="T229"/>
      <c r="U229"/>
      <c r="V229"/>
      <c r="W229"/>
      <c r="X229"/>
      <c r="Y229"/>
      <c r="Z229"/>
      <c r="AA229"/>
    </row>
    <row r="230" spans="1:27" ht="14.5" x14ac:dyDescent="0.35">
      <c r="A230"/>
      <c r="B230"/>
      <c r="C230"/>
      <c r="D230"/>
      <c r="E230"/>
      <c r="F230"/>
      <c r="G230"/>
      <c r="H230"/>
      <c r="I230"/>
      <c r="J230"/>
      <c r="K230"/>
      <c r="L230"/>
      <c r="M230"/>
      <c r="N230"/>
      <c r="O230"/>
      <c r="P230"/>
      <c r="Q230"/>
      <c r="R230"/>
      <c r="S230"/>
      <c r="T230"/>
      <c r="U230"/>
      <c r="V230"/>
      <c r="W230"/>
      <c r="X230"/>
      <c r="Y230"/>
      <c r="Z230"/>
      <c r="AA230"/>
    </row>
    <row r="231" spans="1:27" ht="14.5" x14ac:dyDescent="0.35">
      <c r="A231"/>
      <c r="B231"/>
      <c r="C231"/>
      <c r="D231"/>
      <c r="E231"/>
      <c r="F231"/>
      <c r="G231"/>
      <c r="H231"/>
      <c r="I231"/>
      <c r="J231"/>
      <c r="K231"/>
      <c r="L231"/>
      <c r="M231"/>
      <c r="N231"/>
      <c r="O231"/>
      <c r="P231"/>
      <c r="Q231"/>
      <c r="R231"/>
      <c r="S231"/>
      <c r="T231"/>
      <c r="U231"/>
      <c r="V231"/>
      <c r="W231"/>
      <c r="X231"/>
      <c r="Y231"/>
      <c r="Z231"/>
      <c r="AA231"/>
    </row>
    <row r="232" spans="1:27" ht="14.5" x14ac:dyDescent="0.35">
      <c r="A232"/>
      <c r="B232"/>
      <c r="C232"/>
      <c r="D232"/>
      <c r="E232"/>
      <c r="F232"/>
      <c r="G232"/>
      <c r="H232"/>
      <c r="I232"/>
      <c r="J232"/>
      <c r="K232"/>
      <c r="L232"/>
      <c r="M232"/>
      <c r="N232"/>
      <c r="O232"/>
      <c r="P232"/>
      <c r="Q232"/>
      <c r="R232"/>
      <c r="S232"/>
      <c r="T232"/>
      <c r="U232"/>
      <c r="V232"/>
      <c r="W232"/>
      <c r="X232"/>
      <c r="Y232"/>
      <c r="Z232"/>
      <c r="AA232"/>
    </row>
    <row r="233" spans="1:27" ht="14.5" x14ac:dyDescent="0.35">
      <c r="A233"/>
      <c r="B233"/>
      <c r="C233"/>
      <c r="D233"/>
      <c r="E233"/>
      <c r="F233"/>
      <c r="G233"/>
      <c r="H233"/>
      <c r="I233"/>
      <c r="J233"/>
      <c r="K233"/>
      <c r="L233"/>
      <c r="M233"/>
      <c r="N233"/>
      <c r="O233"/>
      <c r="P233"/>
      <c r="Q233"/>
      <c r="R233"/>
      <c r="S233"/>
      <c r="T233"/>
      <c r="U233"/>
      <c r="V233"/>
      <c r="W233"/>
      <c r="X233"/>
      <c r="Y233"/>
      <c r="Z233"/>
      <c r="AA233"/>
    </row>
    <row r="234" spans="1:27" ht="14.5" x14ac:dyDescent="0.35">
      <c r="A234"/>
      <c r="B234"/>
      <c r="C234"/>
      <c r="D234"/>
      <c r="E234"/>
      <c r="F234"/>
      <c r="G234"/>
      <c r="H234"/>
      <c r="I234"/>
      <c r="J234"/>
      <c r="K234"/>
      <c r="L234"/>
      <c r="M234"/>
      <c r="N234"/>
      <c r="O234"/>
      <c r="P234"/>
      <c r="Q234"/>
      <c r="R234"/>
      <c r="S234"/>
      <c r="T234"/>
      <c r="U234"/>
      <c r="V234"/>
      <c r="W234"/>
      <c r="X234"/>
      <c r="Y234"/>
      <c r="Z234"/>
      <c r="AA234"/>
    </row>
    <row r="235" spans="1:27" ht="14.5" x14ac:dyDescent="0.35">
      <c r="A235"/>
      <c r="B235"/>
      <c r="C235"/>
      <c r="D235"/>
      <c r="E235"/>
      <c r="F235"/>
      <c r="G235"/>
      <c r="H235"/>
      <c r="I235"/>
      <c r="J235"/>
      <c r="K235"/>
      <c r="L235"/>
      <c r="M235"/>
      <c r="N235"/>
      <c r="O235"/>
      <c r="P235"/>
      <c r="Q235"/>
      <c r="R235"/>
      <c r="S235"/>
      <c r="T235"/>
      <c r="U235"/>
      <c r="V235"/>
      <c r="W235"/>
      <c r="X235"/>
      <c r="Y235"/>
      <c r="Z235"/>
      <c r="AA235"/>
    </row>
    <row r="236" spans="1:27" ht="14.5" x14ac:dyDescent="0.35">
      <c r="A236"/>
      <c r="B236"/>
      <c r="C236"/>
      <c r="D236"/>
      <c r="E236"/>
      <c r="F236"/>
      <c r="G236"/>
      <c r="H236"/>
      <c r="I236"/>
      <c r="J236"/>
      <c r="K236"/>
      <c r="L236"/>
      <c r="M236"/>
      <c r="N236"/>
      <c r="O236"/>
      <c r="P236"/>
      <c r="Q236"/>
      <c r="R236"/>
      <c r="S236"/>
      <c r="T236"/>
      <c r="U236"/>
      <c r="V236"/>
      <c r="W236"/>
      <c r="X236"/>
      <c r="Y236"/>
      <c r="Z236"/>
      <c r="AA236"/>
    </row>
    <row r="237" spans="1:27" ht="14.5" x14ac:dyDescent="0.35">
      <c r="A237"/>
      <c r="B237"/>
      <c r="C237"/>
      <c r="D237"/>
      <c r="E237"/>
      <c r="F237"/>
      <c r="G237"/>
      <c r="H237"/>
      <c r="I237"/>
      <c r="J237"/>
      <c r="K237"/>
      <c r="L237"/>
      <c r="M237"/>
      <c r="N237"/>
      <c r="O237"/>
      <c r="P237"/>
      <c r="Q237"/>
      <c r="R237"/>
      <c r="S237"/>
      <c r="T237"/>
      <c r="U237"/>
      <c r="V237"/>
      <c r="W237"/>
      <c r="X237"/>
      <c r="Y237"/>
      <c r="Z237"/>
      <c r="AA237"/>
    </row>
    <row r="238" spans="1:27" ht="14.5" x14ac:dyDescent="0.35">
      <c r="A238"/>
      <c r="B238"/>
      <c r="C238"/>
      <c r="D238"/>
      <c r="E238"/>
      <c r="F238"/>
      <c r="G238"/>
      <c r="H238"/>
      <c r="I238"/>
      <c r="J238"/>
      <c r="K238"/>
      <c r="L238"/>
      <c r="M238"/>
      <c r="N238"/>
      <c r="O238"/>
      <c r="P238"/>
      <c r="Q238"/>
      <c r="R238"/>
      <c r="S238"/>
      <c r="T238"/>
      <c r="U238"/>
      <c r="V238"/>
      <c r="W238"/>
      <c r="X238"/>
      <c r="Y238"/>
      <c r="Z238"/>
      <c r="AA238"/>
    </row>
    <row r="239" spans="1:27" ht="14.5" x14ac:dyDescent="0.35">
      <c r="A239"/>
      <c r="B239"/>
      <c r="C239"/>
      <c r="D239"/>
      <c r="E239"/>
      <c r="F239"/>
      <c r="G239"/>
      <c r="H239"/>
      <c r="I239"/>
      <c r="J239"/>
      <c r="K239"/>
      <c r="L239"/>
      <c r="M239"/>
      <c r="N239"/>
      <c r="O239"/>
      <c r="P239"/>
      <c r="Q239"/>
      <c r="R239"/>
      <c r="S239"/>
      <c r="T239"/>
      <c r="U239"/>
      <c r="V239"/>
      <c r="W239"/>
      <c r="X239"/>
      <c r="Y239"/>
      <c r="Z239"/>
      <c r="AA239"/>
    </row>
    <row r="240" spans="1:27" ht="14.5" x14ac:dyDescent="0.35">
      <c r="A240"/>
      <c r="B240"/>
      <c r="C240"/>
      <c r="D240"/>
      <c r="E240"/>
      <c r="F240"/>
      <c r="G240"/>
      <c r="H240"/>
      <c r="I240"/>
      <c r="J240"/>
      <c r="K240"/>
      <c r="L240"/>
      <c r="M240"/>
      <c r="N240"/>
      <c r="O240"/>
      <c r="P240"/>
      <c r="Q240"/>
      <c r="R240"/>
      <c r="S240"/>
      <c r="T240"/>
      <c r="U240"/>
      <c r="V240"/>
      <c r="W240"/>
      <c r="X240"/>
      <c r="Y240"/>
      <c r="Z240"/>
      <c r="AA240"/>
    </row>
    <row r="241" spans="1:27" ht="14.5" x14ac:dyDescent="0.35">
      <c r="A241"/>
      <c r="B241"/>
      <c r="C241"/>
      <c r="D241"/>
      <c r="E241"/>
      <c r="F241"/>
      <c r="G241"/>
      <c r="H241"/>
      <c r="I241"/>
      <c r="J241"/>
      <c r="K241"/>
      <c r="L241"/>
      <c r="M241"/>
      <c r="N241"/>
      <c r="O241"/>
      <c r="P241"/>
      <c r="Q241"/>
      <c r="R241"/>
      <c r="S241"/>
      <c r="T241"/>
      <c r="U241"/>
      <c r="V241"/>
      <c r="W241"/>
      <c r="X241"/>
      <c r="Y241"/>
      <c r="Z241"/>
      <c r="AA241"/>
    </row>
    <row r="242" spans="1:27" ht="14.5" x14ac:dyDescent="0.35">
      <c r="A242"/>
      <c r="B242"/>
      <c r="C242"/>
      <c r="D242"/>
      <c r="E242"/>
      <c r="F242"/>
      <c r="G242"/>
      <c r="H242"/>
      <c r="I242"/>
      <c r="J242"/>
      <c r="K242"/>
      <c r="L242"/>
      <c r="M242"/>
      <c r="N242"/>
      <c r="O242"/>
      <c r="P242"/>
      <c r="Q242"/>
      <c r="R242"/>
      <c r="S242"/>
      <c r="T242"/>
      <c r="U242"/>
      <c r="V242"/>
      <c r="W242"/>
      <c r="X242"/>
      <c r="Y242"/>
      <c r="Z242"/>
      <c r="AA242"/>
    </row>
    <row r="243" spans="1:27" ht="14.5" x14ac:dyDescent="0.35">
      <c r="A243"/>
      <c r="B243"/>
      <c r="C243"/>
      <c r="D243"/>
      <c r="E243"/>
      <c r="F243"/>
      <c r="G243"/>
      <c r="H243"/>
      <c r="I243"/>
      <c r="J243"/>
      <c r="K243"/>
      <c r="L243"/>
      <c r="M243"/>
      <c r="N243"/>
      <c r="O243"/>
      <c r="P243"/>
      <c r="Q243"/>
      <c r="R243"/>
      <c r="S243"/>
      <c r="T243"/>
      <c r="U243"/>
      <c r="V243"/>
      <c r="W243"/>
      <c r="X243"/>
      <c r="Y243"/>
      <c r="Z243"/>
      <c r="AA243"/>
    </row>
    <row r="244" spans="1:27" ht="14.5" x14ac:dyDescent="0.35">
      <c r="A244"/>
      <c r="B244"/>
      <c r="C244"/>
      <c r="D244"/>
      <c r="E244"/>
      <c r="F244"/>
      <c r="G244"/>
      <c r="H244"/>
      <c r="I244"/>
      <c r="J244"/>
      <c r="K244"/>
      <c r="L244"/>
      <c r="M244"/>
      <c r="N244"/>
      <c r="O244"/>
      <c r="P244"/>
      <c r="Q244"/>
      <c r="R244"/>
      <c r="S244"/>
      <c r="T244"/>
      <c r="U244"/>
      <c r="V244"/>
      <c r="W244"/>
      <c r="X244"/>
      <c r="Y244"/>
      <c r="Z244"/>
      <c r="AA244"/>
    </row>
    <row r="245" spans="1:27" ht="14.5" x14ac:dyDescent="0.35">
      <c r="A245"/>
      <c r="B245"/>
      <c r="C245"/>
      <c r="D245"/>
      <c r="E245"/>
      <c r="F245"/>
      <c r="G245"/>
      <c r="H245"/>
      <c r="I245"/>
      <c r="J245"/>
      <c r="K245"/>
      <c r="L245"/>
      <c r="M245"/>
      <c r="N245"/>
      <c r="O245"/>
      <c r="P245"/>
      <c r="Q245"/>
      <c r="R245"/>
      <c r="S245"/>
      <c r="T245"/>
      <c r="U245"/>
      <c r="V245"/>
      <c r="W245"/>
      <c r="X245"/>
      <c r="Y245"/>
      <c r="Z245"/>
      <c r="AA245"/>
    </row>
    <row r="246" spans="1:27" ht="14.5" x14ac:dyDescent="0.35">
      <c r="A246"/>
      <c r="B246"/>
      <c r="C246"/>
      <c r="D246"/>
      <c r="E246"/>
      <c r="F246"/>
      <c r="G246"/>
      <c r="H246"/>
      <c r="I246"/>
      <c r="J246"/>
      <c r="K246"/>
      <c r="L246"/>
      <c r="M246"/>
      <c r="N246"/>
      <c r="O246"/>
      <c r="P246"/>
      <c r="Q246"/>
      <c r="R246"/>
      <c r="S246"/>
      <c r="T246"/>
      <c r="U246"/>
      <c r="V246"/>
      <c r="W246"/>
      <c r="X246"/>
      <c r="Y246"/>
      <c r="Z246"/>
      <c r="AA246"/>
    </row>
    <row r="247" spans="1:27" ht="14.5" x14ac:dyDescent="0.35">
      <c r="A247"/>
      <c r="B247"/>
      <c r="C247"/>
      <c r="D247"/>
      <c r="E247"/>
      <c r="F247"/>
      <c r="G247"/>
      <c r="H247"/>
      <c r="I247"/>
      <c r="J247"/>
      <c r="K247"/>
      <c r="L247"/>
      <c r="M247"/>
      <c r="N247"/>
      <c r="O247"/>
      <c r="P247"/>
      <c r="Q247"/>
      <c r="R247"/>
      <c r="S247"/>
      <c r="T247"/>
      <c r="U247"/>
      <c r="V247"/>
      <c r="W247"/>
      <c r="X247"/>
      <c r="Y247"/>
      <c r="Z247"/>
      <c r="AA247"/>
    </row>
    <row r="248" spans="1:27" ht="14.5" x14ac:dyDescent="0.35">
      <c r="A248"/>
      <c r="B248"/>
      <c r="C248"/>
      <c r="D248"/>
      <c r="E248"/>
      <c r="F248"/>
      <c r="G248"/>
      <c r="H248"/>
      <c r="I248"/>
      <c r="J248"/>
      <c r="K248"/>
      <c r="L248"/>
      <c r="M248"/>
      <c r="N248"/>
      <c r="O248"/>
      <c r="P248"/>
      <c r="Q248"/>
      <c r="R248"/>
      <c r="S248"/>
      <c r="T248"/>
      <c r="U248"/>
      <c r="V248"/>
      <c r="W248"/>
      <c r="X248"/>
      <c r="Y248"/>
      <c r="Z248"/>
      <c r="AA248"/>
    </row>
    <row r="249" spans="1:27" ht="14.5" x14ac:dyDescent="0.35">
      <c r="A249"/>
      <c r="B249"/>
      <c r="C249"/>
      <c r="D249"/>
      <c r="E249"/>
      <c r="F249"/>
      <c r="G249"/>
      <c r="H249"/>
      <c r="I249"/>
      <c r="J249"/>
      <c r="K249"/>
      <c r="L249"/>
      <c r="M249"/>
      <c r="N249"/>
      <c r="O249"/>
      <c r="P249"/>
      <c r="Q249"/>
      <c r="R249"/>
      <c r="S249"/>
      <c r="T249"/>
      <c r="U249"/>
      <c r="V249"/>
      <c r="W249"/>
      <c r="X249"/>
      <c r="Y249"/>
      <c r="Z249"/>
      <c r="AA249"/>
    </row>
    <row r="250" spans="1:27" ht="14.5" x14ac:dyDescent="0.35">
      <c r="A250"/>
      <c r="B250"/>
      <c r="C250"/>
      <c r="D250"/>
      <c r="E250"/>
      <c r="F250"/>
      <c r="G250"/>
      <c r="H250"/>
      <c r="I250"/>
      <c r="J250"/>
      <c r="K250"/>
      <c r="L250"/>
      <c r="M250"/>
      <c r="N250"/>
      <c r="O250"/>
      <c r="P250"/>
      <c r="Q250"/>
      <c r="R250"/>
      <c r="S250"/>
      <c r="T250"/>
      <c r="U250"/>
      <c r="V250"/>
      <c r="W250"/>
      <c r="X250"/>
      <c r="Y250"/>
      <c r="Z250"/>
      <c r="AA250"/>
    </row>
    <row r="251" spans="1:27" ht="14.5" x14ac:dyDescent="0.35">
      <c r="A251"/>
      <c r="B251"/>
      <c r="C251"/>
      <c r="D251"/>
      <c r="E251"/>
      <c r="F251"/>
      <c r="G251"/>
      <c r="H251"/>
      <c r="I251"/>
      <c r="J251"/>
      <c r="K251"/>
      <c r="L251"/>
      <c r="M251"/>
      <c r="N251"/>
      <c r="O251"/>
      <c r="P251"/>
      <c r="Q251"/>
      <c r="R251"/>
      <c r="S251"/>
      <c r="T251"/>
      <c r="U251"/>
      <c r="V251"/>
      <c r="W251"/>
      <c r="X251"/>
      <c r="Y251"/>
      <c r="Z251"/>
      <c r="AA251"/>
    </row>
    <row r="252" spans="1:27" ht="14.5" x14ac:dyDescent="0.35">
      <c r="A252"/>
      <c r="B252"/>
      <c r="C252"/>
      <c r="D252"/>
      <c r="E252"/>
      <c r="F252"/>
      <c r="G252"/>
      <c r="H252"/>
      <c r="I252"/>
      <c r="J252"/>
      <c r="K252"/>
      <c r="L252"/>
      <c r="M252"/>
      <c r="N252"/>
      <c r="O252"/>
      <c r="P252"/>
      <c r="Q252"/>
      <c r="R252"/>
      <c r="S252"/>
      <c r="T252"/>
      <c r="U252"/>
      <c r="V252"/>
      <c r="W252"/>
      <c r="X252"/>
      <c r="Y252"/>
      <c r="Z252"/>
      <c r="AA252"/>
    </row>
    <row r="253" spans="1:27" ht="14.5" x14ac:dyDescent="0.35">
      <c r="A253"/>
      <c r="B253"/>
      <c r="C253"/>
      <c r="D253"/>
      <c r="E253"/>
      <c r="F253"/>
      <c r="G253"/>
      <c r="H253"/>
      <c r="I253"/>
      <c r="J253"/>
      <c r="K253"/>
      <c r="L253"/>
      <c r="M253"/>
      <c r="N253"/>
      <c r="O253"/>
      <c r="P253"/>
      <c r="Q253"/>
      <c r="R253"/>
      <c r="S253"/>
      <c r="T253"/>
      <c r="U253"/>
      <c r="V253"/>
      <c r="W253"/>
      <c r="X253"/>
      <c r="Y253"/>
      <c r="Z253"/>
      <c r="AA253"/>
    </row>
    <row r="254" spans="1:27" ht="14.5" x14ac:dyDescent="0.35">
      <c r="A254"/>
      <c r="B254"/>
      <c r="C254"/>
      <c r="D254"/>
      <c r="E254"/>
      <c r="F254"/>
      <c r="G254"/>
      <c r="H254"/>
      <c r="I254"/>
      <c r="J254"/>
      <c r="K254"/>
      <c r="L254"/>
      <c r="M254"/>
      <c r="N254"/>
      <c r="O254"/>
      <c r="P254"/>
      <c r="Q254"/>
      <c r="R254"/>
      <c r="S254"/>
      <c r="T254"/>
      <c r="U254"/>
      <c r="V254"/>
      <c r="W254"/>
      <c r="X254"/>
      <c r="Y254"/>
      <c r="Z254"/>
      <c r="AA254"/>
    </row>
    <row r="255" spans="1:27" ht="14.5" x14ac:dyDescent="0.35">
      <c r="A255"/>
      <c r="B255"/>
      <c r="C255"/>
      <c r="D255"/>
      <c r="E255"/>
      <c r="F255"/>
      <c r="G255"/>
      <c r="H255"/>
      <c r="I255"/>
      <c r="J255"/>
      <c r="K255"/>
      <c r="L255"/>
      <c r="M255"/>
      <c r="N255"/>
      <c r="O255"/>
      <c r="P255"/>
      <c r="Q255"/>
      <c r="R255"/>
      <c r="S255"/>
      <c r="T255"/>
      <c r="U255"/>
      <c r="V255"/>
      <c r="W255"/>
      <c r="X255"/>
      <c r="Y255"/>
      <c r="Z255"/>
      <c r="AA255"/>
    </row>
    <row r="256" spans="1:27" ht="14.5" x14ac:dyDescent="0.35">
      <c r="A256"/>
      <c r="B256"/>
      <c r="C256"/>
      <c r="D256"/>
      <c r="E256"/>
      <c r="F256"/>
      <c r="G256"/>
      <c r="H256"/>
      <c r="I256"/>
      <c r="J256"/>
      <c r="K256"/>
      <c r="L256"/>
      <c r="M256"/>
      <c r="N256"/>
      <c r="O256"/>
      <c r="P256"/>
      <c r="Q256"/>
      <c r="R256"/>
      <c r="S256"/>
      <c r="T256"/>
      <c r="U256"/>
      <c r="V256"/>
      <c r="W256"/>
      <c r="X256"/>
      <c r="Y256"/>
      <c r="Z256"/>
      <c r="AA256"/>
    </row>
    <row r="257" spans="1:27" ht="14.5" x14ac:dyDescent="0.35">
      <c r="A257"/>
      <c r="B257"/>
      <c r="C257"/>
      <c r="D257"/>
      <c r="E257"/>
      <c r="F257"/>
      <c r="G257"/>
      <c r="H257"/>
      <c r="I257"/>
      <c r="J257"/>
      <c r="K257"/>
      <c r="L257"/>
      <c r="M257"/>
      <c r="N257"/>
      <c r="O257"/>
      <c r="P257"/>
      <c r="Q257"/>
      <c r="R257"/>
      <c r="S257"/>
      <c r="T257"/>
      <c r="U257"/>
      <c r="V257"/>
      <c r="W257"/>
      <c r="X257"/>
      <c r="Y257"/>
      <c r="Z257"/>
      <c r="AA257"/>
    </row>
    <row r="258" spans="1:27" ht="14.5" x14ac:dyDescent="0.35">
      <c r="A258"/>
      <c r="B258"/>
      <c r="C258"/>
      <c r="D258"/>
      <c r="E258"/>
      <c r="F258"/>
      <c r="G258"/>
      <c r="H258"/>
      <c r="I258"/>
      <c r="J258"/>
      <c r="K258"/>
      <c r="L258"/>
      <c r="M258"/>
      <c r="N258"/>
      <c r="O258"/>
      <c r="P258"/>
      <c r="Q258"/>
      <c r="R258"/>
      <c r="S258"/>
      <c r="T258"/>
      <c r="U258"/>
      <c r="V258"/>
      <c r="W258"/>
      <c r="X258"/>
      <c r="Y258"/>
      <c r="Z258"/>
      <c r="AA258"/>
    </row>
    <row r="259" spans="1:27" ht="14.5" x14ac:dyDescent="0.35">
      <c r="A259"/>
      <c r="B259"/>
      <c r="C259"/>
      <c r="D259"/>
      <c r="E259"/>
      <c r="F259"/>
      <c r="G259"/>
      <c r="H259"/>
      <c r="I259"/>
      <c r="J259"/>
      <c r="K259"/>
      <c r="L259"/>
      <c r="M259"/>
      <c r="N259"/>
      <c r="O259"/>
      <c r="P259"/>
      <c r="Q259"/>
      <c r="R259"/>
      <c r="S259"/>
      <c r="T259"/>
      <c r="U259"/>
      <c r="V259"/>
      <c r="W259"/>
      <c r="X259"/>
      <c r="Y259"/>
      <c r="Z259"/>
      <c r="AA259"/>
    </row>
    <row r="260" spans="1:27" ht="14.5" x14ac:dyDescent="0.35">
      <c r="A260"/>
      <c r="B260"/>
      <c r="C260"/>
      <c r="D260"/>
      <c r="E260"/>
      <c r="F260"/>
      <c r="G260"/>
      <c r="H260"/>
      <c r="I260"/>
      <c r="J260"/>
      <c r="K260"/>
      <c r="L260"/>
      <c r="M260"/>
      <c r="N260"/>
      <c r="O260"/>
      <c r="P260"/>
      <c r="Q260"/>
      <c r="R260"/>
      <c r="S260"/>
      <c r="T260"/>
      <c r="U260"/>
      <c r="V260"/>
      <c r="W260"/>
      <c r="X260"/>
      <c r="Y260"/>
      <c r="Z260"/>
      <c r="AA260"/>
    </row>
    <row r="261" spans="1:27" ht="14.5" x14ac:dyDescent="0.35">
      <c r="A261"/>
      <c r="B261"/>
      <c r="C261"/>
      <c r="D261"/>
      <c r="E261"/>
      <c r="F261"/>
      <c r="G261"/>
      <c r="H261"/>
      <c r="I261"/>
      <c r="J261"/>
      <c r="K261"/>
      <c r="L261"/>
      <c r="M261"/>
      <c r="N261"/>
      <c r="O261"/>
      <c r="P261"/>
      <c r="Q261"/>
      <c r="R261"/>
      <c r="S261"/>
      <c r="T261"/>
      <c r="U261"/>
      <c r="V261"/>
      <c r="W261"/>
      <c r="X261"/>
      <c r="Y261"/>
      <c r="Z261"/>
      <c r="AA261"/>
    </row>
    <row r="262" spans="1:27" ht="14.5" x14ac:dyDescent="0.35">
      <c r="A262"/>
      <c r="B262"/>
      <c r="C262"/>
      <c r="D262"/>
      <c r="E262"/>
      <c r="F262"/>
      <c r="G262"/>
      <c r="H262"/>
      <c r="I262"/>
      <c r="J262"/>
      <c r="K262"/>
      <c r="L262"/>
      <c r="M262"/>
      <c r="N262"/>
      <c r="O262"/>
      <c r="P262"/>
      <c r="Q262"/>
      <c r="R262"/>
      <c r="S262"/>
      <c r="T262"/>
      <c r="U262"/>
      <c r="V262"/>
      <c r="W262"/>
      <c r="X262"/>
      <c r="Y262"/>
      <c r="Z262"/>
      <c r="AA262"/>
    </row>
    <row r="263" spans="1:27" ht="14.5" x14ac:dyDescent="0.35">
      <c r="A263"/>
      <c r="B263"/>
      <c r="C263"/>
      <c r="D263"/>
      <c r="E263"/>
      <c r="F263"/>
      <c r="G263"/>
      <c r="H263"/>
      <c r="I263"/>
      <c r="J263"/>
      <c r="K263"/>
      <c r="L263"/>
      <c r="M263"/>
      <c r="N263"/>
      <c r="O263"/>
      <c r="P263"/>
      <c r="Q263"/>
      <c r="R263"/>
      <c r="S263"/>
      <c r="T263"/>
      <c r="U263"/>
      <c r="V263"/>
      <c r="W263"/>
      <c r="X263"/>
      <c r="Y263"/>
      <c r="Z263"/>
      <c r="AA263"/>
    </row>
    <row r="264" spans="1:27" ht="14.5" x14ac:dyDescent="0.35">
      <c r="A264"/>
      <c r="B264"/>
      <c r="C264"/>
      <c r="D264"/>
      <c r="E264"/>
      <c r="F264"/>
      <c r="G264"/>
      <c r="H264"/>
      <c r="I264"/>
      <c r="J264"/>
      <c r="K264"/>
      <c r="L264"/>
      <c r="M264"/>
      <c r="N264"/>
      <c r="O264"/>
      <c r="P264"/>
      <c r="Q264"/>
      <c r="R264"/>
      <c r="S264"/>
      <c r="T264"/>
      <c r="U264"/>
      <c r="V264"/>
      <c r="W264"/>
      <c r="X264"/>
      <c r="Y264"/>
      <c r="Z264"/>
      <c r="AA264"/>
    </row>
    <row r="265" spans="1:27" ht="14.5" x14ac:dyDescent="0.35">
      <c r="A265"/>
      <c r="B265"/>
      <c r="C265"/>
      <c r="D265"/>
      <c r="E265"/>
      <c r="F265"/>
      <c r="G265"/>
      <c r="H265"/>
      <c r="I265"/>
      <c r="J265"/>
      <c r="K265"/>
      <c r="L265"/>
      <c r="M265"/>
      <c r="N265"/>
      <c r="O265"/>
      <c r="P265"/>
      <c r="Q265"/>
      <c r="R265"/>
      <c r="S265"/>
      <c r="T265"/>
      <c r="U265"/>
      <c r="V265"/>
      <c r="W265"/>
      <c r="X265"/>
      <c r="Y265"/>
      <c r="Z265"/>
      <c r="AA265"/>
    </row>
    <row r="266" spans="1:27" ht="14.5" x14ac:dyDescent="0.35">
      <c r="A266"/>
      <c r="B266"/>
      <c r="C266"/>
      <c r="D266"/>
      <c r="E266"/>
      <c r="F266"/>
      <c r="G266"/>
      <c r="H266"/>
      <c r="I266"/>
      <c r="J266"/>
      <c r="K266"/>
      <c r="L266"/>
      <c r="M266"/>
      <c r="N266"/>
      <c r="O266"/>
      <c r="P266"/>
      <c r="Q266"/>
      <c r="R266"/>
      <c r="S266"/>
      <c r="T266"/>
      <c r="U266"/>
      <c r="V266"/>
      <c r="W266"/>
      <c r="X266"/>
      <c r="Y266"/>
      <c r="Z266"/>
      <c r="AA266"/>
    </row>
    <row r="267" spans="1:27" ht="14.5" x14ac:dyDescent="0.35">
      <c r="A267"/>
      <c r="B267"/>
      <c r="C267"/>
      <c r="D267"/>
      <c r="E267"/>
      <c r="F267"/>
      <c r="G267"/>
      <c r="H267"/>
      <c r="I267"/>
      <c r="J267"/>
      <c r="K267"/>
      <c r="L267"/>
      <c r="M267"/>
      <c r="N267"/>
      <c r="O267"/>
      <c r="P267"/>
      <c r="Q267"/>
      <c r="R267"/>
      <c r="S267"/>
      <c r="T267"/>
      <c r="U267"/>
      <c r="V267"/>
      <c r="W267"/>
      <c r="X267"/>
      <c r="Y267"/>
      <c r="Z267"/>
      <c r="AA267"/>
    </row>
    <row r="268" spans="1:27" ht="14.5" x14ac:dyDescent="0.35">
      <c r="A268"/>
      <c r="B268"/>
      <c r="C268"/>
      <c r="D268"/>
      <c r="E268"/>
      <c r="F268"/>
      <c r="G268"/>
      <c r="H268"/>
      <c r="I268"/>
      <c r="J268"/>
      <c r="K268"/>
      <c r="L268"/>
      <c r="M268"/>
      <c r="N268"/>
      <c r="O268"/>
      <c r="P268"/>
      <c r="Q268"/>
      <c r="R268"/>
      <c r="S268"/>
      <c r="T268"/>
      <c r="U268"/>
      <c r="V268"/>
      <c r="W268"/>
      <c r="X268"/>
      <c r="Y268"/>
      <c r="Z268"/>
      <c r="AA268"/>
    </row>
    <row r="269" spans="1:27" ht="14.5" x14ac:dyDescent="0.35">
      <c r="A269"/>
      <c r="B269"/>
      <c r="C269"/>
      <c r="D269"/>
      <c r="E269"/>
      <c r="F269"/>
      <c r="G269"/>
      <c r="H269"/>
      <c r="I269"/>
      <c r="J269"/>
      <c r="K269"/>
      <c r="L269"/>
      <c r="M269"/>
      <c r="N269"/>
      <c r="O269"/>
      <c r="P269"/>
      <c r="Q269"/>
      <c r="R269"/>
      <c r="S269"/>
      <c r="T269"/>
      <c r="U269"/>
      <c r="V269"/>
      <c r="W269"/>
      <c r="X269"/>
      <c r="Y269"/>
      <c r="Z269"/>
      <c r="AA269"/>
    </row>
    <row r="270" spans="1:27" ht="14.5" x14ac:dyDescent="0.35">
      <c r="A270"/>
      <c r="B270"/>
      <c r="C270"/>
      <c r="D270"/>
      <c r="E270"/>
      <c r="F270"/>
      <c r="G270"/>
      <c r="H270"/>
      <c r="I270"/>
      <c r="J270"/>
      <c r="K270"/>
      <c r="L270"/>
      <c r="M270"/>
      <c r="N270"/>
      <c r="O270"/>
      <c r="P270"/>
      <c r="Q270"/>
      <c r="R270"/>
      <c r="S270"/>
      <c r="T270"/>
      <c r="U270"/>
      <c r="V270"/>
      <c r="W270"/>
      <c r="X270"/>
      <c r="Y270"/>
      <c r="Z270"/>
      <c r="AA270"/>
    </row>
    <row r="271" spans="1:27" ht="14.5" x14ac:dyDescent="0.35">
      <c r="A271"/>
      <c r="B271"/>
      <c r="C271"/>
      <c r="D271"/>
      <c r="E271"/>
      <c r="F271"/>
      <c r="G271"/>
      <c r="H271"/>
      <c r="I271"/>
      <c r="J271"/>
      <c r="K271"/>
      <c r="L271"/>
      <c r="M271"/>
      <c r="N271"/>
      <c r="O271"/>
      <c r="P271"/>
      <c r="Q271"/>
      <c r="R271"/>
      <c r="S271"/>
      <c r="T271"/>
      <c r="U271"/>
      <c r="V271"/>
      <c r="W271"/>
      <c r="X271"/>
      <c r="Y271"/>
      <c r="Z271"/>
      <c r="AA271"/>
    </row>
    <row r="272" spans="1:27" ht="14.5" x14ac:dyDescent="0.35">
      <c r="A272"/>
      <c r="B272"/>
      <c r="C272"/>
      <c r="D272"/>
      <c r="E272"/>
      <c r="F272"/>
      <c r="G272"/>
      <c r="H272"/>
      <c r="I272"/>
      <c r="J272"/>
      <c r="K272"/>
      <c r="L272"/>
      <c r="M272"/>
      <c r="N272"/>
      <c r="O272"/>
      <c r="P272"/>
      <c r="Q272"/>
      <c r="R272"/>
      <c r="S272"/>
      <c r="T272"/>
      <c r="U272"/>
      <c r="V272"/>
      <c r="W272"/>
      <c r="X272"/>
      <c r="Y272"/>
      <c r="Z272"/>
      <c r="AA272"/>
    </row>
    <row r="273" spans="1:27" ht="14.5" x14ac:dyDescent="0.35">
      <c r="A273"/>
      <c r="B273"/>
      <c r="C273"/>
      <c r="D273"/>
      <c r="E273"/>
      <c r="F273"/>
      <c r="G273"/>
      <c r="H273"/>
      <c r="I273"/>
      <c r="J273"/>
      <c r="K273"/>
      <c r="L273"/>
      <c r="M273"/>
      <c r="N273"/>
      <c r="O273"/>
      <c r="P273"/>
      <c r="Q273"/>
      <c r="R273"/>
      <c r="S273"/>
      <c r="T273"/>
      <c r="U273"/>
      <c r="V273"/>
      <c r="W273"/>
      <c r="X273"/>
      <c r="Y273"/>
      <c r="Z273"/>
      <c r="AA273"/>
    </row>
    <row r="274" spans="1:27" ht="14.5" x14ac:dyDescent="0.35">
      <c r="A274"/>
      <c r="B274"/>
      <c r="C274"/>
      <c r="D274"/>
      <c r="E274"/>
      <c r="F274"/>
      <c r="G274"/>
      <c r="H274"/>
      <c r="I274"/>
      <c r="J274"/>
      <c r="K274"/>
      <c r="L274"/>
      <c r="M274"/>
      <c r="N274"/>
      <c r="O274"/>
      <c r="P274"/>
      <c r="Q274"/>
      <c r="R274"/>
      <c r="S274"/>
      <c r="T274"/>
      <c r="U274"/>
      <c r="V274"/>
      <c r="W274"/>
      <c r="X274"/>
      <c r="Y274"/>
      <c r="Z274"/>
      <c r="AA274"/>
    </row>
    <row r="275" spans="1:27" ht="14.5" x14ac:dyDescent="0.35">
      <c r="A275"/>
      <c r="B275"/>
      <c r="C275"/>
      <c r="D275"/>
      <c r="E275"/>
      <c r="F275"/>
      <c r="G275"/>
      <c r="H275"/>
      <c r="I275"/>
      <c r="J275"/>
      <c r="K275"/>
      <c r="L275"/>
      <c r="M275"/>
      <c r="N275"/>
      <c r="O275"/>
      <c r="P275"/>
      <c r="Q275"/>
      <c r="R275"/>
      <c r="S275"/>
      <c r="T275"/>
      <c r="U275"/>
      <c r="V275"/>
      <c r="W275"/>
      <c r="X275"/>
      <c r="Y275"/>
      <c r="Z275"/>
      <c r="AA275"/>
    </row>
    <row r="276" spans="1:27" ht="14.5" x14ac:dyDescent="0.35">
      <c r="A276"/>
      <c r="B276"/>
      <c r="C276"/>
      <c r="D276"/>
      <c r="E276"/>
      <c r="F276"/>
      <c r="G276"/>
      <c r="H276"/>
      <c r="I276"/>
      <c r="J276"/>
      <c r="K276"/>
      <c r="L276"/>
      <c r="M276"/>
      <c r="N276"/>
      <c r="O276"/>
      <c r="P276"/>
      <c r="Q276"/>
      <c r="R276"/>
      <c r="S276"/>
      <c r="T276"/>
      <c r="U276"/>
      <c r="V276"/>
      <c r="W276"/>
      <c r="X276"/>
      <c r="Y276"/>
      <c r="Z276"/>
      <c r="AA276"/>
    </row>
    <row r="277" spans="1:27" ht="14.5" x14ac:dyDescent="0.35">
      <c r="A277"/>
      <c r="B277"/>
      <c r="C277"/>
      <c r="D277"/>
      <c r="E277"/>
      <c r="F277"/>
      <c r="G277"/>
      <c r="H277"/>
      <c r="I277"/>
      <c r="J277"/>
      <c r="K277"/>
      <c r="L277"/>
      <c r="M277"/>
      <c r="N277"/>
      <c r="O277"/>
      <c r="P277"/>
      <c r="Q277"/>
      <c r="R277"/>
      <c r="S277"/>
      <c r="T277"/>
      <c r="U277"/>
      <c r="V277"/>
      <c r="W277"/>
      <c r="X277"/>
      <c r="Y277"/>
      <c r="Z277"/>
      <c r="AA277"/>
    </row>
    <row r="278" spans="1:27" ht="14.5" x14ac:dyDescent="0.35">
      <c r="A278"/>
      <c r="B278"/>
      <c r="C278"/>
      <c r="D278"/>
      <c r="E278"/>
      <c r="F278"/>
      <c r="G278"/>
      <c r="H278"/>
      <c r="I278"/>
      <c r="J278"/>
      <c r="K278"/>
      <c r="L278"/>
      <c r="M278"/>
      <c r="N278"/>
      <c r="O278"/>
      <c r="P278"/>
      <c r="Q278"/>
      <c r="R278"/>
      <c r="S278"/>
      <c r="T278"/>
      <c r="U278"/>
      <c r="V278"/>
      <c r="W278"/>
      <c r="X278"/>
      <c r="Y278"/>
      <c r="Z278"/>
      <c r="AA278"/>
    </row>
    <row r="279" spans="1:27" ht="14.5" x14ac:dyDescent="0.35">
      <c r="A279"/>
      <c r="B279"/>
      <c r="C279"/>
      <c r="D279"/>
      <c r="E279"/>
      <c r="F279"/>
      <c r="G279"/>
      <c r="H279"/>
      <c r="I279"/>
      <c r="J279"/>
      <c r="K279"/>
      <c r="L279"/>
      <c r="M279"/>
      <c r="N279"/>
      <c r="O279"/>
      <c r="P279"/>
      <c r="Q279"/>
      <c r="R279"/>
      <c r="S279"/>
      <c r="T279"/>
      <c r="U279"/>
      <c r="V279"/>
      <c r="W279"/>
      <c r="X279"/>
      <c r="Y279"/>
      <c r="Z279"/>
      <c r="AA279"/>
    </row>
    <row r="280" spans="1:27" ht="14.5" x14ac:dyDescent="0.35">
      <c r="A280"/>
      <c r="B280"/>
      <c r="C280"/>
      <c r="D280"/>
      <c r="E280"/>
      <c r="F280"/>
      <c r="G280"/>
      <c r="H280"/>
      <c r="I280"/>
      <c r="J280"/>
      <c r="K280"/>
      <c r="L280"/>
      <c r="M280"/>
      <c r="N280"/>
      <c r="O280"/>
      <c r="P280"/>
      <c r="Q280"/>
      <c r="R280"/>
      <c r="S280"/>
      <c r="T280"/>
      <c r="U280"/>
      <c r="V280"/>
      <c r="W280"/>
      <c r="X280"/>
      <c r="Y280"/>
      <c r="Z280"/>
      <c r="AA280"/>
    </row>
    <row r="281" spans="1:27" ht="14.5" x14ac:dyDescent="0.35">
      <c r="A281"/>
      <c r="B281"/>
      <c r="C281"/>
      <c r="D281"/>
      <c r="E281"/>
      <c r="F281"/>
      <c r="G281"/>
      <c r="H281"/>
      <c r="I281"/>
      <c r="J281"/>
      <c r="K281"/>
      <c r="L281"/>
      <c r="M281"/>
      <c r="N281"/>
      <c r="O281"/>
      <c r="P281"/>
      <c r="Q281"/>
      <c r="R281"/>
      <c r="S281"/>
      <c r="T281"/>
      <c r="U281"/>
      <c r="V281"/>
      <c r="W281"/>
      <c r="X281"/>
      <c r="Y281"/>
      <c r="Z281"/>
      <c r="AA281"/>
    </row>
    <row r="282" spans="1:27" ht="14.5" x14ac:dyDescent="0.35">
      <c r="A282"/>
      <c r="B282"/>
      <c r="C282"/>
      <c r="D282"/>
      <c r="E282"/>
      <c r="F282"/>
      <c r="G282"/>
      <c r="H282"/>
      <c r="I282"/>
      <c r="J282"/>
      <c r="K282"/>
      <c r="L282"/>
      <c r="M282"/>
      <c r="N282"/>
      <c r="O282"/>
      <c r="P282"/>
      <c r="Q282"/>
      <c r="R282"/>
      <c r="S282"/>
      <c r="T282"/>
      <c r="U282"/>
      <c r="V282"/>
      <c r="W282"/>
      <c r="X282"/>
      <c r="Y282"/>
      <c r="Z282"/>
      <c r="AA282"/>
    </row>
    <row r="283" spans="1:27" ht="14.5" x14ac:dyDescent="0.35">
      <c r="A283"/>
      <c r="B283"/>
      <c r="C283"/>
      <c r="D283"/>
      <c r="E283"/>
      <c r="F283"/>
      <c r="G283"/>
      <c r="H283"/>
      <c r="I283"/>
      <c r="J283"/>
      <c r="K283"/>
      <c r="L283"/>
      <c r="M283"/>
      <c r="N283"/>
      <c r="O283"/>
      <c r="P283"/>
      <c r="Q283"/>
      <c r="R283"/>
      <c r="S283"/>
      <c r="T283"/>
      <c r="U283"/>
      <c r="V283"/>
      <c r="W283"/>
      <c r="X283"/>
      <c r="Y283"/>
      <c r="Z283"/>
      <c r="AA283"/>
    </row>
    <row r="284" spans="1:27" ht="14.5" x14ac:dyDescent="0.35">
      <c r="A284"/>
      <c r="B284"/>
      <c r="C284"/>
      <c r="D284"/>
      <c r="E284"/>
      <c r="F284"/>
      <c r="G284"/>
      <c r="H284"/>
      <c r="I284"/>
      <c r="J284"/>
      <c r="K284"/>
      <c r="L284"/>
      <c r="M284"/>
      <c r="N284"/>
      <c r="O284"/>
      <c r="P284"/>
      <c r="Q284"/>
      <c r="R284"/>
      <c r="S284"/>
      <c r="T284"/>
      <c r="U284"/>
      <c r="V284"/>
      <c r="W284"/>
      <c r="X284"/>
      <c r="Y284"/>
      <c r="Z284"/>
      <c r="AA284"/>
    </row>
    <row r="285" spans="1:27" ht="14.5" x14ac:dyDescent="0.35">
      <c r="A285"/>
      <c r="B285"/>
      <c r="C285"/>
      <c r="D285"/>
      <c r="E285"/>
      <c r="F285"/>
      <c r="G285"/>
      <c r="H285"/>
      <c r="I285"/>
      <c r="J285"/>
      <c r="K285"/>
      <c r="L285"/>
      <c r="M285"/>
      <c r="N285"/>
      <c r="O285"/>
      <c r="P285"/>
      <c r="Q285"/>
      <c r="R285"/>
      <c r="S285"/>
      <c r="T285"/>
      <c r="U285"/>
      <c r="V285"/>
      <c r="W285"/>
      <c r="X285"/>
      <c r="Y285"/>
      <c r="Z285"/>
      <c r="AA285"/>
    </row>
    <row r="286" spans="1:27" ht="14.5" x14ac:dyDescent="0.35">
      <c r="A286"/>
      <c r="B286"/>
      <c r="C286"/>
      <c r="D286"/>
      <c r="E286"/>
      <c r="F286"/>
      <c r="G286"/>
      <c r="H286"/>
      <c r="I286"/>
      <c r="J286"/>
      <c r="K286"/>
      <c r="L286"/>
      <c r="M286"/>
      <c r="N286"/>
      <c r="O286"/>
      <c r="P286"/>
      <c r="Q286"/>
      <c r="R286"/>
      <c r="S286"/>
      <c r="T286"/>
      <c r="U286"/>
      <c r="V286"/>
      <c r="W286"/>
      <c r="X286"/>
      <c r="Y286"/>
      <c r="Z286"/>
      <c r="AA286"/>
    </row>
    <row r="287" spans="1:27" ht="14.5" x14ac:dyDescent="0.35">
      <c r="A287"/>
      <c r="B287"/>
      <c r="C287"/>
      <c r="D287"/>
      <c r="E287"/>
      <c r="F287"/>
      <c r="G287"/>
      <c r="H287"/>
      <c r="I287"/>
      <c r="J287"/>
      <c r="K287"/>
      <c r="L287"/>
      <c r="M287"/>
      <c r="N287"/>
      <c r="O287"/>
      <c r="P287"/>
      <c r="Q287"/>
      <c r="R287"/>
      <c r="S287"/>
      <c r="T287"/>
      <c r="U287"/>
      <c r="V287"/>
      <c r="W287"/>
      <c r="X287"/>
      <c r="Y287"/>
      <c r="Z287"/>
      <c r="AA287"/>
    </row>
    <row r="288" spans="1:27" ht="14.5" x14ac:dyDescent="0.35">
      <c r="A288"/>
      <c r="B288"/>
      <c r="C288"/>
      <c r="D288"/>
      <c r="E288"/>
      <c r="F288"/>
      <c r="G288"/>
      <c r="H288"/>
      <c r="I288"/>
      <c r="J288"/>
      <c r="K288"/>
      <c r="L288"/>
      <c r="M288"/>
      <c r="N288"/>
      <c r="O288"/>
      <c r="P288"/>
      <c r="Q288"/>
      <c r="R288"/>
      <c r="S288"/>
      <c r="T288"/>
      <c r="U288"/>
      <c r="V288"/>
      <c r="W288"/>
      <c r="X288"/>
      <c r="Y288"/>
      <c r="Z288"/>
      <c r="AA288"/>
    </row>
    <row r="289" spans="1:27" ht="14.5" x14ac:dyDescent="0.35">
      <c r="A289"/>
      <c r="B289"/>
      <c r="C289"/>
      <c r="D289"/>
      <c r="E289"/>
      <c r="F289"/>
      <c r="G289"/>
      <c r="H289"/>
      <c r="I289"/>
      <c r="J289"/>
      <c r="K289"/>
      <c r="L289"/>
      <c r="M289"/>
      <c r="N289"/>
      <c r="O289"/>
      <c r="P289"/>
      <c r="Q289"/>
      <c r="R289"/>
      <c r="S289"/>
      <c r="T289"/>
      <c r="U289"/>
      <c r="V289"/>
      <c r="W289"/>
      <c r="X289"/>
      <c r="Y289"/>
      <c r="Z289"/>
      <c r="AA289"/>
    </row>
    <row r="290" spans="1:27" ht="14.5" x14ac:dyDescent="0.35">
      <c r="A290"/>
      <c r="B290"/>
      <c r="C290"/>
      <c r="D290"/>
      <c r="E290"/>
      <c r="F290"/>
      <c r="G290"/>
      <c r="H290"/>
      <c r="I290"/>
      <c r="J290"/>
      <c r="K290"/>
      <c r="L290"/>
      <c r="M290"/>
      <c r="N290"/>
      <c r="O290"/>
      <c r="P290"/>
      <c r="Q290"/>
      <c r="R290"/>
      <c r="S290"/>
      <c r="T290"/>
      <c r="U290"/>
      <c r="V290"/>
      <c r="W290"/>
      <c r="X290"/>
      <c r="Y290"/>
      <c r="Z290"/>
      <c r="AA290"/>
    </row>
    <row r="291" spans="1:27" ht="14.5" x14ac:dyDescent="0.35">
      <c r="A291"/>
      <c r="B291"/>
      <c r="C291"/>
      <c r="D291"/>
      <c r="E291"/>
      <c r="F291"/>
      <c r="G291"/>
      <c r="H291"/>
      <c r="I291"/>
      <c r="J291"/>
      <c r="K291"/>
      <c r="L291"/>
      <c r="M291"/>
      <c r="N291"/>
      <c r="O291"/>
      <c r="P291"/>
      <c r="Q291"/>
      <c r="R291"/>
      <c r="S291"/>
      <c r="T291"/>
      <c r="U291"/>
      <c r="V291"/>
      <c r="W291"/>
      <c r="X291"/>
      <c r="Y291"/>
      <c r="Z291"/>
      <c r="AA291"/>
    </row>
    <row r="292" spans="1:27" ht="14.5" x14ac:dyDescent="0.35">
      <c r="A292"/>
      <c r="B292"/>
      <c r="C292"/>
      <c r="D292"/>
      <c r="E292"/>
      <c r="F292"/>
      <c r="G292"/>
      <c r="H292"/>
      <c r="I292"/>
      <c r="J292"/>
      <c r="K292"/>
      <c r="L292"/>
      <c r="M292"/>
      <c r="N292"/>
      <c r="O292"/>
      <c r="P292"/>
      <c r="Q292"/>
      <c r="R292"/>
      <c r="S292"/>
      <c r="T292"/>
      <c r="U292"/>
      <c r="V292"/>
      <c r="W292"/>
      <c r="X292"/>
      <c r="Y292"/>
      <c r="Z292"/>
      <c r="AA292"/>
    </row>
    <row r="293" spans="1:27" ht="14.5" x14ac:dyDescent="0.35">
      <c r="A293"/>
      <c r="B293"/>
      <c r="C293"/>
      <c r="D293"/>
      <c r="E293"/>
      <c r="F293"/>
      <c r="G293"/>
      <c r="H293"/>
      <c r="I293"/>
      <c r="J293"/>
      <c r="K293"/>
      <c r="L293"/>
      <c r="M293"/>
      <c r="N293"/>
      <c r="O293"/>
      <c r="P293"/>
      <c r="Q293"/>
      <c r="R293"/>
      <c r="S293"/>
      <c r="T293"/>
      <c r="U293"/>
      <c r="V293"/>
      <c r="W293"/>
      <c r="X293"/>
      <c r="Y293"/>
      <c r="Z293"/>
      <c r="AA293"/>
    </row>
    <row r="294" spans="1:27" ht="14.5" x14ac:dyDescent="0.35">
      <c r="A294"/>
      <c r="B294"/>
      <c r="C294"/>
      <c r="D294"/>
      <c r="E294"/>
      <c r="F294"/>
      <c r="G294"/>
      <c r="H294"/>
      <c r="I294"/>
      <c r="J294"/>
      <c r="K294"/>
      <c r="L294"/>
      <c r="M294"/>
      <c r="N294"/>
      <c r="O294"/>
      <c r="P294"/>
      <c r="Q294"/>
      <c r="R294"/>
      <c r="S294"/>
      <c r="T294"/>
      <c r="U294"/>
      <c r="V294"/>
      <c r="W294"/>
      <c r="X294"/>
      <c r="Y294"/>
      <c r="Z294"/>
      <c r="AA294"/>
    </row>
    <row r="295" spans="1:27" ht="14.5" x14ac:dyDescent="0.35">
      <c r="A295"/>
      <c r="B295"/>
      <c r="C295"/>
      <c r="D295"/>
      <c r="E295"/>
      <c r="F295"/>
      <c r="G295"/>
      <c r="H295"/>
      <c r="I295"/>
      <c r="J295"/>
      <c r="K295"/>
      <c r="L295"/>
      <c r="M295"/>
      <c r="N295"/>
      <c r="O295"/>
      <c r="P295"/>
      <c r="Q295"/>
      <c r="R295"/>
      <c r="S295"/>
      <c r="T295"/>
      <c r="U295"/>
      <c r="V295"/>
      <c r="W295"/>
      <c r="X295"/>
      <c r="Y295"/>
      <c r="Z295"/>
      <c r="AA295"/>
    </row>
    <row r="296" spans="1:27" ht="14.5" x14ac:dyDescent="0.35">
      <c r="A296"/>
      <c r="B296"/>
      <c r="C296"/>
      <c r="D296"/>
      <c r="E296"/>
      <c r="F296"/>
      <c r="G296"/>
      <c r="H296"/>
      <c r="I296"/>
      <c r="J296"/>
      <c r="K296"/>
      <c r="L296"/>
      <c r="M296"/>
      <c r="N296"/>
      <c r="O296"/>
      <c r="P296"/>
      <c r="Q296"/>
      <c r="R296"/>
      <c r="S296"/>
      <c r="T296"/>
      <c r="U296"/>
      <c r="V296"/>
      <c r="W296"/>
      <c r="X296"/>
      <c r="Y296"/>
      <c r="Z296"/>
      <c r="AA296"/>
    </row>
    <row r="297" spans="1:27" ht="14.5" x14ac:dyDescent="0.35">
      <c r="A297"/>
      <c r="B297"/>
      <c r="C297"/>
      <c r="D297"/>
      <c r="E297"/>
      <c r="F297"/>
      <c r="G297"/>
      <c r="H297"/>
      <c r="I297"/>
      <c r="J297"/>
      <c r="K297"/>
      <c r="L297"/>
      <c r="M297"/>
      <c r="N297"/>
      <c r="O297"/>
      <c r="P297"/>
      <c r="Q297"/>
      <c r="R297"/>
      <c r="S297"/>
      <c r="T297"/>
      <c r="U297"/>
      <c r="V297"/>
      <c r="W297"/>
      <c r="X297"/>
      <c r="Y297"/>
      <c r="Z297"/>
      <c r="AA297"/>
    </row>
    <row r="298" spans="1:27" ht="14.5" x14ac:dyDescent="0.35">
      <c r="A298"/>
      <c r="B298"/>
      <c r="C298"/>
      <c r="D298"/>
      <c r="E298"/>
      <c r="F298"/>
      <c r="G298"/>
      <c r="H298"/>
      <c r="I298"/>
      <c r="J298"/>
      <c r="K298"/>
      <c r="L298"/>
      <c r="M298"/>
      <c r="N298"/>
      <c r="O298"/>
      <c r="P298"/>
      <c r="Q298"/>
      <c r="R298"/>
      <c r="S298"/>
      <c r="T298"/>
      <c r="U298"/>
      <c r="V298"/>
      <c r="W298"/>
      <c r="X298"/>
      <c r="Y298"/>
      <c r="Z298"/>
      <c r="AA298"/>
    </row>
    <row r="299" spans="1:27" ht="14.5" x14ac:dyDescent="0.35">
      <c r="A299"/>
      <c r="B299"/>
      <c r="C299"/>
      <c r="D299"/>
      <c r="E299"/>
      <c r="F299"/>
      <c r="G299"/>
      <c r="H299"/>
      <c r="I299"/>
      <c r="J299"/>
      <c r="K299"/>
      <c r="L299"/>
      <c r="M299"/>
      <c r="N299"/>
      <c r="O299"/>
      <c r="P299"/>
      <c r="Q299"/>
      <c r="R299"/>
      <c r="S299"/>
      <c r="T299"/>
      <c r="U299"/>
      <c r="V299"/>
      <c r="W299"/>
      <c r="X299"/>
      <c r="Y299"/>
      <c r="Z299"/>
      <c r="AA299"/>
    </row>
    <row r="300" spans="1:27" ht="14.5" x14ac:dyDescent="0.35">
      <c r="A300"/>
      <c r="B300"/>
      <c r="C300"/>
      <c r="D300"/>
      <c r="E300"/>
      <c r="F300"/>
      <c r="G300"/>
      <c r="H300"/>
      <c r="I300"/>
      <c r="J300"/>
      <c r="K300"/>
      <c r="L300"/>
      <c r="M300"/>
      <c r="N300"/>
      <c r="O300"/>
      <c r="P300"/>
      <c r="Q300"/>
      <c r="R300"/>
      <c r="S300"/>
      <c r="T300"/>
      <c r="U300"/>
      <c r="V300"/>
      <c r="W300"/>
      <c r="X300"/>
      <c r="Y300"/>
      <c r="Z300"/>
      <c r="AA300"/>
    </row>
    <row r="301" spans="1:27" ht="14.5" x14ac:dyDescent="0.35">
      <c r="A301"/>
      <c r="B301"/>
      <c r="C301"/>
      <c r="D301"/>
      <c r="E301"/>
      <c r="F301"/>
      <c r="G301"/>
      <c r="H301"/>
      <c r="I301"/>
      <c r="J301"/>
      <c r="K301"/>
      <c r="L301"/>
      <c r="M301"/>
      <c r="N301"/>
      <c r="O301"/>
      <c r="P301"/>
      <c r="Q301"/>
      <c r="R301"/>
      <c r="S301"/>
      <c r="T301"/>
      <c r="U301"/>
      <c r="V301"/>
      <c r="W301"/>
      <c r="X301"/>
      <c r="Y301"/>
      <c r="Z301"/>
      <c r="AA301"/>
    </row>
    <row r="302" spans="1:27" ht="14.5" x14ac:dyDescent="0.35">
      <c r="A302"/>
      <c r="B302"/>
      <c r="C302"/>
      <c r="D302"/>
      <c r="E302"/>
      <c r="F302"/>
      <c r="G302"/>
      <c r="H302"/>
      <c r="I302"/>
      <c r="J302"/>
      <c r="K302"/>
      <c r="L302"/>
      <c r="M302"/>
      <c r="N302"/>
      <c r="O302"/>
      <c r="P302"/>
      <c r="Q302"/>
      <c r="R302"/>
      <c r="S302"/>
      <c r="T302"/>
      <c r="U302"/>
      <c r="V302"/>
      <c r="W302"/>
      <c r="X302"/>
      <c r="Y302"/>
      <c r="Z302"/>
      <c r="AA302"/>
    </row>
    <row r="303" spans="1:27" ht="14.5" x14ac:dyDescent="0.35">
      <c r="A303"/>
      <c r="B303"/>
      <c r="C303"/>
      <c r="D303"/>
      <c r="E303"/>
      <c r="F303"/>
      <c r="G303"/>
      <c r="H303"/>
      <c r="I303"/>
      <c r="J303"/>
      <c r="K303"/>
      <c r="L303"/>
      <c r="M303"/>
      <c r="N303"/>
      <c r="O303"/>
      <c r="P303"/>
      <c r="Q303"/>
      <c r="R303"/>
      <c r="S303"/>
      <c r="T303"/>
      <c r="U303"/>
      <c r="V303"/>
      <c r="W303"/>
      <c r="X303"/>
      <c r="Y303"/>
      <c r="Z303"/>
      <c r="AA303"/>
    </row>
    <row r="304" spans="1:27" ht="14.5" x14ac:dyDescent="0.35">
      <c r="A304"/>
      <c r="B304"/>
      <c r="C304"/>
      <c r="D304"/>
      <c r="E304"/>
      <c r="F304"/>
      <c r="G304"/>
      <c r="H304"/>
      <c r="I304"/>
      <c r="J304"/>
      <c r="K304"/>
      <c r="L304"/>
      <c r="M304"/>
      <c r="N304"/>
      <c r="O304"/>
      <c r="P304"/>
      <c r="Q304"/>
      <c r="R304"/>
      <c r="S304"/>
      <c r="T304"/>
      <c r="U304"/>
      <c r="V304"/>
      <c r="W304"/>
      <c r="X304"/>
      <c r="Y304"/>
      <c r="Z304"/>
      <c r="AA304"/>
    </row>
    <row r="305" spans="1:27" ht="14.5" x14ac:dyDescent="0.35">
      <c r="A305"/>
      <c r="B305"/>
      <c r="C305"/>
      <c r="D305"/>
      <c r="E305"/>
      <c r="F305"/>
      <c r="G305"/>
      <c r="H305"/>
      <c r="I305"/>
      <c r="J305"/>
      <c r="K305"/>
      <c r="L305"/>
      <c r="M305"/>
      <c r="N305"/>
      <c r="O305"/>
      <c r="P305"/>
      <c r="Q305"/>
      <c r="R305"/>
      <c r="S305"/>
      <c r="T305"/>
      <c r="U305"/>
      <c r="V305"/>
      <c r="W305"/>
      <c r="X305"/>
      <c r="Y305"/>
      <c r="Z305"/>
      <c r="AA305"/>
    </row>
    <row r="306" spans="1:27" ht="14.5" x14ac:dyDescent="0.35">
      <c r="A306"/>
      <c r="B306"/>
      <c r="C306"/>
      <c r="D306"/>
      <c r="E306"/>
      <c r="F306"/>
      <c r="G306"/>
      <c r="H306"/>
      <c r="I306"/>
      <c r="J306"/>
      <c r="K306"/>
      <c r="L306"/>
      <c r="M306"/>
      <c r="N306"/>
      <c r="O306"/>
      <c r="P306"/>
      <c r="Q306"/>
      <c r="R306"/>
      <c r="S306"/>
      <c r="T306"/>
      <c r="U306"/>
      <c r="V306"/>
      <c r="W306"/>
      <c r="X306"/>
      <c r="Y306"/>
      <c r="Z306"/>
      <c r="AA306"/>
    </row>
    <row r="307" spans="1:27" ht="14.5" x14ac:dyDescent="0.35">
      <c r="A307"/>
      <c r="B307"/>
      <c r="C307"/>
      <c r="D307"/>
      <c r="E307"/>
      <c r="F307"/>
      <c r="G307"/>
      <c r="H307"/>
      <c r="I307"/>
      <c r="J307"/>
      <c r="K307"/>
      <c r="L307"/>
      <c r="M307"/>
      <c r="N307"/>
      <c r="O307"/>
      <c r="P307"/>
      <c r="Q307"/>
      <c r="R307"/>
      <c r="S307"/>
      <c r="T307"/>
      <c r="U307"/>
      <c r="V307"/>
      <c r="W307"/>
      <c r="X307"/>
      <c r="Y307"/>
      <c r="Z307"/>
      <c r="AA307"/>
    </row>
    <row r="308" spans="1:27" ht="14.5" x14ac:dyDescent="0.35">
      <c r="A308"/>
      <c r="B308"/>
      <c r="C308"/>
      <c r="D308"/>
      <c r="E308"/>
      <c r="F308"/>
      <c r="G308"/>
      <c r="H308"/>
      <c r="I308"/>
      <c r="J308"/>
      <c r="K308"/>
      <c r="L308"/>
      <c r="M308"/>
      <c r="N308"/>
      <c r="O308"/>
      <c r="P308"/>
      <c r="Q308"/>
      <c r="R308"/>
      <c r="S308"/>
      <c r="T308"/>
      <c r="U308"/>
      <c r="V308"/>
      <c r="W308"/>
      <c r="X308"/>
      <c r="Y308"/>
      <c r="Z308"/>
      <c r="AA308"/>
    </row>
    <row r="309" spans="1:27" ht="14.5" x14ac:dyDescent="0.35">
      <c r="A309"/>
      <c r="B309"/>
      <c r="C309"/>
      <c r="D309"/>
      <c r="E309"/>
      <c r="F309"/>
      <c r="G309"/>
      <c r="H309"/>
      <c r="I309"/>
      <c r="J309"/>
      <c r="K309"/>
      <c r="L309"/>
      <c r="M309"/>
      <c r="N309"/>
      <c r="O309"/>
      <c r="P309"/>
      <c r="Q309"/>
      <c r="R309"/>
      <c r="S309"/>
      <c r="T309"/>
      <c r="U309"/>
      <c r="V309"/>
      <c r="W309"/>
      <c r="X309"/>
      <c r="Y309"/>
      <c r="Z309"/>
      <c r="AA309"/>
    </row>
    <row r="310" spans="1:27" ht="14.5" x14ac:dyDescent="0.35">
      <c r="A310"/>
      <c r="B310"/>
      <c r="C310"/>
      <c r="D310"/>
      <c r="E310"/>
      <c r="F310"/>
      <c r="G310"/>
      <c r="H310"/>
      <c r="I310"/>
      <c r="J310"/>
      <c r="K310"/>
      <c r="L310"/>
      <c r="M310"/>
      <c r="N310"/>
      <c r="O310"/>
      <c r="P310"/>
      <c r="Q310"/>
      <c r="R310"/>
      <c r="S310"/>
      <c r="T310"/>
      <c r="U310"/>
      <c r="V310"/>
      <c r="W310"/>
      <c r="X310"/>
      <c r="Y310"/>
      <c r="Z310"/>
      <c r="AA310"/>
    </row>
    <row r="311" spans="1:27" ht="14.5" x14ac:dyDescent="0.35">
      <c r="A311"/>
      <c r="B311"/>
      <c r="C311"/>
      <c r="D311"/>
      <c r="E311"/>
      <c r="F311"/>
      <c r="G311"/>
      <c r="H311"/>
      <c r="I311"/>
      <c r="J311"/>
      <c r="K311"/>
      <c r="L311"/>
      <c r="M311"/>
      <c r="N311"/>
      <c r="O311"/>
      <c r="P311"/>
      <c r="Q311"/>
      <c r="R311"/>
      <c r="S311"/>
      <c r="T311"/>
      <c r="U311"/>
      <c r="V311"/>
      <c r="W311"/>
      <c r="X311"/>
      <c r="Y311"/>
      <c r="Z311"/>
      <c r="AA311"/>
    </row>
    <row r="312" spans="1:27" ht="14.5" x14ac:dyDescent="0.35">
      <c r="A312"/>
      <c r="B312"/>
      <c r="C312"/>
      <c r="D312"/>
      <c r="E312"/>
      <c r="F312"/>
      <c r="G312"/>
      <c r="H312"/>
      <c r="I312"/>
      <c r="J312"/>
      <c r="K312"/>
      <c r="L312"/>
      <c r="M312"/>
      <c r="N312"/>
      <c r="O312"/>
      <c r="P312"/>
      <c r="Q312"/>
      <c r="R312"/>
      <c r="S312"/>
      <c r="T312"/>
      <c r="U312"/>
      <c r="V312"/>
      <c r="W312"/>
      <c r="X312"/>
      <c r="Y312"/>
      <c r="Z312"/>
      <c r="AA312"/>
    </row>
    <row r="313" spans="1:27" ht="14.5" x14ac:dyDescent="0.35">
      <c r="A313"/>
      <c r="B313"/>
      <c r="C313"/>
      <c r="D313"/>
      <c r="E313"/>
      <c r="F313"/>
      <c r="G313"/>
      <c r="H313"/>
      <c r="I313"/>
      <c r="J313"/>
      <c r="K313"/>
      <c r="L313"/>
      <c r="M313"/>
      <c r="N313"/>
      <c r="O313"/>
      <c r="P313"/>
      <c r="Q313"/>
      <c r="R313"/>
      <c r="S313"/>
      <c r="T313"/>
      <c r="U313"/>
      <c r="V313"/>
      <c r="W313"/>
      <c r="X313"/>
      <c r="Y313"/>
      <c r="Z313"/>
      <c r="AA313"/>
    </row>
    <row r="314" spans="1:27" ht="14.5" x14ac:dyDescent="0.35">
      <c r="A314"/>
      <c r="B314"/>
      <c r="C314"/>
      <c r="D314"/>
      <c r="E314"/>
      <c r="F314"/>
      <c r="G314"/>
      <c r="H314"/>
      <c r="I314"/>
      <c r="J314"/>
      <c r="K314"/>
      <c r="L314"/>
      <c r="M314"/>
      <c r="N314"/>
      <c r="O314"/>
      <c r="P314"/>
      <c r="Q314"/>
      <c r="R314"/>
      <c r="S314"/>
      <c r="T314"/>
      <c r="U314"/>
      <c r="V314"/>
      <c r="W314"/>
      <c r="X314"/>
      <c r="Y314"/>
      <c r="Z314"/>
      <c r="AA314"/>
    </row>
    <row r="315" spans="1:27" ht="14.5" x14ac:dyDescent="0.35">
      <c r="A315"/>
      <c r="B315"/>
      <c r="C315"/>
      <c r="D315"/>
      <c r="E315"/>
      <c r="F315"/>
      <c r="G315"/>
      <c r="H315"/>
      <c r="I315"/>
      <c r="J315"/>
      <c r="K315"/>
      <c r="L315"/>
      <c r="M315"/>
      <c r="N315"/>
      <c r="O315"/>
      <c r="P315"/>
      <c r="Q315"/>
      <c r="R315"/>
      <c r="S315"/>
      <c r="T315"/>
      <c r="U315"/>
      <c r="V315"/>
      <c r="W315"/>
      <c r="X315"/>
      <c r="Y315"/>
      <c r="Z315"/>
      <c r="AA315"/>
    </row>
    <row r="316" spans="1:27" ht="14.5" x14ac:dyDescent="0.35">
      <c r="A316"/>
      <c r="B316"/>
      <c r="C316"/>
      <c r="D316"/>
      <c r="E316"/>
      <c r="F316"/>
      <c r="G316"/>
      <c r="H316"/>
      <c r="I316"/>
      <c r="J316"/>
      <c r="K316"/>
      <c r="L316"/>
      <c r="M316"/>
      <c r="N316"/>
      <c r="O316"/>
      <c r="P316"/>
      <c r="Q316"/>
      <c r="R316"/>
      <c r="S316"/>
      <c r="T316"/>
      <c r="U316"/>
      <c r="V316"/>
      <c r="W316"/>
      <c r="X316"/>
      <c r="Y316"/>
      <c r="Z316"/>
      <c r="AA316"/>
    </row>
    <row r="317" spans="1:27" ht="14.5" x14ac:dyDescent="0.35">
      <c r="A317"/>
      <c r="B317"/>
      <c r="C317"/>
      <c r="D317"/>
      <c r="E317"/>
      <c r="F317"/>
      <c r="G317"/>
      <c r="H317"/>
      <c r="I317"/>
      <c r="J317"/>
      <c r="K317"/>
      <c r="L317"/>
      <c r="M317"/>
      <c r="N317"/>
      <c r="O317"/>
      <c r="P317"/>
      <c r="Q317"/>
      <c r="R317"/>
      <c r="S317"/>
      <c r="T317"/>
      <c r="U317"/>
      <c r="V317"/>
      <c r="W317"/>
      <c r="X317"/>
      <c r="Y317"/>
      <c r="Z317"/>
      <c r="AA317"/>
    </row>
    <row r="318" spans="1:27" ht="14.5" x14ac:dyDescent="0.35">
      <c r="A318"/>
      <c r="B318"/>
      <c r="C318"/>
      <c r="D318"/>
      <c r="E318"/>
      <c r="F318"/>
      <c r="G318"/>
      <c r="H318"/>
      <c r="I318"/>
      <c r="J318"/>
      <c r="K318"/>
      <c r="L318"/>
      <c r="M318"/>
      <c r="N318"/>
      <c r="O318"/>
      <c r="P318"/>
      <c r="Q318"/>
      <c r="R318"/>
      <c r="S318"/>
      <c r="T318"/>
      <c r="U318"/>
      <c r="V318"/>
      <c r="W318"/>
      <c r="X318"/>
      <c r="Y318"/>
      <c r="Z318"/>
      <c r="AA318"/>
    </row>
    <row r="319" spans="1:27" ht="14.5" x14ac:dyDescent="0.35">
      <c r="A319"/>
      <c r="B319"/>
      <c r="C319"/>
      <c r="D319"/>
      <c r="E319"/>
      <c r="F319"/>
      <c r="G319"/>
      <c r="H319"/>
      <c r="I319"/>
      <c r="J319"/>
      <c r="K319"/>
      <c r="L319"/>
      <c r="M319"/>
      <c r="N319"/>
      <c r="O319"/>
      <c r="P319"/>
      <c r="Q319"/>
      <c r="R319"/>
      <c r="S319"/>
      <c r="T319"/>
      <c r="U319"/>
      <c r="V319"/>
      <c r="W319"/>
      <c r="X319"/>
      <c r="Y319"/>
      <c r="Z319"/>
      <c r="AA319"/>
    </row>
    <row r="320" spans="1:27" ht="14.5" x14ac:dyDescent="0.35">
      <c r="A320"/>
      <c r="B320"/>
      <c r="C320"/>
      <c r="D320"/>
      <c r="E320"/>
      <c r="F320"/>
      <c r="G320"/>
      <c r="H320"/>
      <c r="I320"/>
      <c r="J320"/>
      <c r="K320"/>
      <c r="L320"/>
      <c r="M320"/>
      <c r="N320"/>
      <c r="O320"/>
      <c r="P320"/>
      <c r="Q320"/>
      <c r="R320"/>
      <c r="S320"/>
      <c r="T320"/>
      <c r="U320"/>
      <c r="V320"/>
      <c r="W320"/>
      <c r="X320"/>
      <c r="Y320"/>
      <c r="Z320"/>
      <c r="AA320"/>
    </row>
    <row r="321" spans="1:27" ht="14.5" x14ac:dyDescent="0.35">
      <c r="A321"/>
      <c r="B321"/>
      <c r="C321"/>
      <c r="D321"/>
      <c r="E321"/>
      <c r="F321"/>
      <c r="G321"/>
      <c r="H321"/>
      <c r="I321"/>
      <c r="J321"/>
      <c r="K321"/>
      <c r="L321"/>
      <c r="M321"/>
      <c r="N321"/>
      <c r="O321"/>
      <c r="P321"/>
      <c r="Q321"/>
      <c r="R321"/>
      <c r="S321"/>
      <c r="T321"/>
      <c r="U321"/>
      <c r="V321"/>
      <c r="W321"/>
      <c r="X321"/>
      <c r="Y321"/>
      <c r="Z321"/>
      <c r="AA321"/>
    </row>
    <row r="322" spans="1:27" ht="14.5" x14ac:dyDescent="0.35">
      <c r="A322"/>
      <c r="B322"/>
      <c r="C322"/>
      <c r="D322"/>
      <c r="E322"/>
      <c r="F322"/>
      <c r="G322"/>
      <c r="H322"/>
      <c r="I322"/>
      <c r="J322"/>
      <c r="K322"/>
      <c r="L322"/>
      <c r="M322"/>
      <c r="N322"/>
      <c r="O322"/>
      <c r="P322"/>
      <c r="Q322"/>
      <c r="R322"/>
      <c r="S322"/>
      <c r="T322"/>
      <c r="U322"/>
      <c r="V322"/>
      <c r="W322"/>
      <c r="X322"/>
      <c r="Y322"/>
      <c r="Z322"/>
      <c r="AA322"/>
    </row>
    <row r="323" spans="1:27" ht="14.5" x14ac:dyDescent="0.35">
      <c r="A323"/>
      <c r="B323"/>
      <c r="C323"/>
      <c r="D323"/>
      <c r="E323"/>
      <c r="F323"/>
      <c r="G323"/>
      <c r="H323"/>
      <c r="I323"/>
      <c r="J323"/>
      <c r="K323"/>
      <c r="L323"/>
      <c r="M323"/>
      <c r="N323"/>
      <c r="O323"/>
      <c r="P323"/>
      <c r="Q323"/>
      <c r="R323"/>
      <c r="S323"/>
      <c r="T323"/>
      <c r="U323"/>
      <c r="V323"/>
      <c r="W323"/>
      <c r="X323"/>
      <c r="Y323"/>
      <c r="Z323"/>
      <c r="AA323"/>
    </row>
    <row r="324" spans="1:27" ht="14.5" x14ac:dyDescent="0.35">
      <c r="A324"/>
      <c r="B324"/>
      <c r="C324"/>
      <c r="D324"/>
      <c r="E324"/>
      <c r="F324"/>
      <c r="G324"/>
      <c r="H324"/>
      <c r="I324"/>
      <c r="J324"/>
      <c r="K324"/>
      <c r="L324"/>
      <c r="M324"/>
      <c r="N324"/>
      <c r="O324"/>
      <c r="P324"/>
      <c r="Q324"/>
      <c r="R324"/>
      <c r="S324"/>
      <c r="T324"/>
      <c r="U324"/>
      <c r="V324"/>
      <c r="W324"/>
      <c r="X324"/>
      <c r="Y324"/>
      <c r="Z324"/>
      <c r="AA324"/>
    </row>
    <row r="325" spans="1:27" ht="14.5" x14ac:dyDescent="0.35">
      <c r="A325"/>
      <c r="B325"/>
      <c r="C325"/>
      <c r="D325"/>
      <c r="E325"/>
      <c r="F325"/>
      <c r="G325"/>
      <c r="H325"/>
      <c r="I325"/>
      <c r="J325"/>
      <c r="K325"/>
      <c r="L325"/>
      <c r="M325"/>
      <c r="N325"/>
      <c r="O325"/>
      <c r="P325"/>
      <c r="Q325"/>
      <c r="R325"/>
      <c r="S325"/>
      <c r="T325"/>
      <c r="U325"/>
      <c r="V325"/>
      <c r="W325"/>
      <c r="X325"/>
      <c r="Y325"/>
      <c r="Z325"/>
      <c r="AA325"/>
    </row>
    <row r="326" spans="1:27" ht="14.5" x14ac:dyDescent="0.35">
      <c r="A326"/>
      <c r="B326"/>
      <c r="C326"/>
      <c r="D326"/>
      <c r="E326"/>
      <c r="F326"/>
      <c r="G326"/>
      <c r="H326"/>
      <c r="I326"/>
      <c r="J326"/>
      <c r="K326"/>
      <c r="L326"/>
      <c r="M326"/>
      <c r="N326"/>
      <c r="O326"/>
      <c r="P326"/>
      <c r="Q326"/>
      <c r="R326"/>
      <c r="S326"/>
      <c r="T326"/>
      <c r="U326"/>
      <c r="V326"/>
      <c r="W326"/>
      <c r="X326"/>
      <c r="Y326"/>
      <c r="Z326"/>
      <c r="AA326"/>
    </row>
    <row r="327" spans="1:27" ht="14.5" x14ac:dyDescent="0.35">
      <c r="A327"/>
      <c r="B327"/>
      <c r="C327"/>
      <c r="D327"/>
      <c r="E327"/>
      <c r="F327"/>
      <c r="G327"/>
      <c r="H327"/>
      <c r="I327"/>
      <c r="J327"/>
      <c r="K327"/>
      <c r="L327"/>
      <c r="M327"/>
      <c r="N327"/>
      <c r="O327"/>
      <c r="P327"/>
      <c r="Q327"/>
      <c r="R327"/>
      <c r="S327"/>
      <c r="T327"/>
      <c r="U327"/>
      <c r="V327"/>
      <c r="W327"/>
      <c r="X327"/>
      <c r="Y327"/>
      <c r="Z327"/>
      <c r="AA327"/>
    </row>
    <row r="328" spans="1:27" ht="14.5" x14ac:dyDescent="0.35">
      <c r="A328"/>
      <c r="B328"/>
      <c r="C328"/>
      <c r="D328"/>
      <c r="E328"/>
      <c r="F328"/>
      <c r="G328"/>
      <c r="H328"/>
      <c r="I328"/>
      <c r="J328"/>
      <c r="K328"/>
      <c r="L328"/>
      <c r="M328"/>
      <c r="N328"/>
      <c r="O328"/>
      <c r="P328"/>
      <c r="Q328"/>
      <c r="R328"/>
      <c r="S328"/>
      <c r="T328"/>
      <c r="U328"/>
      <c r="V328"/>
      <c r="W328"/>
      <c r="X328"/>
      <c r="Y328"/>
      <c r="Z328"/>
      <c r="AA328"/>
    </row>
    <row r="329" spans="1:27" ht="14.5" x14ac:dyDescent="0.35">
      <c r="A329"/>
      <c r="B329"/>
      <c r="C329"/>
      <c r="D329"/>
      <c r="E329"/>
      <c r="F329"/>
      <c r="G329"/>
      <c r="H329"/>
      <c r="I329"/>
      <c r="J329"/>
      <c r="K329"/>
      <c r="L329"/>
      <c r="M329"/>
      <c r="N329"/>
      <c r="O329"/>
      <c r="P329"/>
      <c r="Q329"/>
      <c r="R329"/>
      <c r="S329"/>
      <c r="T329"/>
      <c r="U329"/>
      <c r="V329"/>
      <c r="W329"/>
      <c r="X329"/>
      <c r="Y329"/>
      <c r="Z329"/>
      <c r="AA329"/>
    </row>
    <row r="330" spans="1:27" ht="14.5" x14ac:dyDescent="0.35">
      <c r="A330"/>
      <c r="B330"/>
      <c r="C330"/>
      <c r="D330"/>
      <c r="E330"/>
      <c r="F330"/>
      <c r="G330"/>
      <c r="H330"/>
      <c r="I330"/>
      <c r="J330"/>
      <c r="K330"/>
      <c r="L330"/>
      <c r="M330"/>
      <c r="N330"/>
      <c r="O330"/>
      <c r="P330"/>
      <c r="Q330"/>
      <c r="R330"/>
      <c r="S330"/>
      <c r="T330"/>
      <c r="U330"/>
      <c r="V330"/>
      <c r="W330"/>
      <c r="X330"/>
      <c r="Y330"/>
      <c r="Z330"/>
      <c r="AA330"/>
    </row>
    <row r="331" spans="1:27" ht="14.5" x14ac:dyDescent="0.35">
      <c r="A331"/>
      <c r="B331"/>
      <c r="C331"/>
      <c r="D331"/>
      <c r="E331"/>
      <c r="F331"/>
      <c r="G331"/>
      <c r="H331"/>
      <c r="I331"/>
      <c r="J331"/>
      <c r="K331"/>
      <c r="L331"/>
      <c r="M331"/>
      <c r="N331"/>
      <c r="O331"/>
      <c r="P331"/>
      <c r="Q331"/>
      <c r="R331"/>
      <c r="S331"/>
      <c r="T331"/>
      <c r="U331"/>
      <c r="V331"/>
      <c r="W331"/>
      <c r="X331"/>
      <c r="Y331"/>
      <c r="Z331"/>
      <c r="AA331"/>
    </row>
    <row r="332" spans="1:27" ht="14.5" x14ac:dyDescent="0.35">
      <c r="A332"/>
      <c r="B332"/>
      <c r="C332"/>
      <c r="D332"/>
      <c r="E332"/>
      <c r="F332"/>
      <c r="G332"/>
      <c r="H332"/>
      <c r="I332"/>
      <c r="J332"/>
      <c r="K332"/>
      <c r="L332"/>
      <c r="M332"/>
      <c r="N332"/>
      <c r="O332"/>
      <c r="P332"/>
      <c r="Q332"/>
      <c r="R332"/>
      <c r="S332"/>
      <c r="T332"/>
      <c r="U332"/>
      <c r="V332"/>
      <c r="W332"/>
      <c r="X332"/>
      <c r="Y332"/>
      <c r="Z332"/>
      <c r="AA332"/>
    </row>
    <row r="333" spans="1:27" ht="14.5" x14ac:dyDescent="0.35">
      <c r="A333"/>
      <c r="B333"/>
      <c r="C333"/>
      <c r="D333"/>
      <c r="E333"/>
      <c r="F333"/>
      <c r="G333"/>
      <c r="H333"/>
      <c r="I333"/>
      <c r="J333"/>
      <c r="K333"/>
      <c r="L333"/>
      <c r="M333"/>
      <c r="N333"/>
      <c r="O333"/>
      <c r="P333"/>
      <c r="Q333"/>
      <c r="R333"/>
      <c r="S333"/>
      <c r="T333"/>
      <c r="U333"/>
      <c r="V333"/>
      <c r="W333"/>
      <c r="X333"/>
      <c r="Y333"/>
      <c r="Z333"/>
      <c r="AA333"/>
    </row>
    <row r="334" spans="1:27" ht="14.5" x14ac:dyDescent="0.35">
      <c r="A334"/>
      <c r="B334"/>
      <c r="C334"/>
      <c r="D334"/>
      <c r="E334"/>
      <c r="F334"/>
      <c r="G334"/>
      <c r="H334"/>
      <c r="I334"/>
      <c r="J334"/>
      <c r="K334"/>
      <c r="L334"/>
      <c r="M334"/>
      <c r="N334"/>
      <c r="O334"/>
      <c r="P334"/>
      <c r="Q334"/>
      <c r="R334"/>
      <c r="S334"/>
      <c r="T334"/>
      <c r="U334"/>
      <c r="V334"/>
      <c r="W334"/>
      <c r="X334"/>
      <c r="Y334"/>
      <c r="Z334"/>
      <c r="AA334"/>
    </row>
    <row r="335" spans="1:27" ht="14.5" x14ac:dyDescent="0.35">
      <c r="A335"/>
      <c r="B335"/>
      <c r="C335"/>
      <c r="D335"/>
      <c r="E335"/>
      <c r="F335"/>
      <c r="G335"/>
      <c r="H335"/>
      <c r="I335"/>
      <c r="J335"/>
      <c r="K335"/>
      <c r="L335"/>
      <c r="M335"/>
      <c r="N335"/>
      <c r="O335"/>
      <c r="P335"/>
      <c r="Q335"/>
      <c r="R335"/>
      <c r="S335"/>
      <c r="T335"/>
      <c r="U335"/>
      <c r="V335"/>
      <c r="W335"/>
      <c r="X335"/>
      <c r="Y335"/>
      <c r="Z335"/>
      <c r="AA335"/>
    </row>
    <row r="336" spans="1:27" ht="14.5" x14ac:dyDescent="0.35">
      <c r="A336"/>
      <c r="B336"/>
      <c r="C336"/>
      <c r="D336"/>
      <c r="E336"/>
      <c r="F336"/>
      <c r="G336"/>
      <c r="H336"/>
      <c r="I336"/>
      <c r="J336"/>
      <c r="K336"/>
      <c r="L336"/>
      <c r="M336"/>
      <c r="N336"/>
      <c r="O336"/>
      <c r="P336"/>
      <c r="Q336"/>
      <c r="R336"/>
      <c r="S336"/>
      <c r="T336"/>
      <c r="U336"/>
      <c r="V336"/>
      <c r="W336"/>
      <c r="X336"/>
      <c r="Y336"/>
      <c r="Z336"/>
      <c r="AA336"/>
    </row>
    <row r="337" spans="1:27" ht="14.5" x14ac:dyDescent="0.35">
      <c r="A337"/>
      <c r="B337"/>
      <c r="C337"/>
      <c r="D337"/>
      <c r="E337"/>
      <c r="F337"/>
      <c r="G337"/>
      <c r="H337"/>
      <c r="I337"/>
      <c r="J337"/>
      <c r="K337"/>
      <c r="L337"/>
      <c r="M337"/>
      <c r="N337"/>
      <c r="O337"/>
      <c r="P337"/>
      <c r="Q337"/>
      <c r="R337"/>
      <c r="S337"/>
      <c r="T337"/>
      <c r="U337"/>
      <c r="V337"/>
      <c r="W337"/>
      <c r="X337"/>
      <c r="Y337"/>
      <c r="Z337"/>
      <c r="AA337"/>
    </row>
    <row r="338" spans="1:27" ht="14.5" x14ac:dyDescent="0.35">
      <c r="A338"/>
      <c r="B338"/>
      <c r="C338"/>
      <c r="D338"/>
      <c r="E338"/>
      <c r="F338"/>
      <c r="G338"/>
      <c r="H338"/>
      <c r="I338"/>
      <c r="J338"/>
      <c r="K338"/>
      <c r="L338"/>
      <c r="M338"/>
      <c r="N338"/>
      <c r="O338"/>
      <c r="P338"/>
      <c r="Q338"/>
      <c r="R338"/>
      <c r="S338"/>
      <c r="T338"/>
      <c r="U338"/>
      <c r="V338"/>
      <c r="W338"/>
      <c r="X338"/>
      <c r="Y338"/>
      <c r="Z338"/>
      <c r="AA338"/>
    </row>
    <row r="339" spans="1:27" ht="14.5" x14ac:dyDescent="0.35">
      <c r="A339"/>
      <c r="B339"/>
      <c r="C339"/>
      <c r="D339"/>
      <c r="E339"/>
      <c r="F339"/>
      <c r="G339"/>
      <c r="H339"/>
      <c r="I339"/>
      <c r="J339"/>
      <c r="K339"/>
      <c r="L339"/>
      <c r="M339"/>
      <c r="N339"/>
      <c r="O339"/>
      <c r="P339"/>
      <c r="Q339"/>
      <c r="R339"/>
      <c r="S339"/>
      <c r="T339"/>
      <c r="U339"/>
      <c r="V339"/>
      <c r="W339"/>
      <c r="X339"/>
      <c r="Y339"/>
      <c r="Z339"/>
      <c r="AA339"/>
    </row>
    <row r="340" spans="1:27" ht="14.5" x14ac:dyDescent="0.35">
      <c r="A340"/>
      <c r="B340"/>
      <c r="C340"/>
      <c r="D340"/>
      <c r="E340"/>
      <c r="F340"/>
      <c r="G340"/>
      <c r="H340"/>
      <c r="I340"/>
      <c r="J340"/>
      <c r="K340"/>
      <c r="L340"/>
      <c r="M340"/>
      <c r="N340"/>
      <c r="O340"/>
      <c r="P340"/>
      <c r="Q340"/>
      <c r="R340"/>
      <c r="S340"/>
      <c r="T340"/>
      <c r="U340"/>
      <c r="V340"/>
      <c r="W340"/>
      <c r="X340"/>
      <c r="Y340"/>
      <c r="Z340"/>
      <c r="AA340"/>
    </row>
    <row r="341" spans="1:27" ht="14.5" x14ac:dyDescent="0.35">
      <c r="A341"/>
      <c r="B341"/>
      <c r="C341"/>
      <c r="D341"/>
      <c r="E341"/>
      <c r="F341"/>
      <c r="G341"/>
      <c r="H341"/>
      <c r="I341"/>
      <c r="J341"/>
      <c r="K341"/>
      <c r="L341"/>
      <c r="M341"/>
      <c r="N341"/>
      <c r="O341"/>
      <c r="P341"/>
      <c r="Q341"/>
      <c r="R341"/>
      <c r="S341"/>
      <c r="T341"/>
      <c r="U341"/>
      <c r="V341"/>
      <c r="W341"/>
      <c r="X341"/>
      <c r="Y341"/>
      <c r="Z341"/>
      <c r="AA341"/>
    </row>
    <row r="342" spans="1:27" ht="14.5" x14ac:dyDescent="0.35">
      <c r="A342"/>
      <c r="B342"/>
      <c r="C342"/>
      <c r="D342"/>
      <c r="E342"/>
      <c r="F342"/>
      <c r="G342"/>
      <c r="H342"/>
      <c r="I342"/>
      <c r="J342"/>
      <c r="K342"/>
      <c r="L342"/>
      <c r="M342"/>
      <c r="N342"/>
      <c r="O342"/>
      <c r="P342"/>
      <c r="Q342"/>
      <c r="R342"/>
      <c r="S342"/>
      <c r="T342"/>
      <c r="U342"/>
      <c r="V342"/>
      <c r="W342"/>
      <c r="X342"/>
      <c r="Y342"/>
      <c r="Z342"/>
      <c r="AA342"/>
    </row>
    <row r="343" spans="1:27" ht="14.5" x14ac:dyDescent="0.35">
      <c r="A343"/>
      <c r="B343"/>
      <c r="C343"/>
      <c r="D343"/>
      <c r="E343"/>
      <c r="F343"/>
      <c r="G343"/>
      <c r="H343"/>
      <c r="I343"/>
      <c r="J343"/>
      <c r="K343"/>
      <c r="L343"/>
      <c r="M343"/>
      <c r="N343"/>
      <c r="O343"/>
      <c r="P343"/>
      <c r="Q343"/>
      <c r="R343"/>
      <c r="S343"/>
      <c r="T343"/>
      <c r="U343"/>
      <c r="V343"/>
      <c r="W343"/>
      <c r="X343"/>
      <c r="Y343"/>
      <c r="Z343"/>
      <c r="AA343"/>
    </row>
    <row r="344" spans="1:27" ht="14.5" x14ac:dyDescent="0.35">
      <c r="A344"/>
      <c r="B344"/>
      <c r="C344"/>
      <c r="D344"/>
      <c r="E344"/>
      <c r="F344"/>
      <c r="G344"/>
      <c r="H344"/>
      <c r="I344"/>
      <c r="J344"/>
      <c r="K344"/>
      <c r="L344"/>
      <c r="M344"/>
      <c r="N344"/>
      <c r="O344"/>
      <c r="P344"/>
      <c r="Q344"/>
      <c r="R344"/>
      <c r="S344"/>
      <c r="T344"/>
      <c r="U344"/>
      <c r="V344"/>
      <c r="W344"/>
      <c r="X344"/>
      <c r="Y344"/>
      <c r="Z344"/>
      <c r="AA344"/>
    </row>
    <row r="345" spans="1:27" ht="14.5" x14ac:dyDescent="0.35">
      <c r="A345"/>
      <c r="B345"/>
      <c r="C345"/>
      <c r="D345"/>
      <c r="E345"/>
      <c r="F345"/>
      <c r="G345"/>
      <c r="H345"/>
      <c r="I345"/>
      <c r="J345"/>
      <c r="K345"/>
      <c r="L345"/>
      <c r="M345"/>
      <c r="N345"/>
      <c r="O345"/>
      <c r="P345"/>
      <c r="Q345"/>
      <c r="R345"/>
      <c r="S345"/>
      <c r="T345"/>
      <c r="U345"/>
      <c r="V345"/>
      <c r="W345"/>
      <c r="X345"/>
      <c r="Y345"/>
      <c r="Z345"/>
      <c r="AA345"/>
    </row>
    <row r="346" spans="1:27" ht="14.5" x14ac:dyDescent="0.35">
      <c r="A346"/>
      <c r="B346"/>
      <c r="C346"/>
      <c r="D346"/>
      <c r="E346"/>
      <c r="F346"/>
      <c r="G346"/>
      <c r="H346"/>
      <c r="I346"/>
      <c r="J346"/>
      <c r="K346"/>
      <c r="L346"/>
      <c r="M346"/>
      <c r="N346"/>
      <c r="O346"/>
      <c r="P346"/>
      <c r="Q346"/>
      <c r="R346"/>
      <c r="S346"/>
      <c r="T346"/>
      <c r="U346"/>
      <c r="V346"/>
      <c r="W346"/>
      <c r="X346"/>
      <c r="Y346"/>
      <c r="Z346"/>
      <c r="AA346"/>
    </row>
    <row r="347" spans="1:27" ht="14.5" x14ac:dyDescent="0.35">
      <c r="A347"/>
      <c r="B347"/>
      <c r="C347"/>
      <c r="D347"/>
      <c r="E347"/>
      <c r="F347"/>
      <c r="G347"/>
      <c r="H347"/>
      <c r="I347"/>
      <c r="J347"/>
      <c r="K347"/>
      <c r="L347"/>
      <c r="M347"/>
      <c r="N347"/>
      <c r="O347"/>
      <c r="P347"/>
      <c r="Q347"/>
      <c r="R347"/>
      <c r="S347"/>
      <c r="T347"/>
      <c r="U347"/>
      <c r="V347"/>
      <c r="W347"/>
      <c r="X347"/>
      <c r="Y347"/>
      <c r="Z347"/>
      <c r="AA347"/>
    </row>
    <row r="348" spans="1:27" ht="14.5" x14ac:dyDescent="0.35">
      <c r="A348"/>
      <c r="B348"/>
      <c r="C348"/>
      <c r="D348"/>
      <c r="E348"/>
      <c r="F348"/>
      <c r="G348"/>
      <c r="H348"/>
      <c r="I348"/>
      <c r="J348"/>
      <c r="K348"/>
      <c r="L348"/>
      <c r="M348"/>
      <c r="N348"/>
      <c r="O348"/>
      <c r="P348"/>
      <c r="Q348"/>
      <c r="R348"/>
      <c r="S348"/>
      <c r="T348"/>
      <c r="U348"/>
      <c r="V348"/>
      <c r="W348"/>
      <c r="X348"/>
      <c r="Y348"/>
      <c r="Z348"/>
      <c r="AA348"/>
    </row>
    <row r="349" spans="1:27" ht="14.5" x14ac:dyDescent="0.35">
      <c r="A349"/>
      <c r="B349"/>
      <c r="C349"/>
      <c r="D349"/>
      <c r="E349"/>
      <c r="F349"/>
      <c r="G349"/>
      <c r="H349"/>
      <c r="I349"/>
      <c r="J349"/>
      <c r="K349"/>
      <c r="L349"/>
      <c r="M349"/>
      <c r="N349"/>
      <c r="O349"/>
      <c r="P349"/>
      <c r="Q349"/>
      <c r="R349"/>
      <c r="S349"/>
      <c r="T349"/>
      <c r="U349"/>
      <c r="V349"/>
      <c r="W349"/>
      <c r="X349"/>
      <c r="Y349"/>
      <c r="Z349"/>
      <c r="AA349"/>
    </row>
    <row r="350" spans="1:27" ht="14.5" x14ac:dyDescent="0.35">
      <c r="A350"/>
      <c r="B350"/>
      <c r="C350"/>
      <c r="D350"/>
      <c r="E350"/>
      <c r="F350"/>
      <c r="G350"/>
      <c r="H350"/>
      <c r="I350"/>
      <c r="J350"/>
      <c r="K350"/>
      <c r="L350"/>
      <c r="M350"/>
      <c r="N350"/>
      <c r="O350"/>
      <c r="P350"/>
      <c r="Q350"/>
      <c r="R350"/>
      <c r="S350"/>
      <c r="T350"/>
      <c r="U350"/>
      <c r="V350"/>
      <c r="W350"/>
      <c r="X350"/>
      <c r="Y350"/>
      <c r="Z350"/>
      <c r="AA350"/>
    </row>
    <row r="351" spans="1:27" ht="14.5" x14ac:dyDescent="0.35">
      <c r="A351"/>
      <c r="B351"/>
      <c r="C351"/>
      <c r="D351"/>
      <c r="E351"/>
      <c r="F351"/>
      <c r="G351"/>
      <c r="H351"/>
      <c r="I351"/>
      <c r="J351"/>
      <c r="K351"/>
      <c r="L351"/>
      <c r="M351"/>
      <c r="N351"/>
      <c r="O351"/>
      <c r="P351"/>
      <c r="Q351"/>
      <c r="R351"/>
      <c r="S351"/>
      <c r="T351"/>
      <c r="U351"/>
      <c r="V351"/>
      <c r="W351"/>
      <c r="X351"/>
      <c r="Y351"/>
      <c r="Z351"/>
      <c r="AA351"/>
    </row>
    <row r="352" spans="1:27" ht="14.5" x14ac:dyDescent="0.35">
      <c r="A352"/>
      <c r="B352"/>
      <c r="C352"/>
      <c r="D352"/>
      <c r="E352"/>
      <c r="F352"/>
      <c r="G352"/>
      <c r="H352"/>
      <c r="I352"/>
      <c r="J352"/>
      <c r="K352"/>
      <c r="L352"/>
      <c r="M352"/>
      <c r="N352"/>
      <c r="O352"/>
      <c r="P352"/>
      <c r="Q352"/>
      <c r="R352"/>
      <c r="S352"/>
      <c r="T352"/>
      <c r="U352"/>
      <c r="V352"/>
      <c r="W352"/>
      <c r="X352"/>
      <c r="Y352"/>
      <c r="Z352"/>
      <c r="AA352"/>
    </row>
    <row r="353" spans="1:27" ht="14.5" x14ac:dyDescent="0.35">
      <c r="A353"/>
      <c r="B353"/>
      <c r="C353"/>
      <c r="D353"/>
      <c r="E353"/>
      <c r="F353"/>
      <c r="G353"/>
      <c r="H353"/>
      <c r="I353"/>
      <c r="J353"/>
      <c r="K353"/>
      <c r="L353"/>
      <c r="M353"/>
      <c r="N353"/>
      <c r="O353"/>
      <c r="P353"/>
      <c r="Q353"/>
      <c r="R353"/>
      <c r="S353"/>
      <c r="T353"/>
      <c r="U353"/>
      <c r="V353"/>
      <c r="W353"/>
      <c r="X353"/>
      <c r="Y353"/>
      <c r="Z353"/>
      <c r="AA353"/>
    </row>
    <row r="354" spans="1:27" ht="14.5" x14ac:dyDescent="0.35">
      <c r="A354"/>
      <c r="B354"/>
      <c r="C354"/>
      <c r="D354"/>
      <c r="E354"/>
      <c r="F354"/>
      <c r="G354"/>
      <c r="H354"/>
      <c r="I354"/>
      <c r="J354"/>
      <c r="K354"/>
      <c r="L354"/>
      <c r="M354"/>
      <c r="N354"/>
      <c r="O354"/>
      <c r="P354"/>
      <c r="Q354"/>
      <c r="R354"/>
      <c r="S354"/>
      <c r="T354"/>
      <c r="U354"/>
      <c r="V354"/>
      <c r="W354"/>
      <c r="X354"/>
      <c r="Y354"/>
      <c r="Z354"/>
      <c r="AA354"/>
    </row>
    <row r="355" spans="1:27" ht="14.5" x14ac:dyDescent="0.35">
      <c r="A355"/>
      <c r="B355"/>
      <c r="C355"/>
      <c r="D355"/>
      <c r="E355"/>
      <c r="F355"/>
      <c r="G355"/>
      <c r="H355"/>
      <c r="I355"/>
      <c r="J355"/>
      <c r="K355"/>
      <c r="L355"/>
      <c r="M355"/>
      <c r="N355"/>
      <c r="O355"/>
      <c r="P355"/>
      <c r="Q355"/>
      <c r="R355"/>
      <c r="S355"/>
      <c r="T355"/>
      <c r="U355"/>
      <c r="V355"/>
      <c r="W355"/>
      <c r="X355"/>
      <c r="Y355"/>
      <c r="Z355"/>
      <c r="AA355"/>
    </row>
    <row r="356" spans="1:27" ht="14.5" x14ac:dyDescent="0.35">
      <c r="A356"/>
      <c r="B356"/>
      <c r="C356"/>
      <c r="D356"/>
      <c r="E356"/>
      <c r="F356"/>
      <c r="G356"/>
      <c r="H356"/>
      <c r="I356"/>
      <c r="J356"/>
      <c r="K356"/>
      <c r="L356"/>
      <c r="M356"/>
      <c r="N356"/>
      <c r="O356"/>
      <c r="P356"/>
      <c r="Q356"/>
      <c r="R356"/>
      <c r="S356"/>
      <c r="T356"/>
      <c r="U356"/>
      <c r="V356"/>
      <c r="W356"/>
      <c r="X356"/>
      <c r="Y356"/>
      <c r="Z356"/>
      <c r="AA356"/>
    </row>
    <row r="357" spans="1:27" ht="14.5" x14ac:dyDescent="0.35">
      <c r="A357"/>
      <c r="B357"/>
      <c r="C357"/>
      <c r="D357"/>
      <c r="E357"/>
      <c r="F357"/>
      <c r="G357"/>
      <c r="H357"/>
      <c r="I357"/>
      <c r="J357"/>
      <c r="K357"/>
      <c r="L357"/>
      <c r="M357"/>
      <c r="N357"/>
      <c r="O357"/>
      <c r="P357"/>
      <c r="Q357"/>
      <c r="R357"/>
      <c r="S357"/>
      <c r="T357"/>
      <c r="U357"/>
      <c r="V357"/>
      <c r="W357"/>
      <c r="X357"/>
      <c r="Y357"/>
      <c r="Z357"/>
      <c r="AA357"/>
    </row>
    <row r="358" spans="1:27" ht="14.5" x14ac:dyDescent="0.35">
      <c r="A358"/>
      <c r="B358"/>
      <c r="C358"/>
      <c r="D358"/>
      <c r="E358"/>
      <c r="F358"/>
      <c r="G358"/>
      <c r="H358"/>
      <c r="I358"/>
      <c r="J358"/>
      <c r="K358"/>
      <c r="L358"/>
      <c r="M358"/>
      <c r="N358"/>
      <c r="O358"/>
      <c r="P358"/>
      <c r="Q358"/>
      <c r="R358"/>
      <c r="S358"/>
      <c r="T358"/>
      <c r="U358"/>
      <c r="V358"/>
      <c r="W358"/>
      <c r="X358"/>
      <c r="Y358"/>
      <c r="Z358"/>
      <c r="AA358"/>
    </row>
    <row r="359" spans="1:27" ht="14.5" x14ac:dyDescent="0.35">
      <c r="A359"/>
      <c r="B359"/>
      <c r="C359"/>
      <c r="D359"/>
      <c r="E359"/>
      <c r="F359"/>
      <c r="G359"/>
      <c r="H359"/>
      <c r="I359"/>
      <c r="J359"/>
      <c r="K359"/>
      <c r="L359"/>
      <c r="M359"/>
      <c r="N359"/>
      <c r="O359"/>
      <c r="P359"/>
      <c r="Q359"/>
      <c r="R359"/>
      <c r="S359"/>
      <c r="T359"/>
      <c r="U359"/>
      <c r="V359"/>
      <c r="W359"/>
      <c r="X359"/>
      <c r="Y359"/>
      <c r="Z359"/>
      <c r="AA359"/>
    </row>
    <row r="360" spans="1:27" ht="14.5" x14ac:dyDescent="0.35">
      <c r="A360"/>
      <c r="B360"/>
      <c r="C360"/>
      <c r="D360"/>
      <c r="E360"/>
      <c r="F360"/>
      <c r="G360"/>
      <c r="H360"/>
      <c r="I360"/>
      <c r="J360"/>
      <c r="K360"/>
      <c r="L360"/>
      <c r="M360"/>
      <c r="N360"/>
      <c r="O360"/>
      <c r="P360"/>
      <c r="Q360"/>
      <c r="R360"/>
      <c r="S360"/>
      <c r="T360"/>
      <c r="U360"/>
      <c r="V360"/>
      <c r="W360"/>
      <c r="X360"/>
      <c r="Y360"/>
      <c r="Z360"/>
      <c r="AA360"/>
    </row>
    <row r="361" spans="1:27" ht="14.5" x14ac:dyDescent="0.35">
      <c r="A361"/>
      <c r="B361"/>
      <c r="C361"/>
      <c r="D361"/>
      <c r="E361"/>
      <c r="F361"/>
      <c r="G361"/>
      <c r="H361"/>
      <c r="I361"/>
      <c r="J361"/>
      <c r="K361"/>
      <c r="L361"/>
      <c r="M361"/>
      <c r="N361"/>
      <c r="O361"/>
      <c r="P361"/>
      <c r="Q361"/>
      <c r="R361"/>
      <c r="S361"/>
      <c r="T361"/>
      <c r="U361"/>
      <c r="V361"/>
      <c r="W361"/>
      <c r="X361"/>
      <c r="Y361"/>
      <c r="Z361"/>
      <c r="AA361"/>
    </row>
    <row r="362" spans="1:27" ht="14.5" x14ac:dyDescent="0.35">
      <c r="A362"/>
      <c r="B362"/>
      <c r="C362"/>
      <c r="D362"/>
      <c r="E362"/>
      <c r="F362"/>
      <c r="G362"/>
      <c r="H362"/>
      <c r="I362"/>
      <c r="J362"/>
      <c r="K362"/>
      <c r="L362"/>
      <c r="M362"/>
      <c r="N362"/>
      <c r="O362"/>
      <c r="P362"/>
      <c r="Q362"/>
      <c r="R362"/>
      <c r="S362"/>
      <c r="T362"/>
      <c r="U362"/>
      <c r="V362"/>
      <c r="W362"/>
      <c r="X362"/>
      <c r="Y362"/>
      <c r="Z362"/>
      <c r="AA362"/>
    </row>
    <row r="363" spans="1:27" ht="14.5" x14ac:dyDescent="0.35">
      <c r="A363"/>
      <c r="B363"/>
      <c r="C363"/>
      <c r="D363"/>
      <c r="E363"/>
      <c r="F363"/>
      <c r="G363"/>
      <c r="H363"/>
      <c r="I363"/>
      <c r="J363"/>
      <c r="K363"/>
      <c r="L363"/>
      <c r="M363"/>
      <c r="N363"/>
      <c r="O363"/>
      <c r="P363"/>
      <c r="Q363"/>
      <c r="R363"/>
      <c r="S363"/>
      <c r="T363"/>
      <c r="U363"/>
      <c r="V363"/>
      <c r="W363"/>
      <c r="X363"/>
      <c r="Y363"/>
      <c r="Z363"/>
      <c r="AA363"/>
    </row>
    <row r="364" spans="1:27" ht="14.5" x14ac:dyDescent="0.35">
      <c r="A364"/>
      <c r="B364"/>
      <c r="C364"/>
      <c r="D364"/>
      <c r="E364"/>
      <c r="F364"/>
      <c r="G364"/>
      <c r="H364"/>
      <c r="I364"/>
      <c r="J364"/>
      <c r="K364"/>
      <c r="L364"/>
      <c r="M364"/>
      <c r="N364"/>
      <c r="O364"/>
      <c r="P364"/>
      <c r="Q364"/>
      <c r="R364"/>
      <c r="S364"/>
      <c r="T364"/>
      <c r="U364"/>
      <c r="V364"/>
      <c r="W364"/>
      <c r="X364"/>
      <c r="Y364"/>
      <c r="Z364"/>
      <c r="AA364"/>
    </row>
    <row r="365" spans="1:27" ht="14.5" x14ac:dyDescent="0.35">
      <c r="A365"/>
      <c r="B365"/>
      <c r="C365"/>
      <c r="D365"/>
      <c r="E365"/>
      <c r="F365"/>
      <c r="G365"/>
      <c r="H365"/>
      <c r="I365"/>
      <c r="J365"/>
      <c r="K365"/>
      <c r="L365"/>
      <c r="M365"/>
      <c r="N365"/>
      <c r="O365"/>
      <c r="P365"/>
      <c r="Q365"/>
      <c r="R365"/>
      <c r="S365"/>
      <c r="T365"/>
      <c r="U365"/>
      <c r="V365"/>
      <c r="W365"/>
      <c r="X365"/>
      <c r="Y365"/>
      <c r="Z365"/>
      <c r="AA365"/>
    </row>
    <row r="366" spans="1:27" ht="14.5" x14ac:dyDescent="0.35">
      <c r="A366"/>
      <c r="B366"/>
      <c r="C366"/>
      <c r="D366"/>
      <c r="E366"/>
      <c r="F366"/>
      <c r="G366"/>
      <c r="H366"/>
      <c r="I366"/>
      <c r="J366"/>
      <c r="K366"/>
      <c r="L366"/>
      <c r="M366"/>
      <c r="N366"/>
      <c r="O366"/>
      <c r="P366"/>
      <c r="Q366"/>
      <c r="R366"/>
      <c r="S366"/>
      <c r="T366"/>
      <c r="U366"/>
      <c r="V366"/>
      <c r="W366"/>
      <c r="X366"/>
      <c r="Y366"/>
      <c r="Z366"/>
      <c r="AA366"/>
    </row>
    <row r="367" spans="1:27" ht="14.5" x14ac:dyDescent="0.35">
      <c r="A367"/>
      <c r="B367"/>
      <c r="C367"/>
      <c r="D367"/>
      <c r="E367"/>
      <c r="F367"/>
      <c r="G367"/>
      <c r="H367"/>
      <c r="I367"/>
      <c r="J367"/>
      <c r="K367"/>
      <c r="L367"/>
      <c r="M367"/>
      <c r="N367"/>
      <c r="O367"/>
      <c r="P367"/>
      <c r="Q367"/>
      <c r="R367"/>
      <c r="S367"/>
      <c r="T367"/>
      <c r="U367"/>
      <c r="V367"/>
      <c r="W367"/>
      <c r="X367"/>
      <c r="Y367"/>
      <c r="Z367"/>
      <c r="AA367"/>
    </row>
    <row r="368" spans="1:27" ht="14.5" x14ac:dyDescent="0.35">
      <c r="A368"/>
      <c r="B368"/>
      <c r="C368"/>
      <c r="D368"/>
      <c r="E368"/>
      <c r="F368"/>
      <c r="G368"/>
      <c r="H368"/>
      <c r="I368"/>
      <c r="J368"/>
      <c r="K368"/>
      <c r="L368"/>
      <c r="M368"/>
      <c r="N368"/>
      <c r="O368"/>
      <c r="P368"/>
      <c r="Q368"/>
      <c r="R368"/>
      <c r="S368"/>
      <c r="T368"/>
      <c r="U368"/>
      <c r="V368"/>
      <c r="W368"/>
      <c r="X368"/>
      <c r="Y368"/>
      <c r="Z368"/>
      <c r="AA368"/>
    </row>
    <row r="369" spans="1:27" ht="14.5" x14ac:dyDescent="0.35">
      <c r="A369"/>
      <c r="B369"/>
      <c r="C369"/>
      <c r="D369"/>
      <c r="E369"/>
      <c r="F369"/>
      <c r="G369"/>
      <c r="H369"/>
      <c r="I369"/>
      <c r="J369"/>
      <c r="K369"/>
      <c r="L369"/>
      <c r="M369"/>
      <c r="N369"/>
      <c r="O369"/>
      <c r="P369"/>
      <c r="Q369"/>
      <c r="R369"/>
      <c r="S369"/>
      <c r="T369"/>
      <c r="U369"/>
      <c r="V369"/>
      <c r="W369"/>
      <c r="X369"/>
      <c r="Y369"/>
      <c r="Z369"/>
      <c r="AA369"/>
    </row>
    <row r="370" spans="1:27" ht="14.5" x14ac:dyDescent="0.35">
      <c r="A370"/>
      <c r="B370"/>
      <c r="C370"/>
      <c r="D370"/>
      <c r="E370"/>
      <c r="F370"/>
      <c r="G370"/>
      <c r="H370"/>
      <c r="I370"/>
      <c r="J370"/>
      <c r="K370"/>
      <c r="L370"/>
      <c r="M370"/>
      <c r="N370"/>
      <c r="O370"/>
      <c r="P370"/>
      <c r="Q370"/>
      <c r="R370"/>
      <c r="S370"/>
      <c r="T370"/>
      <c r="U370"/>
      <c r="V370"/>
      <c r="W370"/>
      <c r="X370"/>
      <c r="Y370"/>
      <c r="Z370"/>
      <c r="AA370"/>
    </row>
    <row r="371" spans="1:27" ht="14.5" x14ac:dyDescent="0.35">
      <c r="A371"/>
      <c r="B371"/>
      <c r="C371"/>
      <c r="D371"/>
      <c r="E371"/>
      <c r="F371"/>
      <c r="G371"/>
      <c r="H371"/>
      <c r="I371"/>
      <c r="J371"/>
      <c r="K371"/>
      <c r="L371"/>
      <c r="M371"/>
      <c r="N371"/>
      <c r="O371"/>
      <c r="P371"/>
      <c r="Q371"/>
      <c r="R371"/>
      <c r="S371"/>
      <c r="T371"/>
      <c r="U371"/>
      <c r="V371"/>
      <c r="W371"/>
      <c r="X371"/>
      <c r="Y371"/>
      <c r="Z371"/>
      <c r="AA371"/>
    </row>
    <row r="372" spans="1:27" ht="14.5" x14ac:dyDescent="0.35">
      <c r="A372"/>
      <c r="B372"/>
      <c r="C372"/>
      <c r="D372"/>
      <c r="E372"/>
      <c r="F372"/>
      <c r="G372"/>
      <c r="H372"/>
      <c r="I372"/>
      <c r="J372"/>
      <c r="K372"/>
      <c r="L372"/>
      <c r="M372"/>
      <c r="N372"/>
      <c r="O372"/>
      <c r="P372"/>
      <c r="Q372"/>
      <c r="R372"/>
      <c r="S372"/>
      <c r="T372"/>
      <c r="U372"/>
      <c r="V372"/>
      <c r="W372"/>
      <c r="X372"/>
      <c r="Y372"/>
      <c r="Z372"/>
      <c r="AA372"/>
    </row>
    <row r="373" spans="1:27" ht="14.5" x14ac:dyDescent="0.35">
      <c r="A373"/>
      <c r="B373"/>
      <c r="C373"/>
      <c r="D373"/>
      <c r="E373"/>
      <c r="F373"/>
      <c r="G373"/>
      <c r="H373"/>
      <c r="I373"/>
      <c r="J373"/>
      <c r="K373"/>
      <c r="L373"/>
      <c r="M373"/>
      <c r="N373"/>
      <c r="O373"/>
      <c r="P373"/>
      <c r="Q373"/>
      <c r="R373"/>
      <c r="S373"/>
      <c r="T373"/>
      <c r="U373"/>
      <c r="V373"/>
      <c r="W373"/>
      <c r="X373"/>
      <c r="Y373"/>
      <c r="Z373"/>
      <c r="AA373"/>
    </row>
    <row r="374" spans="1:27" ht="14.5" x14ac:dyDescent="0.35">
      <c r="A374"/>
      <c r="B374"/>
      <c r="C374"/>
      <c r="D374"/>
      <c r="E374"/>
      <c r="F374"/>
      <c r="G374"/>
      <c r="H374"/>
      <c r="I374"/>
      <c r="J374"/>
      <c r="K374"/>
      <c r="L374"/>
      <c r="M374"/>
      <c r="N374"/>
      <c r="O374"/>
      <c r="P374"/>
      <c r="Q374"/>
      <c r="R374"/>
      <c r="S374"/>
      <c r="T374"/>
      <c r="U374"/>
      <c r="V374"/>
      <c r="W374"/>
      <c r="X374"/>
      <c r="Y374"/>
      <c r="Z374"/>
      <c r="AA374"/>
    </row>
    <row r="375" spans="1:27" ht="14.5" x14ac:dyDescent="0.35">
      <c r="A375"/>
      <c r="B375"/>
      <c r="C375"/>
      <c r="D375"/>
      <c r="E375"/>
      <c r="F375"/>
      <c r="G375"/>
      <c r="H375"/>
      <c r="I375"/>
      <c r="J375"/>
      <c r="K375"/>
      <c r="L375"/>
      <c r="M375"/>
      <c r="N375"/>
      <c r="O375"/>
      <c r="P375"/>
      <c r="Q375"/>
      <c r="R375"/>
      <c r="S375"/>
      <c r="T375"/>
      <c r="U375"/>
      <c r="V375"/>
      <c r="W375"/>
      <c r="X375"/>
      <c r="Y375"/>
      <c r="Z375"/>
      <c r="AA375"/>
    </row>
    <row r="376" spans="1:27" ht="14.5" x14ac:dyDescent="0.35">
      <c r="A376"/>
      <c r="B376"/>
      <c r="C376"/>
      <c r="D376"/>
      <c r="E376"/>
      <c r="F376"/>
      <c r="G376"/>
      <c r="H376"/>
      <c r="I376"/>
      <c r="J376"/>
      <c r="K376"/>
      <c r="L376"/>
      <c r="M376"/>
      <c r="N376"/>
      <c r="O376"/>
      <c r="P376"/>
      <c r="Q376"/>
      <c r="R376"/>
      <c r="S376"/>
      <c r="T376"/>
      <c r="U376"/>
      <c r="V376"/>
      <c r="W376"/>
      <c r="X376"/>
      <c r="Y376"/>
      <c r="Z376"/>
      <c r="AA376"/>
    </row>
    <row r="377" spans="1:27" ht="14.5" x14ac:dyDescent="0.35">
      <c r="A377"/>
      <c r="B377"/>
      <c r="C377"/>
      <c r="D377"/>
      <c r="E377"/>
      <c r="F377"/>
      <c r="G377"/>
      <c r="H377"/>
      <c r="I377"/>
      <c r="J377"/>
      <c r="K377"/>
      <c r="L377"/>
      <c r="M377"/>
      <c r="N377"/>
      <c r="O377"/>
      <c r="P377"/>
      <c r="Q377"/>
      <c r="R377"/>
      <c r="S377"/>
      <c r="T377"/>
      <c r="U377"/>
      <c r="V377"/>
      <c r="W377"/>
      <c r="X377"/>
      <c r="Y377"/>
      <c r="Z377"/>
      <c r="AA377"/>
    </row>
    <row r="378" spans="1:27" ht="14.5" x14ac:dyDescent="0.35">
      <c r="A378"/>
      <c r="B378"/>
      <c r="C378"/>
      <c r="D378"/>
      <c r="E378"/>
      <c r="F378"/>
      <c r="G378"/>
      <c r="H378"/>
      <c r="I378"/>
      <c r="J378"/>
      <c r="K378"/>
      <c r="L378"/>
      <c r="M378"/>
      <c r="N378"/>
      <c r="O378"/>
      <c r="P378"/>
      <c r="Q378"/>
      <c r="R378"/>
      <c r="S378"/>
      <c r="T378"/>
      <c r="U378"/>
      <c r="V378"/>
      <c r="W378"/>
      <c r="X378"/>
      <c r="Y378"/>
      <c r="Z378"/>
      <c r="AA378"/>
    </row>
    <row r="379" spans="1:27" ht="14.5" x14ac:dyDescent="0.35">
      <c r="A379"/>
      <c r="B379"/>
      <c r="C379"/>
      <c r="D379"/>
      <c r="E379"/>
      <c r="F379"/>
      <c r="G379"/>
      <c r="H379"/>
      <c r="I379"/>
      <c r="J379"/>
      <c r="K379"/>
      <c r="L379"/>
      <c r="M379"/>
      <c r="N379"/>
      <c r="O379"/>
      <c r="P379"/>
      <c r="Q379"/>
      <c r="R379"/>
      <c r="S379"/>
      <c r="T379"/>
      <c r="U379"/>
      <c r="V379"/>
      <c r="W379"/>
      <c r="X379"/>
      <c r="Y379"/>
      <c r="Z379"/>
      <c r="AA379"/>
    </row>
    <row r="380" spans="1:27" ht="14.5" x14ac:dyDescent="0.35">
      <c r="A380"/>
      <c r="B380"/>
      <c r="C380"/>
      <c r="D380"/>
      <c r="E380"/>
      <c r="F380"/>
      <c r="G380"/>
      <c r="H380"/>
      <c r="I380"/>
      <c r="J380"/>
      <c r="K380"/>
      <c r="L380"/>
      <c r="M380"/>
      <c r="N380"/>
      <c r="O380"/>
      <c r="P380"/>
      <c r="Q380"/>
      <c r="R380"/>
      <c r="S380"/>
      <c r="T380"/>
      <c r="U380"/>
      <c r="V380"/>
      <c r="W380"/>
      <c r="X380"/>
      <c r="Y380"/>
      <c r="Z380"/>
      <c r="AA380"/>
    </row>
    <row r="381" spans="1:27" ht="14.5" x14ac:dyDescent="0.35">
      <c r="A381"/>
      <c r="B381"/>
      <c r="C381"/>
      <c r="D381"/>
      <c r="E381"/>
      <c r="F381"/>
      <c r="G381"/>
      <c r="H381"/>
      <c r="I381"/>
      <c r="J381"/>
      <c r="K381"/>
      <c r="L381"/>
      <c r="M381"/>
      <c r="N381"/>
      <c r="O381"/>
      <c r="P381"/>
      <c r="Q381"/>
      <c r="R381"/>
      <c r="S381"/>
      <c r="T381"/>
      <c r="U381"/>
      <c r="V381"/>
      <c r="W381"/>
      <c r="X381"/>
      <c r="Y381"/>
      <c r="Z381"/>
      <c r="AA381"/>
    </row>
    <row r="382" spans="1:27" ht="14.5" x14ac:dyDescent="0.35">
      <c r="A382"/>
      <c r="B382"/>
      <c r="C382"/>
      <c r="D382"/>
      <c r="E382"/>
      <c r="F382"/>
      <c r="G382"/>
      <c r="H382"/>
      <c r="I382"/>
      <c r="J382"/>
      <c r="K382"/>
      <c r="L382"/>
      <c r="M382"/>
      <c r="N382"/>
      <c r="O382"/>
      <c r="P382"/>
      <c r="Q382"/>
      <c r="R382"/>
      <c r="S382"/>
      <c r="T382"/>
      <c r="U382"/>
      <c r="V382"/>
      <c r="W382"/>
      <c r="X382"/>
      <c r="Y382"/>
      <c r="Z382"/>
      <c r="AA382"/>
    </row>
    <row r="383" spans="1:27" ht="14.5" x14ac:dyDescent="0.35">
      <c r="A383"/>
      <c r="B383"/>
      <c r="C383"/>
      <c r="D383"/>
      <c r="E383"/>
      <c r="F383"/>
      <c r="G383"/>
      <c r="H383"/>
      <c r="I383"/>
      <c r="J383"/>
      <c r="K383"/>
      <c r="L383"/>
      <c r="M383"/>
      <c r="N383"/>
      <c r="O383"/>
      <c r="P383"/>
      <c r="Q383"/>
      <c r="R383"/>
      <c r="S383"/>
      <c r="T383"/>
      <c r="U383"/>
      <c r="V383"/>
      <c r="W383"/>
      <c r="X383"/>
      <c r="Y383"/>
      <c r="Z383"/>
      <c r="AA383"/>
    </row>
    <row r="384" spans="1:27" ht="14.5" x14ac:dyDescent="0.35">
      <c r="A384"/>
      <c r="B384"/>
      <c r="C384"/>
      <c r="D384"/>
      <c r="E384"/>
      <c r="F384"/>
      <c r="G384"/>
      <c r="H384"/>
      <c r="I384"/>
      <c r="J384"/>
      <c r="K384"/>
      <c r="L384"/>
      <c r="M384"/>
      <c r="N384"/>
      <c r="O384"/>
      <c r="P384"/>
      <c r="Q384"/>
      <c r="R384"/>
      <c r="S384"/>
      <c r="T384"/>
      <c r="U384"/>
      <c r="V384"/>
      <c r="W384"/>
      <c r="X384"/>
      <c r="Y384"/>
      <c r="Z384"/>
      <c r="AA384"/>
    </row>
    <row r="385" spans="1:27" ht="14.5" x14ac:dyDescent="0.35">
      <c r="A385"/>
      <c r="B385"/>
      <c r="C385"/>
      <c r="D385"/>
      <c r="E385"/>
      <c r="F385"/>
      <c r="G385"/>
      <c r="H385"/>
      <c r="I385"/>
      <c r="J385"/>
      <c r="K385"/>
      <c r="L385"/>
      <c r="M385"/>
      <c r="N385"/>
      <c r="O385"/>
      <c r="P385"/>
      <c r="Q385"/>
      <c r="R385"/>
      <c r="S385"/>
      <c r="T385"/>
      <c r="U385"/>
      <c r="V385"/>
      <c r="W385"/>
      <c r="X385"/>
      <c r="Y385"/>
      <c r="Z385"/>
      <c r="AA385"/>
    </row>
    <row r="386" spans="1:27" ht="14.5" x14ac:dyDescent="0.35">
      <c r="A386"/>
      <c r="B386"/>
      <c r="C386"/>
      <c r="D386"/>
      <c r="E386"/>
      <c r="F386"/>
      <c r="G386"/>
      <c r="H386"/>
      <c r="I386"/>
      <c r="J386"/>
      <c r="K386"/>
      <c r="L386"/>
      <c r="M386"/>
      <c r="N386"/>
      <c r="O386"/>
      <c r="P386"/>
      <c r="Q386"/>
      <c r="R386"/>
      <c r="S386"/>
      <c r="T386"/>
      <c r="U386"/>
      <c r="V386"/>
      <c r="W386"/>
      <c r="X386"/>
      <c r="Y386"/>
      <c r="Z386"/>
      <c r="AA386"/>
    </row>
    <row r="387" spans="1:27" ht="14.5" x14ac:dyDescent="0.35">
      <c r="A387"/>
      <c r="B387"/>
      <c r="C387"/>
      <c r="D387"/>
      <c r="E387"/>
      <c r="F387"/>
      <c r="G387"/>
      <c r="H387"/>
      <c r="I387"/>
      <c r="J387"/>
      <c r="K387"/>
      <c r="L387"/>
      <c r="M387"/>
      <c r="N387"/>
      <c r="O387"/>
      <c r="P387"/>
      <c r="Q387"/>
      <c r="R387"/>
      <c r="S387"/>
      <c r="T387"/>
      <c r="U387"/>
      <c r="V387"/>
      <c r="W387"/>
      <c r="X387"/>
      <c r="Y387"/>
      <c r="Z387"/>
      <c r="AA387"/>
    </row>
    <row r="388" spans="1:27" ht="14.5" x14ac:dyDescent="0.35">
      <c r="A388"/>
      <c r="B388"/>
      <c r="C388"/>
      <c r="D388"/>
      <c r="E388"/>
      <c r="F388"/>
      <c r="G388"/>
      <c r="H388"/>
      <c r="I388"/>
      <c r="J388"/>
      <c r="K388"/>
      <c r="L388"/>
      <c r="M388"/>
      <c r="N388"/>
      <c r="O388"/>
      <c r="P388"/>
      <c r="Q388"/>
      <c r="R388"/>
      <c r="S388"/>
      <c r="T388"/>
      <c r="U388"/>
      <c r="V388"/>
      <c r="W388"/>
      <c r="X388"/>
      <c r="Y388"/>
      <c r="Z388"/>
      <c r="AA388"/>
    </row>
    <row r="389" spans="1:27" ht="14.5" x14ac:dyDescent="0.35">
      <c r="A389"/>
      <c r="B389"/>
      <c r="C389"/>
      <c r="D389"/>
      <c r="E389"/>
      <c r="F389"/>
      <c r="G389"/>
      <c r="H389"/>
      <c r="I389"/>
      <c r="J389"/>
      <c r="K389"/>
      <c r="L389"/>
      <c r="M389"/>
      <c r="N389"/>
      <c r="O389"/>
      <c r="P389"/>
      <c r="Q389"/>
      <c r="R389"/>
      <c r="S389"/>
      <c r="T389"/>
      <c r="U389"/>
      <c r="V389"/>
      <c r="W389"/>
      <c r="X389"/>
      <c r="Y389"/>
      <c r="Z389"/>
      <c r="AA389"/>
    </row>
    <row r="390" spans="1:27" ht="14.5" x14ac:dyDescent="0.35">
      <c r="A390"/>
      <c r="B390"/>
      <c r="C390"/>
      <c r="D390"/>
      <c r="E390"/>
      <c r="F390"/>
      <c r="G390"/>
      <c r="H390"/>
      <c r="I390"/>
      <c r="J390"/>
      <c r="K390"/>
      <c r="L390"/>
      <c r="M390"/>
      <c r="N390"/>
      <c r="O390"/>
      <c r="P390"/>
      <c r="Q390"/>
      <c r="R390"/>
      <c r="S390"/>
      <c r="T390"/>
      <c r="U390"/>
      <c r="V390"/>
      <c r="W390"/>
      <c r="X390"/>
      <c r="Y390"/>
      <c r="Z390"/>
      <c r="AA390"/>
    </row>
    <row r="391" spans="1:27" ht="14.5" x14ac:dyDescent="0.35">
      <c r="A391"/>
      <c r="B391"/>
      <c r="C391"/>
      <c r="D391"/>
      <c r="E391"/>
      <c r="F391"/>
      <c r="G391"/>
      <c r="H391"/>
      <c r="I391"/>
      <c r="J391"/>
      <c r="K391"/>
      <c r="L391"/>
      <c r="M391"/>
      <c r="N391"/>
      <c r="O391"/>
      <c r="P391"/>
      <c r="Q391"/>
      <c r="R391"/>
      <c r="S391"/>
      <c r="T391"/>
      <c r="U391"/>
      <c r="V391"/>
      <c r="W391"/>
      <c r="X391"/>
      <c r="Y391"/>
      <c r="Z391"/>
      <c r="AA391"/>
    </row>
    <row r="392" spans="1:27" ht="14.5" x14ac:dyDescent="0.35">
      <c r="A392"/>
      <c r="B392"/>
      <c r="C392"/>
      <c r="D392"/>
      <c r="E392"/>
      <c r="F392"/>
      <c r="G392"/>
      <c r="H392"/>
      <c r="I392"/>
      <c r="J392"/>
      <c r="K392"/>
      <c r="L392"/>
      <c r="M392"/>
      <c r="N392"/>
      <c r="O392"/>
      <c r="P392"/>
      <c r="Q392"/>
      <c r="R392"/>
      <c r="S392"/>
      <c r="T392"/>
      <c r="U392"/>
      <c r="V392"/>
      <c r="W392"/>
      <c r="X392"/>
      <c r="Y392"/>
      <c r="Z392"/>
      <c r="AA392"/>
    </row>
    <row r="393" spans="1:27" ht="14.5" x14ac:dyDescent="0.35">
      <c r="A393"/>
      <c r="B393"/>
      <c r="C393"/>
      <c r="D393"/>
      <c r="E393"/>
      <c r="F393"/>
      <c r="G393"/>
      <c r="H393"/>
      <c r="I393"/>
      <c r="J393"/>
      <c r="K393"/>
      <c r="L393"/>
      <c r="M393"/>
      <c r="N393"/>
      <c r="O393"/>
      <c r="P393"/>
      <c r="Q393"/>
      <c r="R393"/>
      <c r="S393"/>
      <c r="T393"/>
      <c r="U393"/>
      <c r="V393"/>
      <c r="W393"/>
      <c r="X393"/>
      <c r="Y393"/>
      <c r="Z393"/>
      <c r="AA393"/>
    </row>
    <row r="394" spans="1:27" ht="14.5" x14ac:dyDescent="0.35">
      <c r="A394"/>
      <c r="B394"/>
      <c r="C394"/>
      <c r="D394"/>
      <c r="E394"/>
      <c r="F394"/>
      <c r="G394"/>
      <c r="H394"/>
      <c r="I394"/>
      <c r="J394"/>
      <c r="K394"/>
      <c r="L394"/>
      <c r="M394"/>
      <c r="N394"/>
      <c r="O394"/>
      <c r="P394"/>
      <c r="Q394"/>
      <c r="R394"/>
      <c r="S394"/>
      <c r="T394"/>
      <c r="U394"/>
      <c r="V394"/>
      <c r="W394"/>
      <c r="X394"/>
      <c r="Y394"/>
      <c r="Z394"/>
      <c r="AA394"/>
    </row>
    <row r="395" spans="1:27" ht="14.5" x14ac:dyDescent="0.35">
      <c r="A395"/>
      <c r="B395"/>
      <c r="C395"/>
      <c r="D395"/>
      <c r="E395"/>
      <c r="F395"/>
      <c r="G395"/>
      <c r="H395"/>
      <c r="I395"/>
      <c r="J395"/>
      <c r="K395"/>
      <c r="L395"/>
      <c r="M395"/>
      <c r="N395"/>
      <c r="O395"/>
      <c r="P395"/>
      <c r="Q395"/>
      <c r="R395"/>
      <c r="S395"/>
      <c r="T395"/>
      <c r="U395"/>
      <c r="V395"/>
      <c r="W395"/>
      <c r="X395"/>
      <c r="Y395"/>
      <c r="Z395"/>
      <c r="AA395"/>
    </row>
    <row r="396" spans="1:27" ht="14.5" x14ac:dyDescent="0.35">
      <c r="A396"/>
      <c r="B396"/>
      <c r="C396"/>
      <c r="D396"/>
      <c r="E396"/>
      <c r="F396"/>
      <c r="G396"/>
      <c r="H396"/>
      <c r="I396"/>
      <c r="J396"/>
      <c r="K396"/>
      <c r="L396"/>
      <c r="M396"/>
      <c r="N396"/>
      <c r="O396"/>
      <c r="P396"/>
      <c r="Q396"/>
      <c r="R396"/>
      <c r="S396"/>
      <c r="T396"/>
      <c r="U396"/>
      <c r="V396"/>
      <c r="W396"/>
      <c r="X396"/>
      <c r="Y396"/>
      <c r="Z396"/>
      <c r="AA396"/>
    </row>
    <row r="397" spans="1:27" ht="14.5" x14ac:dyDescent="0.35">
      <c r="A397"/>
      <c r="B397"/>
      <c r="C397"/>
      <c r="D397"/>
      <c r="E397"/>
      <c r="F397"/>
      <c r="G397"/>
      <c r="H397"/>
      <c r="I397"/>
      <c r="J397"/>
      <c r="K397"/>
      <c r="L397"/>
      <c r="M397"/>
      <c r="N397"/>
      <c r="O397"/>
      <c r="P397"/>
      <c r="Q397"/>
      <c r="R397"/>
      <c r="S397"/>
      <c r="T397"/>
      <c r="U397"/>
      <c r="V397"/>
      <c r="W397"/>
      <c r="X397"/>
      <c r="Y397"/>
      <c r="Z397"/>
      <c r="AA397"/>
    </row>
    <row r="398" spans="1:27" ht="14.5" x14ac:dyDescent="0.35">
      <c r="A398"/>
      <c r="B398"/>
      <c r="C398"/>
      <c r="D398"/>
      <c r="E398"/>
      <c r="F398"/>
      <c r="G398"/>
      <c r="H398"/>
      <c r="I398"/>
      <c r="J398"/>
      <c r="K398"/>
      <c r="L398"/>
      <c r="M398"/>
      <c r="N398"/>
      <c r="O398"/>
      <c r="P398"/>
      <c r="Q398"/>
      <c r="R398"/>
      <c r="S398"/>
      <c r="T398"/>
      <c r="U398"/>
      <c r="V398"/>
      <c r="W398"/>
      <c r="X398"/>
      <c r="Y398"/>
      <c r="Z398"/>
      <c r="AA398"/>
    </row>
    <row r="399" spans="1:27" ht="14.5" x14ac:dyDescent="0.35">
      <c r="A399"/>
      <c r="B399"/>
      <c r="C399"/>
      <c r="D399"/>
      <c r="E399"/>
      <c r="F399"/>
      <c r="G399"/>
      <c r="H399"/>
      <c r="I399"/>
      <c r="J399"/>
      <c r="K399"/>
      <c r="L399"/>
      <c r="M399"/>
      <c r="N399"/>
      <c r="O399"/>
      <c r="P399"/>
      <c r="Q399"/>
      <c r="R399"/>
      <c r="S399"/>
      <c r="T399"/>
      <c r="U399"/>
      <c r="V399"/>
      <c r="W399"/>
      <c r="X399"/>
      <c r="Y399"/>
      <c r="Z399"/>
      <c r="AA399"/>
    </row>
    <row r="400" spans="1:27" ht="14.5" x14ac:dyDescent="0.35">
      <c r="A400"/>
      <c r="B400"/>
      <c r="C400"/>
      <c r="D400"/>
      <c r="E400"/>
      <c r="F400"/>
      <c r="G400"/>
      <c r="H400"/>
      <c r="I400"/>
      <c r="J400"/>
      <c r="K400"/>
      <c r="L400"/>
      <c r="M400"/>
      <c r="N400"/>
      <c r="O400"/>
      <c r="P400"/>
      <c r="Q400"/>
      <c r="R400"/>
      <c r="S400"/>
      <c r="T400"/>
      <c r="U400"/>
      <c r="V400"/>
      <c r="W400"/>
      <c r="X400"/>
      <c r="Y400"/>
      <c r="Z400"/>
      <c r="AA400"/>
    </row>
    <row r="401" spans="1:27" ht="14.5" x14ac:dyDescent="0.35">
      <c r="A401"/>
      <c r="B401"/>
      <c r="C401"/>
      <c r="D401"/>
      <c r="E401"/>
      <c r="F401"/>
      <c r="G401"/>
      <c r="H401"/>
      <c r="I401"/>
      <c r="J401"/>
      <c r="K401"/>
      <c r="L401"/>
      <c r="M401"/>
      <c r="N401"/>
      <c r="O401"/>
      <c r="P401"/>
      <c r="Q401"/>
      <c r="R401"/>
      <c r="S401"/>
      <c r="T401"/>
      <c r="U401"/>
      <c r="V401"/>
      <c r="W401"/>
      <c r="X401"/>
      <c r="Y401"/>
      <c r="Z401"/>
      <c r="AA401"/>
    </row>
    <row r="402" spans="1:27" ht="14.5" x14ac:dyDescent="0.35">
      <c r="A402"/>
      <c r="B402"/>
      <c r="C402"/>
      <c r="D402"/>
      <c r="E402"/>
      <c r="F402"/>
      <c r="G402"/>
      <c r="H402"/>
      <c r="I402"/>
      <c r="J402"/>
      <c r="K402"/>
      <c r="L402"/>
      <c r="M402"/>
      <c r="N402"/>
      <c r="O402"/>
      <c r="P402"/>
      <c r="Q402"/>
      <c r="R402"/>
      <c r="S402"/>
      <c r="T402"/>
      <c r="U402"/>
      <c r="V402"/>
      <c r="W402"/>
      <c r="X402"/>
      <c r="Y402"/>
      <c r="Z402"/>
      <c r="AA402"/>
    </row>
    <row r="403" spans="1:27" ht="14.5" x14ac:dyDescent="0.35">
      <c r="A403"/>
      <c r="B403"/>
      <c r="C403"/>
      <c r="D403"/>
      <c r="E403"/>
      <c r="F403"/>
      <c r="G403"/>
      <c r="H403"/>
      <c r="I403"/>
      <c r="J403"/>
      <c r="K403"/>
      <c r="L403"/>
      <c r="M403"/>
      <c r="N403"/>
      <c r="O403"/>
      <c r="P403"/>
      <c r="Q403"/>
      <c r="R403"/>
      <c r="S403"/>
      <c r="T403"/>
      <c r="U403"/>
      <c r="V403"/>
      <c r="W403"/>
      <c r="X403"/>
      <c r="Y403"/>
      <c r="Z403"/>
      <c r="AA403"/>
    </row>
    <row r="404" spans="1:27" ht="14.5" x14ac:dyDescent="0.35">
      <c r="A404"/>
      <c r="B404"/>
      <c r="C404"/>
      <c r="D404"/>
      <c r="E404"/>
      <c r="F404"/>
      <c r="G404"/>
      <c r="H404"/>
      <c r="I404"/>
      <c r="J404"/>
      <c r="K404"/>
      <c r="L404"/>
      <c r="M404"/>
      <c r="N404"/>
      <c r="O404"/>
      <c r="P404"/>
      <c r="Q404"/>
      <c r="R404"/>
      <c r="S404"/>
      <c r="T404"/>
      <c r="U404"/>
      <c r="V404"/>
      <c r="W404"/>
      <c r="X404"/>
      <c r="Y404"/>
      <c r="Z404"/>
      <c r="AA404"/>
    </row>
    <row r="405" spans="1:27" ht="14.5" x14ac:dyDescent="0.35">
      <c r="A405"/>
      <c r="B405"/>
      <c r="C405"/>
      <c r="D405"/>
      <c r="E405"/>
      <c r="F405"/>
      <c r="G405"/>
      <c r="H405"/>
      <c r="I405"/>
      <c r="J405"/>
      <c r="K405"/>
      <c r="L405"/>
      <c r="M405"/>
      <c r="N405"/>
      <c r="O405"/>
      <c r="P405"/>
      <c r="Q405"/>
      <c r="R405"/>
      <c r="S405"/>
      <c r="T405"/>
      <c r="U405"/>
      <c r="V405"/>
      <c r="W405"/>
      <c r="X405"/>
      <c r="Y405"/>
      <c r="Z405"/>
      <c r="AA405"/>
    </row>
    <row r="406" spans="1:27" ht="14.5" x14ac:dyDescent="0.35">
      <c r="A406"/>
      <c r="B406"/>
      <c r="C406"/>
      <c r="D406"/>
      <c r="E406"/>
      <c r="F406"/>
      <c r="G406"/>
      <c r="H406"/>
      <c r="I406"/>
      <c r="J406"/>
      <c r="K406"/>
      <c r="L406"/>
      <c r="M406"/>
      <c r="N406"/>
      <c r="O406"/>
      <c r="P406"/>
      <c r="Q406"/>
      <c r="R406"/>
      <c r="S406"/>
      <c r="T406"/>
      <c r="U406"/>
      <c r="V406"/>
      <c r="W406"/>
      <c r="X406"/>
      <c r="Y406"/>
      <c r="Z406"/>
      <c r="AA406"/>
    </row>
    <row r="407" spans="1:27" ht="14.5" x14ac:dyDescent="0.35">
      <c r="A407"/>
      <c r="B407"/>
      <c r="C407"/>
      <c r="D407"/>
      <c r="E407"/>
      <c r="F407"/>
      <c r="G407"/>
      <c r="H407"/>
      <c r="I407"/>
      <c r="J407"/>
      <c r="K407"/>
      <c r="L407"/>
      <c r="M407"/>
      <c r="N407"/>
      <c r="O407"/>
      <c r="P407"/>
      <c r="Q407"/>
      <c r="R407"/>
      <c r="S407"/>
      <c r="T407"/>
      <c r="U407"/>
      <c r="V407"/>
      <c r="W407"/>
      <c r="X407"/>
      <c r="Y407"/>
      <c r="Z407"/>
      <c r="AA407"/>
    </row>
    <row r="408" spans="1:27" ht="14.5" x14ac:dyDescent="0.35">
      <c r="A408"/>
      <c r="B408"/>
      <c r="C408"/>
      <c r="D408"/>
      <c r="E408"/>
      <c r="F408"/>
      <c r="G408"/>
      <c r="H408"/>
      <c r="I408"/>
      <c r="J408"/>
      <c r="K408"/>
      <c r="L408"/>
      <c r="M408"/>
      <c r="N408"/>
      <c r="O408"/>
      <c r="P408"/>
      <c r="Q408"/>
      <c r="R408"/>
      <c r="S408"/>
      <c r="T408"/>
      <c r="U408"/>
      <c r="V408"/>
      <c r="W408"/>
      <c r="X408"/>
      <c r="Y408"/>
      <c r="Z408"/>
      <c r="AA408"/>
    </row>
    <row r="409" spans="1:27" ht="14.5" x14ac:dyDescent="0.35">
      <c r="A409"/>
      <c r="B409"/>
      <c r="C409"/>
      <c r="D409"/>
      <c r="E409"/>
      <c r="F409"/>
      <c r="G409"/>
      <c r="H409"/>
      <c r="I409"/>
      <c r="J409"/>
      <c r="K409"/>
      <c r="L409"/>
      <c r="M409"/>
      <c r="N409"/>
      <c r="O409"/>
      <c r="P409"/>
      <c r="Q409"/>
      <c r="R409"/>
      <c r="S409"/>
      <c r="T409"/>
      <c r="U409"/>
      <c r="V409"/>
      <c r="W409"/>
      <c r="X409"/>
      <c r="Y409"/>
      <c r="Z409"/>
      <c r="AA409"/>
    </row>
    <row r="410" spans="1:27" ht="14.5" x14ac:dyDescent="0.35">
      <c r="A410"/>
      <c r="B410"/>
      <c r="C410"/>
      <c r="D410"/>
      <c r="E410"/>
      <c r="F410"/>
      <c r="G410"/>
      <c r="H410"/>
      <c r="I410"/>
      <c r="J410"/>
      <c r="K410"/>
      <c r="L410"/>
      <c r="M410"/>
      <c r="N410"/>
      <c r="O410"/>
      <c r="P410"/>
      <c r="Q410"/>
      <c r="R410"/>
      <c r="S410"/>
      <c r="T410"/>
      <c r="U410"/>
      <c r="V410"/>
      <c r="W410"/>
      <c r="X410"/>
      <c r="Y410"/>
      <c r="Z410"/>
      <c r="AA410"/>
    </row>
    <row r="411" spans="1:27" ht="14.5" x14ac:dyDescent="0.35">
      <c r="A411"/>
      <c r="B411"/>
      <c r="C411"/>
      <c r="D411"/>
      <c r="E411"/>
      <c r="F411"/>
      <c r="G411"/>
      <c r="H411"/>
      <c r="I411"/>
      <c r="J411"/>
      <c r="K411"/>
      <c r="L411"/>
      <c r="M411"/>
      <c r="N411"/>
      <c r="O411"/>
      <c r="P411"/>
      <c r="Q411"/>
      <c r="R411"/>
      <c r="S411"/>
      <c r="T411"/>
      <c r="U411"/>
      <c r="V411"/>
      <c r="W411"/>
      <c r="X411"/>
      <c r="Y411"/>
      <c r="Z411"/>
      <c r="AA411"/>
    </row>
    <row r="412" spans="1:27" ht="14.5" x14ac:dyDescent="0.35">
      <c r="A412"/>
      <c r="B412"/>
      <c r="C412"/>
      <c r="D412"/>
      <c r="E412"/>
      <c r="F412"/>
      <c r="G412"/>
      <c r="H412"/>
      <c r="I412"/>
      <c r="J412"/>
      <c r="K412"/>
      <c r="L412"/>
      <c r="M412"/>
      <c r="N412"/>
      <c r="O412"/>
      <c r="P412"/>
      <c r="Q412"/>
      <c r="R412"/>
      <c r="S412"/>
      <c r="T412"/>
      <c r="U412"/>
      <c r="V412"/>
      <c r="W412"/>
      <c r="X412"/>
      <c r="Y412"/>
      <c r="Z412"/>
      <c r="AA412"/>
    </row>
    <row r="413" spans="1:27" ht="14.5" x14ac:dyDescent="0.35">
      <c r="A413"/>
      <c r="B413"/>
      <c r="C413"/>
      <c r="D413"/>
      <c r="E413"/>
      <c r="F413"/>
      <c r="G413"/>
      <c r="H413"/>
      <c r="I413"/>
      <c r="J413"/>
      <c r="K413"/>
      <c r="L413"/>
      <c r="M413"/>
      <c r="N413"/>
      <c r="O413"/>
      <c r="P413"/>
      <c r="Q413"/>
      <c r="R413"/>
      <c r="S413"/>
      <c r="T413"/>
      <c r="U413"/>
      <c r="V413"/>
      <c r="W413"/>
      <c r="X413"/>
      <c r="Y413"/>
      <c r="Z413"/>
      <c r="AA413"/>
    </row>
    <row r="414" spans="1:27" ht="14.5" x14ac:dyDescent="0.35">
      <c r="A414"/>
      <c r="B414"/>
      <c r="C414"/>
      <c r="D414"/>
      <c r="E414"/>
      <c r="F414"/>
      <c r="G414"/>
      <c r="H414"/>
      <c r="I414"/>
      <c r="J414"/>
      <c r="K414"/>
      <c r="L414"/>
      <c r="M414"/>
      <c r="N414"/>
      <c r="O414"/>
      <c r="P414"/>
      <c r="Q414"/>
      <c r="R414"/>
      <c r="S414"/>
      <c r="T414"/>
      <c r="U414"/>
      <c r="V414"/>
      <c r="W414"/>
      <c r="X414"/>
      <c r="Y414"/>
      <c r="Z414"/>
      <c r="AA414"/>
    </row>
    <row r="415" spans="1:27" ht="14.5" x14ac:dyDescent="0.35">
      <c r="A415"/>
      <c r="B415"/>
      <c r="C415"/>
      <c r="D415"/>
      <c r="E415"/>
      <c r="F415"/>
      <c r="G415"/>
      <c r="H415"/>
      <c r="I415"/>
      <c r="J415"/>
      <c r="K415"/>
      <c r="L415"/>
      <c r="M415"/>
      <c r="N415"/>
      <c r="O415"/>
      <c r="P415"/>
      <c r="Q415"/>
      <c r="R415"/>
      <c r="S415"/>
      <c r="T415"/>
      <c r="U415"/>
      <c r="V415"/>
      <c r="W415"/>
      <c r="X415"/>
      <c r="Y415"/>
      <c r="Z415"/>
      <c r="AA415"/>
    </row>
    <row r="416" spans="1:27" ht="14.5" x14ac:dyDescent="0.35">
      <c r="A416"/>
      <c r="B416"/>
      <c r="C416"/>
      <c r="D416"/>
      <c r="E416"/>
      <c r="F416"/>
      <c r="G416"/>
      <c r="H416"/>
      <c r="I416"/>
      <c r="J416"/>
      <c r="K416"/>
      <c r="L416"/>
      <c r="M416"/>
      <c r="N416"/>
      <c r="O416"/>
      <c r="P416"/>
      <c r="Q416"/>
      <c r="R416"/>
      <c r="S416"/>
      <c r="T416"/>
      <c r="U416"/>
      <c r="V416"/>
      <c r="W416"/>
      <c r="X416"/>
      <c r="Y416"/>
      <c r="Z416"/>
      <c r="AA416"/>
    </row>
    <row r="417" spans="1:27" ht="14.5" x14ac:dyDescent="0.35">
      <c r="A417"/>
      <c r="B417"/>
      <c r="C417"/>
      <c r="D417"/>
      <c r="E417"/>
      <c r="F417"/>
      <c r="G417"/>
      <c r="H417"/>
      <c r="I417"/>
      <c r="J417"/>
      <c r="K417"/>
      <c r="L417"/>
      <c r="M417"/>
      <c r="N417"/>
      <c r="O417"/>
      <c r="P417"/>
      <c r="Q417"/>
      <c r="R417"/>
      <c r="S417"/>
      <c r="T417"/>
      <c r="U417"/>
      <c r="V417"/>
      <c r="W417"/>
      <c r="X417"/>
      <c r="Y417"/>
      <c r="Z417"/>
      <c r="AA417"/>
    </row>
    <row r="418" spans="1:27" ht="14.5" x14ac:dyDescent="0.35">
      <c r="A418"/>
      <c r="B418"/>
      <c r="C418"/>
      <c r="D418"/>
      <c r="E418"/>
      <c r="F418"/>
      <c r="G418"/>
      <c r="H418"/>
      <c r="I418"/>
      <c r="J418"/>
      <c r="K418"/>
      <c r="L418"/>
      <c r="M418"/>
      <c r="N418"/>
      <c r="O418"/>
      <c r="P418"/>
      <c r="Q418"/>
      <c r="R418"/>
      <c r="S418"/>
      <c r="T418"/>
      <c r="U418"/>
      <c r="V418"/>
      <c r="W418"/>
      <c r="X418"/>
      <c r="Y418"/>
      <c r="Z418"/>
      <c r="AA418"/>
    </row>
    <row r="419" spans="1:27" ht="14.5" x14ac:dyDescent="0.35">
      <c r="A419"/>
      <c r="B419"/>
      <c r="C419"/>
      <c r="D419"/>
      <c r="E419"/>
      <c r="F419"/>
      <c r="G419"/>
      <c r="H419"/>
      <c r="I419"/>
      <c r="J419"/>
      <c r="K419"/>
      <c r="L419"/>
      <c r="M419"/>
      <c r="N419"/>
      <c r="O419"/>
      <c r="P419"/>
      <c r="Q419"/>
      <c r="R419"/>
      <c r="S419"/>
      <c r="T419"/>
      <c r="U419"/>
      <c r="V419"/>
      <c r="W419"/>
      <c r="X419"/>
      <c r="Y419"/>
      <c r="Z419"/>
      <c r="AA419"/>
    </row>
    <row r="420" spans="1:27" ht="14.5" x14ac:dyDescent="0.35">
      <c r="A420"/>
      <c r="B420"/>
      <c r="C420"/>
      <c r="D420"/>
      <c r="E420"/>
      <c r="F420"/>
      <c r="G420"/>
      <c r="H420"/>
      <c r="I420"/>
      <c r="J420"/>
      <c r="K420"/>
      <c r="L420"/>
      <c r="M420"/>
      <c r="N420"/>
      <c r="O420"/>
      <c r="P420"/>
      <c r="Q420"/>
      <c r="R420"/>
      <c r="S420"/>
      <c r="T420"/>
      <c r="U420"/>
      <c r="V420"/>
      <c r="W420"/>
      <c r="X420"/>
      <c r="Y420"/>
      <c r="Z420"/>
      <c r="AA420"/>
    </row>
    <row r="421" spans="1:27" ht="14.5" x14ac:dyDescent="0.35">
      <c r="A421"/>
      <c r="B421"/>
      <c r="C421"/>
      <c r="D421"/>
      <c r="E421"/>
      <c r="F421"/>
      <c r="G421"/>
      <c r="H421"/>
      <c r="I421"/>
      <c r="J421"/>
      <c r="K421"/>
      <c r="L421"/>
      <c r="M421"/>
      <c r="N421"/>
      <c r="O421"/>
      <c r="P421"/>
      <c r="Q421"/>
      <c r="R421"/>
      <c r="S421"/>
      <c r="T421"/>
      <c r="U421"/>
      <c r="V421"/>
      <c r="W421"/>
      <c r="X421"/>
      <c r="Y421"/>
      <c r="Z421"/>
      <c r="AA421"/>
    </row>
    <row r="422" spans="1:27" ht="14.5" x14ac:dyDescent="0.35">
      <c r="A422"/>
      <c r="B422"/>
      <c r="C422"/>
      <c r="D422"/>
      <c r="E422"/>
      <c r="F422"/>
      <c r="G422"/>
      <c r="H422"/>
      <c r="I422"/>
      <c r="J422"/>
      <c r="K422"/>
      <c r="L422"/>
      <c r="M422"/>
      <c r="N422"/>
      <c r="O422"/>
      <c r="P422"/>
      <c r="Q422"/>
      <c r="R422"/>
      <c r="S422"/>
      <c r="T422"/>
      <c r="U422"/>
      <c r="V422"/>
      <c r="W422"/>
      <c r="X422"/>
      <c r="Y422"/>
      <c r="Z422"/>
      <c r="AA422"/>
    </row>
    <row r="423" spans="1:27" ht="14.5" x14ac:dyDescent="0.35">
      <c r="A423"/>
      <c r="B423"/>
      <c r="C423"/>
      <c r="D423"/>
      <c r="E423"/>
      <c r="F423"/>
      <c r="G423"/>
      <c r="H423"/>
      <c r="I423"/>
      <c r="J423"/>
      <c r="K423"/>
      <c r="L423"/>
      <c r="M423"/>
      <c r="N423"/>
      <c r="O423"/>
      <c r="P423"/>
      <c r="Q423"/>
      <c r="R423"/>
      <c r="S423"/>
      <c r="T423"/>
      <c r="U423"/>
      <c r="V423"/>
      <c r="W423"/>
      <c r="X423"/>
      <c r="Y423"/>
      <c r="Z423"/>
      <c r="AA423"/>
    </row>
    <row r="424" spans="1:27" ht="14.5" x14ac:dyDescent="0.35">
      <c r="A424"/>
      <c r="B424"/>
      <c r="C424"/>
      <c r="D424"/>
      <c r="E424"/>
      <c r="F424"/>
      <c r="G424"/>
      <c r="H424"/>
      <c r="I424"/>
      <c r="J424"/>
      <c r="K424"/>
      <c r="L424"/>
      <c r="M424"/>
      <c r="N424"/>
      <c r="O424"/>
      <c r="P424"/>
      <c r="Q424"/>
      <c r="R424"/>
      <c r="S424"/>
      <c r="T424"/>
      <c r="U424"/>
      <c r="V424"/>
      <c r="W424"/>
      <c r="X424"/>
      <c r="Y424"/>
      <c r="Z424"/>
      <c r="AA424"/>
    </row>
    <row r="425" spans="1:27" ht="14.5" x14ac:dyDescent="0.35">
      <c r="A425"/>
      <c r="B425"/>
      <c r="C425"/>
      <c r="D425"/>
      <c r="E425"/>
      <c r="F425"/>
      <c r="G425"/>
      <c r="H425"/>
      <c r="I425"/>
      <c r="J425"/>
      <c r="K425"/>
      <c r="L425"/>
      <c r="M425"/>
      <c r="N425"/>
      <c r="O425"/>
      <c r="P425"/>
      <c r="Q425"/>
      <c r="R425"/>
      <c r="S425"/>
      <c r="T425"/>
      <c r="U425"/>
      <c r="V425"/>
      <c r="W425"/>
      <c r="X425"/>
      <c r="Y425"/>
      <c r="Z425"/>
      <c r="AA425"/>
    </row>
    <row r="426" spans="1:27" ht="14.5" x14ac:dyDescent="0.35">
      <c r="A426"/>
      <c r="B426"/>
      <c r="C426"/>
      <c r="D426"/>
      <c r="E426"/>
      <c r="F426"/>
      <c r="G426"/>
      <c r="H426"/>
      <c r="I426"/>
      <c r="J426"/>
      <c r="K426"/>
      <c r="L426"/>
      <c r="M426"/>
      <c r="N426"/>
      <c r="O426"/>
      <c r="P426"/>
      <c r="Q426"/>
      <c r="R426"/>
      <c r="S426"/>
      <c r="T426"/>
      <c r="U426"/>
      <c r="V426"/>
      <c r="W426"/>
      <c r="X426"/>
      <c r="Y426"/>
      <c r="Z426"/>
      <c r="AA426"/>
    </row>
    <row r="427" spans="1:27" ht="14.5" x14ac:dyDescent="0.35">
      <c r="A427"/>
      <c r="B427"/>
      <c r="C427"/>
      <c r="D427"/>
      <c r="E427"/>
      <c r="F427"/>
      <c r="G427"/>
      <c r="H427"/>
      <c r="I427"/>
      <c r="J427"/>
      <c r="K427"/>
      <c r="L427"/>
      <c r="M427"/>
      <c r="N427"/>
      <c r="O427"/>
      <c r="P427"/>
      <c r="Q427"/>
      <c r="R427"/>
      <c r="S427"/>
      <c r="T427"/>
      <c r="U427"/>
      <c r="V427"/>
      <c r="W427"/>
      <c r="X427"/>
      <c r="Y427"/>
      <c r="Z427"/>
      <c r="AA427"/>
    </row>
    <row r="428" spans="1:27" ht="14.5" x14ac:dyDescent="0.35">
      <c r="A428"/>
      <c r="B428"/>
      <c r="C428"/>
      <c r="D428"/>
      <c r="E428"/>
      <c r="F428"/>
      <c r="G428"/>
      <c r="H428"/>
      <c r="I428"/>
      <c r="J428"/>
      <c r="K428"/>
      <c r="L428"/>
      <c r="M428"/>
      <c r="N428"/>
      <c r="O428"/>
      <c r="P428"/>
      <c r="Q428"/>
      <c r="R428"/>
      <c r="S428"/>
      <c r="T428"/>
      <c r="U428"/>
      <c r="V428"/>
      <c r="W428"/>
      <c r="X428"/>
      <c r="Y428"/>
      <c r="Z428"/>
      <c r="AA428"/>
    </row>
    <row r="429" spans="1:27" ht="14.5" x14ac:dyDescent="0.35">
      <c r="A429"/>
      <c r="B429"/>
      <c r="C429"/>
      <c r="D429"/>
      <c r="E429"/>
      <c r="F429"/>
      <c r="G429"/>
      <c r="H429"/>
      <c r="I429"/>
      <c r="J429"/>
      <c r="K429"/>
      <c r="L429"/>
      <c r="M429"/>
      <c r="N429"/>
      <c r="O429"/>
      <c r="P429"/>
      <c r="Q429"/>
      <c r="R429"/>
      <c r="S429"/>
      <c r="T429"/>
      <c r="U429"/>
      <c r="V429"/>
      <c r="W429"/>
      <c r="X429"/>
      <c r="Y429"/>
      <c r="Z429"/>
      <c r="AA429"/>
    </row>
    <row r="430" spans="1:27" ht="14.5" x14ac:dyDescent="0.35">
      <c r="A430"/>
      <c r="B430"/>
      <c r="C430"/>
      <c r="D430"/>
      <c r="E430"/>
      <c r="F430"/>
      <c r="G430"/>
      <c r="H430"/>
      <c r="I430"/>
      <c r="J430"/>
      <c r="K430"/>
      <c r="L430"/>
      <c r="M430"/>
      <c r="N430"/>
      <c r="O430"/>
      <c r="P430"/>
      <c r="Q430"/>
      <c r="R430"/>
      <c r="S430"/>
      <c r="T430"/>
      <c r="U430"/>
      <c r="V430"/>
      <c r="W430"/>
      <c r="X430"/>
      <c r="Y430"/>
      <c r="Z430"/>
      <c r="AA430"/>
    </row>
    <row r="431" spans="1:27" ht="14.5" x14ac:dyDescent="0.35">
      <c r="A431"/>
      <c r="B431"/>
      <c r="C431"/>
      <c r="D431"/>
      <c r="E431"/>
      <c r="F431"/>
      <c r="G431"/>
      <c r="H431"/>
      <c r="I431"/>
      <c r="J431"/>
      <c r="K431"/>
      <c r="L431"/>
      <c r="M431"/>
      <c r="N431"/>
      <c r="O431"/>
      <c r="P431"/>
      <c r="Q431"/>
      <c r="R431"/>
      <c r="S431"/>
      <c r="T431"/>
      <c r="U431"/>
      <c r="V431"/>
      <c r="W431"/>
      <c r="X431"/>
      <c r="Y431"/>
      <c r="Z431"/>
      <c r="AA431"/>
    </row>
    <row r="432" spans="1:27" ht="14.5" x14ac:dyDescent="0.35">
      <c r="A432"/>
      <c r="B432"/>
      <c r="C432"/>
      <c r="D432"/>
      <c r="E432"/>
      <c r="F432"/>
      <c r="G432"/>
      <c r="H432"/>
      <c r="I432"/>
      <c r="J432"/>
      <c r="K432"/>
      <c r="L432"/>
      <c r="M432"/>
      <c r="N432"/>
      <c r="O432"/>
      <c r="P432"/>
      <c r="Q432"/>
      <c r="R432"/>
      <c r="S432"/>
      <c r="T432"/>
      <c r="U432"/>
      <c r="V432"/>
      <c r="W432"/>
      <c r="X432"/>
      <c r="Y432"/>
      <c r="Z432"/>
      <c r="AA432"/>
    </row>
    <row r="433" spans="1:27" ht="14.5" x14ac:dyDescent="0.35">
      <c r="A433"/>
      <c r="B433"/>
      <c r="C433"/>
      <c r="D433"/>
      <c r="E433"/>
      <c r="F433"/>
      <c r="G433"/>
      <c r="H433"/>
      <c r="I433"/>
      <c r="J433"/>
      <c r="K433"/>
      <c r="L433"/>
      <c r="M433"/>
      <c r="N433"/>
      <c r="O433"/>
      <c r="P433"/>
      <c r="Q433"/>
      <c r="R433"/>
      <c r="S433"/>
      <c r="T433"/>
      <c r="U433"/>
      <c r="V433"/>
      <c r="W433"/>
      <c r="X433"/>
      <c r="Y433"/>
      <c r="Z433"/>
      <c r="AA433"/>
    </row>
    <row r="434" spans="1:27" ht="14.5" x14ac:dyDescent="0.35">
      <c r="A434"/>
      <c r="B434"/>
      <c r="C434"/>
      <c r="D434"/>
      <c r="E434"/>
      <c r="F434"/>
      <c r="G434"/>
      <c r="H434"/>
      <c r="I434"/>
      <c r="J434"/>
      <c r="K434"/>
      <c r="L434"/>
      <c r="M434"/>
      <c r="N434"/>
      <c r="O434"/>
      <c r="P434"/>
      <c r="Q434"/>
      <c r="R434"/>
      <c r="S434"/>
      <c r="T434"/>
      <c r="U434"/>
      <c r="V434"/>
      <c r="W434"/>
      <c r="X434"/>
      <c r="Y434"/>
      <c r="Z434"/>
      <c r="AA434"/>
    </row>
    <row r="435" spans="1:27" ht="14.5" x14ac:dyDescent="0.35">
      <c r="A435"/>
      <c r="B435"/>
      <c r="C435"/>
      <c r="D435"/>
      <c r="E435"/>
      <c r="F435"/>
      <c r="G435"/>
      <c r="H435"/>
      <c r="I435"/>
      <c r="J435"/>
      <c r="K435"/>
      <c r="L435"/>
      <c r="M435"/>
      <c r="N435"/>
      <c r="O435"/>
      <c r="P435"/>
      <c r="Q435"/>
      <c r="R435"/>
      <c r="S435"/>
      <c r="T435"/>
      <c r="U435"/>
      <c r="V435"/>
      <c r="W435"/>
      <c r="X435"/>
      <c r="Y435"/>
      <c r="Z435"/>
      <c r="AA435"/>
    </row>
    <row r="436" spans="1:27" ht="14.5" x14ac:dyDescent="0.35">
      <c r="A436"/>
      <c r="B436"/>
      <c r="C436"/>
      <c r="D436"/>
      <c r="E436"/>
      <c r="F436"/>
      <c r="G436"/>
      <c r="H436"/>
      <c r="I436"/>
      <c r="J436"/>
      <c r="K436"/>
      <c r="L436"/>
      <c r="M436"/>
      <c r="N436"/>
      <c r="O436"/>
      <c r="P436"/>
      <c r="Q436"/>
      <c r="R436"/>
      <c r="S436"/>
      <c r="T436"/>
      <c r="U436"/>
      <c r="V436"/>
      <c r="W436"/>
      <c r="X436"/>
      <c r="Y436"/>
      <c r="Z436"/>
      <c r="AA436"/>
    </row>
    <row r="437" spans="1:27" ht="14.5" x14ac:dyDescent="0.35">
      <c r="A437"/>
      <c r="B437"/>
      <c r="C437"/>
      <c r="D437"/>
      <c r="E437"/>
      <c r="F437"/>
      <c r="G437"/>
      <c r="H437"/>
      <c r="I437"/>
      <c r="J437"/>
      <c r="K437"/>
      <c r="L437"/>
      <c r="M437"/>
      <c r="N437"/>
      <c r="O437"/>
      <c r="P437"/>
      <c r="Q437"/>
      <c r="R437"/>
      <c r="S437"/>
      <c r="T437"/>
      <c r="U437"/>
      <c r="V437"/>
      <c r="W437"/>
      <c r="X437"/>
      <c r="Y437"/>
      <c r="Z437"/>
      <c r="AA437"/>
    </row>
    <row r="438" spans="1:27" ht="14.5" x14ac:dyDescent="0.35">
      <c r="A438"/>
      <c r="B438"/>
      <c r="C438"/>
      <c r="D438"/>
      <c r="E438"/>
      <c r="F438"/>
      <c r="G438"/>
      <c r="H438"/>
      <c r="I438"/>
      <c r="J438"/>
      <c r="K438"/>
      <c r="L438"/>
      <c r="M438"/>
      <c r="N438"/>
      <c r="O438"/>
      <c r="P438"/>
      <c r="Q438"/>
      <c r="R438"/>
      <c r="S438"/>
      <c r="T438"/>
      <c r="U438"/>
      <c r="V438"/>
      <c r="W438"/>
      <c r="X438"/>
      <c r="Y438"/>
      <c r="Z438"/>
      <c r="AA438"/>
    </row>
    <row r="439" spans="1:27" ht="14.5" x14ac:dyDescent="0.35">
      <c r="A439"/>
      <c r="B439"/>
      <c r="C439"/>
      <c r="D439"/>
      <c r="E439"/>
      <c r="F439"/>
      <c r="G439"/>
      <c r="H439"/>
      <c r="I439"/>
      <c r="J439"/>
      <c r="K439"/>
      <c r="L439"/>
      <c r="M439"/>
      <c r="N439"/>
      <c r="O439"/>
      <c r="P439"/>
      <c r="Q439"/>
      <c r="R439"/>
      <c r="S439"/>
      <c r="T439"/>
      <c r="U439"/>
      <c r="V439"/>
      <c r="W439"/>
      <c r="X439"/>
      <c r="Y439"/>
      <c r="Z439"/>
      <c r="AA439"/>
    </row>
    <row r="440" spans="1:27" ht="14.5" x14ac:dyDescent="0.35">
      <c r="A440"/>
      <c r="B440"/>
      <c r="C440"/>
      <c r="D440"/>
      <c r="E440"/>
      <c r="F440"/>
      <c r="G440"/>
      <c r="H440"/>
      <c r="I440"/>
      <c r="J440"/>
      <c r="K440"/>
      <c r="L440"/>
      <c r="M440"/>
      <c r="N440"/>
      <c r="O440"/>
      <c r="P440"/>
      <c r="Q440"/>
      <c r="R440"/>
      <c r="S440"/>
      <c r="T440"/>
      <c r="U440"/>
      <c r="V440"/>
      <c r="W440"/>
      <c r="X440"/>
      <c r="Y440"/>
      <c r="Z440"/>
      <c r="AA440"/>
    </row>
    <row r="441" spans="1:27" ht="14.5" x14ac:dyDescent="0.35">
      <c r="A441"/>
      <c r="B441"/>
      <c r="C441"/>
      <c r="D441"/>
      <c r="E441"/>
      <c r="F441"/>
      <c r="G441"/>
      <c r="H441"/>
      <c r="I441"/>
      <c r="J441"/>
      <c r="K441"/>
      <c r="L441"/>
      <c r="M441"/>
      <c r="N441"/>
      <c r="O441"/>
      <c r="P441"/>
      <c r="Q441"/>
      <c r="R441"/>
      <c r="S441"/>
      <c r="T441"/>
      <c r="U441"/>
      <c r="V441"/>
      <c r="W441"/>
      <c r="X441"/>
      <c r="Y441"/>
      <c r="Z441"/>
      <c r="AA441"/>
    </row>
    <row r="442" spans="1:27" ht="14.5" x14ac:dyDescent="0.35">
      <c r="A442"/>
      <c r="B442"/>
      <c r="C442"/>
      <c r="D442"/>
      <c r="E442"/>
      <c r="F442"/>
      <c r="G442"/>
      <c r="H442"/>
      <c r="I442"/>
      <c r="J442"/>
      <c r="K442"/>
      <c r="L442"/>
      <c r="M442"/>
      <c r="N442"/>
      <c r="O442"/>
      <c r="P442"/>
      <c r="Q442"/>
      <c r="R442"/>
      <c r="S442"/>
      <c r="T442"/>
      <c r="U442"/>
      <c r="V442"/>
      <c r="W442"/>
      <c r="X442"/>
      <c r="Y442"/>
      <c r="Z442"/>
      <c r="AA442"/>
    </row>
    <row r="443" spans="1:27" ht="14.5" x14ac:dyDescent="0.35">
      <c r="A443"/>
      <c r="B443"/>
      <c r="C443"/>
      <c r="D443"/>
      <c r="E443"/>
      <c r="F443"/>
      <c r="G443"/>
      <c r="H443"/>
      <c r="I443"/>
      <c r="J443"/>
      <c r="K443"/>
      <c r="L443"/>
      <c r="M443"/>
      <c r="N443"/>
      <c r="O443"/>
      <c r="P443"/>
      <c r="Q443"/>
      <c r="R443"/>
      <c r="S443"/>
      <c r="T443"/>
      <c r="U443"/>
      <c r="V443"/>
      <c r="W443"/>
      <c r="X443"/>
      <c r="Y443"/>
      <c r="Z443"/>
      <c r="AA443"/>
    </row>
    <row r="444" spans="1:27" ht="14.5" x14ac:dyDescent="0.35">
      <c r="A444"/>
      <c r="B444"/>
      <c r="C444"/>
      <c r="D444"/>
      <c r="E444"/>
      <c r="F444"/>
      <c r="G444"/>
      <c r="H444"/>
      <c r="I444"/>
      <c r="J444"/>
      <c r="K444"/>
      <c r="L444"/>
      <c r="M444"/>
      <c r="N444"/>
      <c r="O444"/>
      <c r="P444"/>
      <c r="Q444"/>
      <c r="R444"/>
      <c r="S444"/>
      <c r="T444"/>
      <c r="U444"/>
      <c r="V444"/>
      <c r="W444"/>
      <c r="X444"/>
      <c r="Y444"/>
      <c r="Z444"/>
      <c r="AA444"/>
    </row>
    <row r="445" spans="1:27" ht="14.5" x14ac:dyDescent="0.35">
      <c r="A445"/>
      <c r="B445"/>
      <c r="C445"/>
      <c r="D445"/>
      <c r="E445"/>
      <c r="F445"/>
      <c r="G445"/>
      <c r="H445"/>
      <c r="I445"/>
      <c r="J445"/>
      <c r="K445"/>
      <c r="L445"/>
      <c r="M445"/>
      <c r="N445"/>
      <c r="O445"/>
      <c r="P445"/>
      <c r="Q445"/>
      <c r="R445"/>
      <c r="S445"/>
      <c r="T445"/>
      <c r="U445"/>
      <c r="V445"/>
      <c r="W445"/>
      <c r="X445"/>
      <c r="Y445"/>
      <c r="Z445"/>
      <c r="AA445"/>
    </row>
    <row r="446" spans="1:27" ht="14.5" x14ac:dyDescent="0.35">
      <c r="A446"/>
      <c r="B446"/>
      <c r="C446"/>
      <c r="D446"/>
      <c r="E446"/>
      <c r="F446"/>
      <c r="G446"/>
      <c r="H446"/>
      <c r="I446"/>
      <c r="J446"/>
      <c r="K446"/>
      <c r="L446"/>
      <c r="M446"/>
      <c r="N446"/>
      <c r="O446"/>
      <c r="P446"/>
      <c r="Q446"/>
      <c r="R446"/>
      <c r="S446"/>
      <c r="T446"/>
      <c r="U446"/>
      <c r="V446"/>
      <c r="W446"/>
      <c r="X446"/>
      <c r="Y446"/>
      <c r="Z446"/>
      <c r="AA446"/>
    </row>
    <row r="447" spans="1:27" ht="14.5" x14ac:dyDescent="0.35">
      <c r="A447"/>
      <c r="B447"/>
      <c r="C447"/>
      <c r="D447"/>
      <c r="E447"/>
      <c r="F447"/>
      <c r="G447"/>
      <c r="H447"/>
      <c r="I447"/>
      <c r="J447"/>
      <c r="K447"/>
      <c r="L447"/>
      <c r="M447"/>
      <c r="N447"/>
      <c r="O447"/>
      <c r="P447"/>
      <c r="Q447"/>
      <c r="R447"/>
      <c r="S447"/>
      <c r="T447"/>
      <c r="U447"/>
      <c r="V447"/>
      <c r="W447"/>
      <c r="X447"/>
      <c r="Y447"/>
      <c r="Z447"/>
      <c r="AA447"/>
    </row>
    <row r="448" spans="1:27" ht="14.5" x14ac:dyDescent="0.35">
      <c r="A448"/>
      <c r="B448"/>
      <c r="C448"/>
      <c r="D448"/>
      <c r="E448"/>
      <c r="F448"/>
      <c r="G448"/>
      <c r="H448"/>
      <c r="I448"/>
      <c r="J448"/>
      <c r="K448"/>
      <c r="L448"/>
      <c r="M448"/>
      <c r="N448"/>
      <c r="O448"/>
      <c r="P448"/>
      <c r="Q448"/>
      <c r="R448"/>
      <c r="S448"/>
      <c r="T448"/>
      <c r="U448"/>
      <c r="V448"/>
      <c r="W448"/>
      <c r="X448"/>
      <c r="Y448"/>
      <c r="Z448"/>
      <c r="AA448"/>
    </row>
    <row r="449" spans="1:27" ht="14.5" x14ac:dyDescent="0.35">
      <c r="A449"/>
      <c r="B449"/>
      <c r="C449"/>
      <c r="D449"/>
      <c r="E449"/>
      <c r="F449"/>
      <c r="G449"/>
      <c r="H449"/>
      <c r="I449"/>
      <c r="J449"/>
      <c r="K449"/>
      <c r="L449"/>
      <c r="M449"/>
      <c r="N449"/>
      <c r="O449"/>
      <c r="P449"/>
      <c r="Q449"/>
      <c r="R449"/>
      <c r="S449"/>
      <c r="T449"/>
      <c r="U449"/>
      <c r="V449"/>
      <c r="W449"/>
      <c r="X449"/>
      <c r="Y449"/>
      <c r="Z449"/>
      <c r="AA449"/>
    </row>
    <row r="450" spans="1:27" ht="14.5" x14ac:dyDescent="0.35">
      <c r="A450"/>
      <c r="B450"/>
      <c r="C450"/>
      <c r="D450"/>
      <c r="E450"/>
      <c r="F450"/>
      <c r="G450"/>
      <c r="H450"/>
      <c r="I450"/>
      <c r="J450"/>
      <c r="K450"/>
      <c r="L450"/>
      <c r="M450"/>
      <c r="N450"/>
      <c r="O450"/>
      <c r="P450"/>
      <c r="Q450"/>
      <c r="R450"/>
      <c r="S450"/>
      <c r="T450"/>
      <c r="U450"/>
      <c r="V450"/>
      <c r="W450"/>
      <c r="X450"/>
      <c r="Y450"/>
      <c r="Z450"/>
      <c r="AA450"/>
    </row>
    <row r="451" spans="1:27" ht="14.5" x14ac:dyDescent="0.35">
      <c r="A451"/>
      <c r="B451"/>
      <c r="C451"/>
      <c r="D451"/>
      <c r="E451"/>
      <c r="F451"/>
      <c r="G451"/>
      <c r="H451"/>
      <c r="I451"/>
      <c r="J451"/>
      <c r="K451"/>
      <c r="L451"/>
      <c r="M451"/>
      <c r="N451"/>
      <c r="O451"/>
      <c r="P451"/>
      <c r="Q451"/>
      <c r="R451"/>
      <c r="S451"/>
      <c r="T451"/>
      <c r="U451"/>
      <c r="V451"/>
      <c r="W451"/>
      <c r="X451"/>
      <c r="Y451"/>
      <c r="Z451"/>
      <c r="AA451"/>
    </row>
    <row r="452" spans="1:27" ht="14.5" x14ac:dyDescent="0.35">
      <c r="A452"/>
      <c r="B452"/>
      <c r="C452"/>
      <c r="D452"/>
      <c r="E452"/>
      <c r="F452"/>
      <c r="G452"/>
      <c r="H452"/>
      <c r="I452"/>
      <c r="J452"/>
      <c r="K452"/>
      <c r="L452"/>
      <c r="M452"/>
      <c r="N452"/>
      <c r="O452"/>
      <c r="P452"/>
      <c r="Q452"/>
      <c r="R452"/>
      <c r="S452"/>
      <c r="T452"/>
      <c r="U452"/>
      <c r="V452"/>
      <c r="W452"/>
      <c r="X452"/>
      <c r="Y452"/>
      <c r="Z452"/>
      <c r="AA452"/>
    </row>
    <row r="453" spans="1:27" ht="14.5" x14ac:dyDescent="0.35">
      <c r="A453"/>
      <c r="B453"/>
      <c r="C453"/>
      <c r="D453"/>
      <c r="E453"/>
      <c r="F453"/>
      <c r="G453"/>
      <c r="H453"/>
      <c r="I453"/>
      <c r="J453"/>
      <c r="K453"/>
      <c r="L453"/>
      <c r="M453"/>
      <c r="N453"/>
      <c r="O453"/>
      <c r="P453"/>
      <c r="Q453"/>
      <c r="R453"/>
      <c r="S453"/>
      <c r="T453"/>
      <c r="U453"/>
      <c r="V453"/>
      <c r="W453"/>
      <c r="X453"/>
      <c r="Y453"/>
      <c r="Z453"/>
      <c r="AA453"/>
    </row>
    <row r="454" spans="1:27" ht="14.5" x14ac:dyDescent="0.35">
      <c r="A454"/>
      <c r="B454"/>
      <c r="C454"/>
      <c r="D454"/>
      <c r="E454"/>
      <c r="F454"/>
      <c r="G454"/>
      <c r="H454"/>
      <c r="I454"/>
      <c r="J454"/>
      <c r="K454"/>
      <c r="L454"/>
      <c r="M454"/>
      <c r="N454"/>
      <c r="O454"/>
      <c r="P454"/>
      <c r="Q454"/>
      <c r="R454"/>
      <c r="S454"/>
      <c r="T454"/>
      <c r="U454"/>
      <c r="V454"/>
      <c r="W454"/>
      <c r="X454"/>
      <c r="Y454"/>
      <c r="Z454"/>
      <c r="AA454"/>
    </row>
    <row r="455" spans="1:27" ht="14.5" x14ac:dyDescent="0.35">
      <c r="A455"/>
      <c r="B455"/>
      <c r="C455"/>
      <c r="D455"/>
      <c r="E455"/>
      <c r="F455"/>
      <c r="G455"/>
      <c r="H455"/>
      <c r="I455"/>
      <c r="J455"/>
      <c r="K455"/>
      <c r="L455"/>
      <c r="M455"/>
      <c r="N455"/>
      <c r="O455"/>
      <c r="P455"/>
      <c r="Q455"/>
      <c r="R455"/>
      <c r="S455"/>
      <c r="T455"/>
      <c r="U455"/>
      <c r="V455"/>
      <c r="W455"/>
      <c r="X455"/>
      <c r="Y455"/>
      <c r="Z455"/>
      <c r="AA455"/>
    </row>
    <row r="456" spans="1:27" ht="14.5" x14ac:dyDescent="0.35">
      <c r="A456"/>
      <c r="B456"/>
      <c r="C456"/>
      <c r="D456"/>
      <c r="E456"/>
      <c r="F456"/>
      <c r="G456"/>
      <c r="H456"/>
      <c r="I456"/>
      <c r="J456"/>
      <c r="K456"/>
      <c r="L456"/>
      <c r="M456"/>
      <c r="N456"/>
      <c r="O456"/>
      <c r="P456"/>
      <c r="Q456"/>
      <c r="R456"/>
      <c r="S456"/>
      <c r="T456"/>
      <c r="U456"/>
      <c r="V456"/>
      <c r="W456"/>
      <c r="X456"/>
      <c r="Y456"/>
      <c r="Z456"/>
      <c r="AA456"/>
    </row>
    <row r="457" spans="1:27" ht="14.5" x14ac:dyDescent="0.35">
      <c r="A457"/>
      <c r="B457"/>
      <c r="C457"/>
      <c r="D457"/>
      <c r="E457"/>
      <c r="F457"/>
      <c r="G457"/>
      <c r="H457"/>
      <c r="I457"/>
      <c r="J457"/>
      <c r="K457"/>
      <c r="L457"/>
      <c r="M457"/>
      <c r="N457"/>
      <c r="O457"/>
      <c r="P457"/>
      <c r="Q457"/>
      <c r="R457"/>
      <c r="S457"/>
      <c r="T457"/>
      <c r="U457"/>
      <c r="V457"/>
      <c r="W457"/>
      <c r="X457"/>
      <c r="Y457"/>
      <c r="Z457"/>
      <c r="AA457"/>
    </row>
    <row r="458" spans="1:27" ht="14.5" x14ac:dyDescent="0.35">
      <c r="A458"/>
      <c r="B458"/>
      <c r="C458"/>
      <c r="D458"/>
      <c r="E458"/>
      <c r="F458"/>
      <c r="G458"/>
      <c r="H458"/>
      <c r="I458"/>
      <c r="J458"/>
      <c r="K458"/>
      <c r="L458"/>
      <c r="M458"/>
      <c r="N458"/>
      <c r="O458"/>
      <c r="P458"/>
      <c r="Q458"/>
      <c r="R458"/>
      <c r="S458"/>
      <c r="T458"/>
      <c r="U458"/>
      <c r="V458"/>
      <c r="W458"/>
      <c r="X458"/>
      <c r="Y458"/>
      <c r="Z458"/>
      <c r="AA458"/>
    </row>
    <row r="459" spans="1:27" ht="14.5" x14ac:dyDescent="0.35">
      <c r="A459"/>
      <c r="B459"/>
      <c r="C459"/>
      <c r="D459"/>
      <c r="E459"/>
      <c r="F459"/>
      <c r="G459"/>
      <c r="H459"/>
      <c r="I459"/>
      <c r="J459"/>
      <c r="K459"/>
      <c r="L459"/>
      <c r="M459"/>
      <c r="N459"/>
      <c r="O459"/>
      <c r="P459"/>
      <c r="Q459"/>
      <c r="R459"/>
      <c r="S459"/>
      <c r="T459"/>
      <c r="U459"/>
      <c r="V459"/>
      <c r="W459"/>
      <c r="X459"/>
      <c r="Y459"/>
      <c r="Z459"/>
      <c r="AA459"/>
    </row>
    <row r="460" spans="1:27" ht="14.5" x14ac:dyDescent="0.35">
      <c r="A460"/>
      <c r="B460"/>
      <c r="C460"/>
      <c r="D460"/>
      <c r="E460"/>
      <c r="F460"/>
      <c r="G460"/>
      <c r="H460"/>
      <c r="I460"/>
      <c r="J460"/>
      <c r="K460"/>
      <c r="L460"/>
      <c r="M460"/>
      <c r="N460"/>
      <c r="O460"/>
      <c r="P460"/>
      <c r="Q460"/>
      <c r="R460"/>
      <c r="S460"/>
      <c r="T460"/>
      <c r="U460"/>
      <c r="V460"/>
      <c r="W460"/>
      <c r="X460"/>
      <c r="Y460"/>
      <c r="Z460"/>
      <c r="AA460"/>
    </row>
    <row r="461" spans="1:27" ht="14.5" x14ac:dyDescent="0.35">
      <c r="A461"/>
      <c r="B461"/>
      <c r="C461"/>
      <c r="D461"/>
      <c r="E461"/>
      <c r="F461"/>
      <c r="G461"/>
      <c r="H461"/>
      <c r="I461"/>
      <c r="J461"/>
      <c r="K461"/>
      <c r="L461"/>
      <c r="M461"/>
      <c r="N461"/>
      <c r="O461"/>
      <c r="P461"/>
      <c r="Q461"/>
      <c r="R461"/>
      <c r="S461"/>
      <c r="T461"/>
      <c r="U461"/>
      <c r="V461"/>
      <c r="W461"/>
      <c r="X461"/>
      <c r="Y461"/>
      <c r="Z461"/>
      <c r="AA461"/>
    </row>
    <row r="462" spans="1:27" ht="14.5" x14ac:dyDescent="0.35">
      <c r="A462"/>
      <c r="B462"/>
      <c r="C462"/>
      <c r="D462"/>
      <c r="E462"/>
      <c r="F462"/>
      <c r="G462"/>
      <c r="H462"/>
      <c r="I462"/>
      <c r="J462"/>
      <c r="K462"/>
      <c r="L462"/>
      <c r="M462"/>
      <c r="N462"/>
      <c r="O462"/>
      <c r="P462"/>
      <c r="Q462"/>
      <c r="R462"/>
      <c r="S462"/>
      <c r="T462"/>
      <c r="U462"/>
      <c r="V462"/>
      <c r="W462"/>
      <c r="X462"/>
      <c r="Y462"/>
      <c r="Z462"/>
      <c r="AA462"/>
    </row>
    <row r="463" spans="1:27" ht="14.5" x14ac:dyDescent="0.35">
      <c r="A463"/>
      <c r="B463"/>
      <c r="C463"/>
      <c r="D463"/>
      <c r="E463"/>
      <c r="F463"/>
      <c r="G463"/>
      <c r="H463"/>
      <c r="I463"/>
      <c r="J463"/>
      <c r="K463"/>
      <c r="L463"/>
      <c r="M463"/>
      <c r="N463"/>
      <c r="O463"/>
      <c r="P463"/>
      <c r="Q463"/>
      <c r="R463"/>
      <c r="S463"/>
      <c r="T463"/>
      <c r="U463"/>
      <c r="V463"/>
      <c r="W463"/>
      <c r="X463"/>
      <c r="Y463"/>
      <c r="Z463"/>
      <c r="AA463"/>
    </row>
    <row r="464" spans="1:27" ht="14.5" x14ac:dyDescent="0.35">
      <c r="A464"/>
      <c r="B464"/>
      <c r="C464"/>
      <c r="D464"/>
      <c r="E464"/>
      <c r="F464"/>
      <c r="G464"/>
      <c r="H464"/>
      <c r="I464"/>
      <c r="J464"/>
      <c r="K464"/>
      <c r="L464"/>
      <c r="M464"/>
      <c r="N464"/>
      <c r="O464"/>
      <c r="P464"/>
      <c r="Q464"/>
      <c r="R464"/>
      <c r="S464"/>
      <c r="T464"/>
      <c r="U464"/>
      <c r="V464"/>
      <c r="W464"/>
      <c r="X464"/>
      <c r="Y464"/>
      <c r="Z464"/>
      <c r="AA464"/>
    </row>
    <row r="465" spans="1:27" ht="14.5" x14ac:dyDescent="0.35">
      <c r="A465"/>
      <c r="B465"/>
      <c r="C465"/>
      <c r="D465"/>
      <c r="E465"/>
      <c r="F465"/>
      <c r="G465"/>
      <c r="H465"/>
      <c r="I465"/>
      <c r="J465"/>
      <c r="K465"/>
      <c r="L465"/>
      <c r="M465"/>
      <c r="N465"/>
      <c r="O465"/>
      <c r="P465"/>
      <c r="Q465"/>
      <c r="R465"/>
      <c r="S465"/>
      <c r="T465"/>
      <c r="U465"/>
      <c r="V465"/>
      <c r="W465"/>
      <c r="X465"/>
      <c r="Y465"/>
      <c r="Z465"/>
      <c r="AA465"/>
    </row>
    <row r="466" spans="1:27" ht="14.5" x14ac:dyDescent="0.35">
      <c r="A466"/>
      <c r="B466"/>
      <c r="C466"/>
      <c r="D466"/>
      <c r="E466"/>
      <c r="F466"/>
      <c r="G466"/>
      <c r="H466"/>
      <c r="I466"/>
      <c r="J466"/>
      <c r="K466"/>
      <c r="L466"/>
      <c r="M466"/>
      <c r="N466"/>
      <c r="O466"/>
      <c r="P466"/>
      <c r="Q466"/>
      <c r="R466"/>
      <c r="S466"/>
      <c r="T466"/>
      <c r="U466"/>
      <c r="V466"/>
      <c r="W466"/>
      <c r="X466"/>
      <c r="Y466"/>
      <c r="Z466"/>
      <c r="AA466"/>
    </row>
    <row r="467" spans="1:27" ht="14.5" x14ac:dyDescent="0.35">
      <c r="A467"/>
      <c r="B467"/>
      <c r="C467"/>
      <c r="D467"/>
      <c r="E467"/>
      <c r="F467"/>
      <c r="G467"/>
      <c r="H467"/>
      <c r="I467"/>
      <c r="J467"/>
      <c r="K467"/>
      <c r="L467"/>
      <c r="M467"/>
      <c r="N467"/>
      <c r="O467"/>
      <c r="P467"/>
      <c r="Q467"/>
      <c r="R467"/>
      <c r="S467"/>
      <c r="T467"/>
      <c r="U467"/>
      <c r="V467"/>
      <c r="W467"/>
      <c r="X467"/>
      <c r="Y467"/>
      <c r="Z467"/>
      <c r="AA467"/>
    </row>
    <row r="468" spans="1:27" ht="14.5" x14ac:dyDescent="0.35">
      <c r="A468"/>
      <c r="B468"/>
      <c r="C468"/>
      <c r="D468"/>
      <c r="E468"/>
      <c r="F468"/>
      <c r="G468"/>
      <c r="H468"/>
      <c r="I468"/>
      <c r="J468"/>
      <c r="K468"/>
      <c r="L468"/>
      <c r="M468"/>
      <c r="N468"/>
      <c r="O468"/>
      <c r="P468"/>
      <c r="Q468"/>
      <c r="R468"/>
      <c r="S468"/>
      <c r="T468"/>
      <c r="U468"/>
      <c r="V468"/>
      <c r="W468"/>
      <c r="X468"/>
      <c r="Y468"/>
      <c r="Z468"/>
      <c r="AA468"/>
    </row>
    <row r="469" spans="1:27" ht="14.5" x14ac:dyDescent="0.35">
      <c r="A469"/>
      <c r="B469"/>
      <c r="C469"/>
      <c r="D469"/>
      <c r="E469"/>
      <c r="F469"/>
      <c r="G469"/>
      <c r="H469"/>
      <c r="I469"/>
      <c r="J469"/>
      <c r="K469"/>
      <c r="L469"/>
      <c r="M469"/>
      <c r="N469"/>
      <c r="O469"/>
      <c r="P469"/>
      <c r="Q469"/>
      <c r="R469"/>
      <c r="S469"/>
      <c r="T469"/>
      <c r="U469"/>
      <c r="V469"/>
      <c r="W469"/>
      <c r="X469"/>
      <c r="Y469"/>
      <c r="Z469"/>
      <c r="AA469"/>
    </row>
    <row r="470" spans="1:27" ht="14.5" x14ac:dyDescent="0.35">
      <c r="A470"/>
      <c r="B470"/>
      <c r="C470"/>
      <c r="D470"/>
      <c r="E470"/>
      <c r="F470"/>
      <c r="G470"/>
      <c r="H470"/>
      <c r="I470"/>
      <c r="J470"/>
      <c r="K470"/>
      <c r="L470"/>
      <c r="M470"/>
      <c r="N470"/>
      <c r="O470"/>
      <c r="P470"/>
      <c r="Q470"/>
      <c r="R470"/>
      <c r="S470"/>
      <c r="T470"/>
      <c r="U470"/>
      <c r="V470"/>
      <c r="W470"/>
      <c r="X470"/>
      <c r="Y470"/>
      <c r="Z470"/>
      <c r="AA470"/>
    </row>
    <row r="471" spans="1:27" ht="14.5" x14ac:dyDescent="0.35">
      <c r="A471"/>
      <c r="B471"/>
      <c r="C471"/>
      <c r="D471"/>
      <c r="E471"/>
      <c r="F471"/>
      <c r="G471"/>
      <c r="H471"/>
      <c r="I471"/>
      <c r="J471"/>
      <c r="K471"/>
      <c r="L471"/>
      <c r="M471"/>
      <c r="N471"/>
      <c r="O471"/>
      <c r="P471"/>
      <c r="Q471"/>
      <c r="R471"/>
      <c r="S471"/>
      <c r="T471"/>
      <c r="U471"/>
      <c r="V471"/>
      <c r="W471"/>
      <c r="X471"/>
      <c r="Y471"/>
      <c r="Z471"/>
      <c r="AA471"/>
    </row>
    <row r="472" spans="1:27" ht="14.5" x14ac:dyDescent="0.35">
      <c r="A472"/>
      <c r="B472"/>
      <c r="C472"/>
      <c r="D472"/>
      <c r="E472"/>
      <c r="F472"/>
      <c r="G472"/>
      <c r="H472"/>
      <c r="I472"/>
      <c r="J472"/>
      <c r="K472"/>
      <c r="L472"/>
      <c r="M472"/>
      <c r="N472"/>
      <c r="O472"/>
      <c r="P472"/>
      <c r="Q472"/>
      <c r="R472"/>
      <c r="S472"/>
      <c r="T472"/>
      <c r="U472"/>
      <c r="V472"/>
      <c r="W472"/>
      <c r="X472"/>
      <c r="Y472"/>
      <c r="Z472"/>
      <c r="AA472"/>
    </row>
    <row r="473" spans="1:27" ht="14.5" x14ac:dyDescent="0.35">
      <c r="A473"/>
      <c r="B473"/>
      <c r="C473"/>
      <c r="D473"/>
      <c r="E473"/>
      <c r="F473"/>
      <c r="G473"/>
      <c r="H473"/>
      <c r="I473"/>
      <c r="J473"/>
      <c r="K473"/>
      <c r="L473"/>
      <c r="M473"/>
      <c r="N473"/>
      <c r="O473"/>
      <c r="P473"/>
      <c r="Q473"/>
      <c r="R473"/>
      <c r="S473"/>
      <c r="T473"/>
      <c r="U473"/>
      <c r="V473"/>
      <c r="W473"/>
      <c r="X473"/>
      <c r="Y473"/>
      <c r="Z473"/>
      <c r="AA473"/>
    </row>
    <row r="474" spans="1:27" ht="14.5" x14ac:dyDescent="0.35">
      <c r="A474"/>
      <c r="B474"/>
      <c r="C474"/>
      <c r="D474"/>
      <c r="E474"/>
      <c r="F474"/>
      <c r="G474"/>
      <c r="H474"/>
      <c r="I474"/>
      <c r="J474"/>
      <c r="K474"/>
      <c r="L474"/>
      <c r="M474"/>
      <c r="N474"/>
      <c r="O474"/>
      <c r="P474"/>
      <c r="Q474"/>
      <c r="R474"/>
      <c r="S474"/>
      <c r="T474"/>
      <c r="U474"/>
      <c r="V474"/>
      <c r="W474"/>
      <c r="X474"/>
      <c r="Y474"/>
      <c r="Z474"/>
      <c r="AA474"/>
    </row>
    <row r="475" spans="1:27" ht="14.5" x14ac:dyDescent="0.35">
      <c r="A475"/>
      <c r="B475"/>
      <c r="C475"/>
      <c r="D475"/>
      <c r="E475"/>
      <c r="F475"/>
      <c r="G475"/>
      <c r="H475"/>
      <c r="I475"/>
      <c r="J475"/>
      <c r="K475"/>
      <c r="L475"/>
      <c r="M475"/>
      <c r="N475"/>
      <c r="O475"/>
      <c r="P475"/>
      <c r="Q475"/>
      <c r="R475"/>
      <c r="S475"/>
      <c r="T475"/>
      <c r="U475"/>
      <c r="V475"/>
      <c r="W475"/>
      <c r="X475"/>
      <c r="Y475"/>
      <c r="Z475"/>
      <c r="AA475"/>
    </row>
    <row r="476" spans="1:27" ht="14.5" x14ac:dyDescent="0.35">
      <c r="A476"/>
      <c r="B476"/>
      <c r="C476"/>
      <c r="D476"/>
      <c r="E476"/>
      <c r="F476"/>
      <c r="G476"/>
      <c r="H476"/>
      <c r="I476"/>
      <c r="J476"/>
      <c r="K476"/>
      <c r="L476"/>
      <c r="M476"/>
      <c r="N476"/>
      <c r="O476"/>
      <c r="P476"/>
      <c r="Q476"/>
      <c r="R476"/>
      <c r="S476"/>
      <c r="T476"/>
      <c r="U476"/>
      <c r="V476"/>
      <c r="W476"/>
      <c r="X476"/>
      <c r="Y476"/>
      <c r="Z476"/>
      <c r="AA476"/>
    </row>
    <row r="477" spans="1:27" ht="14.5" x14ac:dyDescent="0.35">
      <c r="A477"/>
      <c r="B477"/>
      <c r="C477"/>
      <c r="D477"/>
      <c r="E477"/>
      <c r="F477"/>
      <c r="G477"/>
      <c r="H477"/>
      <c r="I477"/>
      <c r="J477"/>
      <c r="K477"/>
      <c r="L477"/>
      <c r="M477"/>
      <c r="N477"/>
      <c r="O477"/>
      <c r="P477"/>
      <c r="Q477"/>
      <c r="R477"/>
      <c r="S477"/>
      <c r="T477"/>
      <c r="U477"/>
      <c r="V477"/>
      <c r="W477"/>
      <c r="X477"/>
      <c r="Y477"/>
      <c r="Z477"/>
      <c r="AA477"/>
    </row>
    <row r="478" spans="1:27" ht="14.5" x14ac:dyDescent="0.35">
      <c r="A478"/>
      <c r="B478"/>
      <c r="C478"/>
      <c r="D478"/>
      <c r="E478"/>
      <c r="F478"/>
      <c r="G478"/>
      <c r="H478"/>
      <c r="I478"/>
      <c r="J478"/>
      <c r="K478"/>
      <c r="L478"/>
      <c r="M478"/>
      <c r="N478"/>
      <c r="O478"/>
      <c r="P478"/>
      <c r="Q478"/>
      <c r="R478"/>
      <c r="S478"/>
      <c r="T478"/>
      <c r="U478"/>
      <c r="V478"/>
      <c r="W478"/>
      <c r="X478"/>
      <c r="Y478"/>
      <c r="Z478"/>
      <c r="AA478"/>
    </row>
    <row r="479" spans="1:27" ht="14.5" x14ac:dyDescent="0.35">
      <c r="A479"/>
      <c r="B479"/>
      <c r="C479"/>
      <c r="D479"/>
      <c r="E479"/>
      <c r="F479"/>
      <c r="G479"/>
      <c r="H479"/>
      <c r="I479"/>
      <c r="J479"/>
      <c r="K479"/>
      <c r="L479"/>
      <c r="M479"/>
      <c r="N479"/>
      <c r="O479"/>
      <c r="P479"/>
      <c r="Q479"/>
      <c r="R479"/>
      <c r="S479"/>
      <c r="T479"/>
      <c r="U479"/>
      <c r="V479"/>
      <c r="W479"/>
      <c r="X479"/>
      <c r="Y479"/>
      <c r="Z479"/>
      <c r="AA479"/>
    </row>
    <row r="480" spans="1:27" ht="14.5" x14ac:dyDescent="0.35">
      <c r="A480"/>
      <c r="B480"/>
      <c r="C480"/>
      <c r="D480"/>
      <c r="E480"/>
      <c r="F480"/>
      <c r="G480"/>
      <c r="H480"/>
      <c r="I480"/>
      <c r="J480"/>
      <c r="K480"/>
      <c r="L480"/>
      <c r="M480"/>
      <c r="N480"/>
      <c r="O480"/>
      <c r="P480"/>
      <c r="Q480"/>
      <c r="R480"/>
      <c r="S480"/>
      <c r="T480"/>
      <c r="U480"/>
      <c r="V480"/>
      <c r="W480"/>
      <c r="X480"/>
      <c r="Y480"/>
      <c r="Z480"/>
      <c r="AA480"/>
    </row>
    <row r="481" spans="1:27" ht="14.5" x14ac:dyDescent="0.35">
      <c r="A481"/>
      <c r="B481"/>
      <c r="C481"/>
      <c r="D481"/>
      <c r="E481"/>
      <c r="F481"/>
      <c r="G481"/>
      <c r="H481"/>
      <c r="I481"/>
      <c r="J481"/>
      <c r="K481"/>
      <c r="L481"/>
      <c r="M481"/>
      <c r="N481"/>
      <c r="O481"/>
      <c r="P481"/>
      <c r="Q481"/>
      <c r="R481"/>
      <c r="S481"/>
      <c r="T481"/>
      <c r="U481"/>
      <c r="V481"/>
      <c r="W481"/>
      <c r="X481"/>
      <c r="Y481"/>
      <c r="Z481"/>
      <c r="AA481"/>
    </row>
    <row r="482" spans="1:27" ht="14.5" x14ac:dyDescent="0.35">
      <c r="A482"/>
      <c r="B482"/>
      <c r="C482"/>
      <c r="D482"/>
      <c r="E482"/>
      <c r="F482"/>
      <c r="G482"/>
      <c r="H482"/>
      <c r="I482"/>
      <c r="J482"/>
      <c r="K482"/>
      <c r="L482"/>
      <c r="M482"/>
      <c r="N482"/>
      <c r="O482"/>
      <c r="P482"/>
      <c r="Q482"/>
      <c r="R482"/>
      <c r="S482"/>
      <c r="T482"/>
      <c r="U482"/>
      <c r="V482"/>
      <c r="W482"/>
      <c r="X482"/>
      <c r="Y482"/>
      <c r="Z482"/>
      <c r="AA482"/>
    </row>
    <row r="483" spans="1:27" ht="14.5" x14ac:dyDescent="0.35">
      <c r="A483"/>
      <c r="B483"/>
      <c r="C483"/>
      <c r="D483"/>
      <c r="E483"/>
      <c r="F483"/>
      <c r="G483"/>
      <c r="H483"/>
      <c r="I483"/>
      <c r="J483"/>
      <c r="K483"/>
      <c r="L483"/>
      <c r="M483"/>
      <c r="N483"/>
      <c r="O483"/>
      <c r="P483"/>
      <c r="Q483"/>
      <c r="R483"/>
      <c r="S483"/>
      <c r="T483"/>
      <c r="U483"/>
      <c r="V483"/>
      <c r="W483"/>
      <c r="X483"/>
      <c r="Y483"/>
      <c r="Z483"/>
      <c r="AA483"/>
    </row>
    <row r="484" spans="1:27" ht="14.5" x14ac:dyDescent="0.35">
      <c r="A484"/>
      <c r="B484"/>
      <c r="C484"/>
      <c r="D484"/>
      <c r="E484"/>
      <c r="F484"/>
      <c r="G484"/>
      <c r="H484"/>
      <c r="I484"/>
      <c r="J484"/>
      <c r="K484"/>
      <c r="L484"/>
      <c r="M484"/>
      <c r="N484"/>
      <c r="O484"/>
      <c r="P484"/>
      <c r="Q484"/>
      <c r="R484"/>
      <c r="S484"/>
      <c r="T484"/>
      <c r="U484"/>
      <c r="V484"/>
      <c r="W484"/>
      <c r="X484"/>
      <c r="Y484"/>
      <c r="Z484"/>
      <c r="AA484"/>
    </row>
    <row r="485" spans="1:27" ht="14.5" x14ac:dyDescent="0.35">
      <c r="A485"/>
      <c r="B485"/>
      <c r="C485"/>
      <c r="D485"/>
      <c r="E485"/>
      <c r="F485"/>
      <c r="G485"/>
      <c r="H485"/>
      <c r="I485"/>
      <c r="J485"/>
      <c r="K485"/>
      <c r="L485"/>
      <c r="M485"/>
      <c r="N485"/>
      <c r="O485"/>
      <c r="P485"/>
      <c r="Q485"/>
      <c r="R485"/>
      <c r="S485"/>
      <c r="T485"/>
      <c r="U485"/>
      <c r="V485"/>
      <c r="W485"/>
      <c r="X485"/>
      <c r="Y485"/>
      <c r="Z485"/>
      <c r="AA485"/>
    </row>
    <row r="486" spans="1:27" ht="14.5" x14ac:dyDescent="0.35">
      <c r="A486"/>
      <c r="B486"/>
      <c r="C486"/>
      <c r="D486"/>
      <c r="E486"/>
      <c r="F486"/>
      <c r="G486"/>
      <c r="H486"/>
      <c r="I486"/>
      <c r="J486"/>
      <c r="K486"/>
      <c r="L486"/>
      <c r="M486"/>
      <c r="N486"/>
      <c r="O486"/>
      <c r="P486"/>
      <c r="Q486"/>
      <c r="R486"/>
      <c r="S486"/>
      <c r="T486"/>
      <c r="U486"/>
      <c r="V486"/>
      <c r="W486"/>
      <c r="X486"/>
      <c r="Y486"/>
      <c r="Z486"/>
      <c r="AA486"/>
    </row>
    <row r="487" spans="1:27" ht="14.5" x14ac:dyDescent="0.35">
      <c r="A487"/>
      <c r="B487"/>
      <c r="C487"/>
      <c r="D487"/>
      <c r="E487"/>
      <c r="F487"/>
      <c r="G487"/>
      <c r="H487"/>
      <c r="I487"/>
      <c r="J487"/>
      <c r="K487"/>
      <c r="L487"/>
      <c r="M487"/>
      <c r="N487"/>
      <c r="O487"/>
      <c r="P487"/>
      <c r="Q487"/>
      <c r="R487"/>
      <c r="S487"/>
      <c r="T487"/>
      <c r="U487"/>
      <c r="V487"/>
      <c r="W487"/>
      <c r="X487"/>
      <c r="Y487"/>
      <c r="Z487"/>
      <c r="AA487"/>
    </row>
    <row r="488" spans="1:27" ht="14.5" x14ac:dyDescent="0.35">
      <c r="A488"/>
      <c r="B488"/>
      <c r="C488"/>
      <c r="D488"/>
      <c r="E488"/>
      <c r="F488"/>
      <c r="G488"/>
      <c r="H488"/>
      <c r="I488"/>
      <c r="J488"/>
      <c r="K488"/>
      <c r="L488"/>
      <c r="M488"/>
      <c r="N488"/>
      <c r="O488"/>
      <c r="P488"/>
      <c r="Q488"/>
      <c r="R488"/>
      <c r="S488"/>
      <c r="T488"/>
      <c r="U488"/>
      <c r="V488"/>
      <c r="W488"/>
      <c r="X488"/>
      <c r="Y488"/>
      <c r="Z488"/>
      <c r="AA488"/>
    </row>
    <row r="489" spans="1:27" ht="14.5" x14ac:dyDescent="0.35">
      <c r="A489"/>
      <c r="B489"/>
      <c r="C489"/>
      <c r="D489"/>
      <c r="E489"/>
      <c r="F489"/>
      <c r="G489"/>
      <c r="H489"/>
      <c r="I489"/>
      <c r="J489"/>
      <c r="K489"/>
      <c r="L489"/>
      <c r="M489"/>
      <c r="N489"/>
      <c r="O489"/>
      <c r="P489"/>
      <c r="Q489"/>
      <c r="R489"/>
      <c r="S489"/>
      <c r="T489"/>
      <c r="U489"/>
      <c r="V489"/>
      <c r="W489"/>
      <c r="X489"/>
      <c r="Y489"/>
      <c r="Z489"/>
      <c r="AA489"/>
    </row>
    <row r="490" spans="1:27" ht="14.5" x14ac:dyDescent="0.35">
      <c r="A490"/>
      <c r="B490"/>
      <c r="C490"/>
      <c r="D490"/>
      <c r="E490"/>
      <c r="F490"/>
      <c r="G490"/>
      <c r="H490"/>
      <c r="I490"/>
      <c r="J490"/>
      <c r="K490"/>
      <c r="L490"/>
      <c r="M490"/>
      <c r="N490"/>
      <c r="O490"/>
      <c r="P490"/>
      <c r="Q490"/>
      <c r="R490"/>
      <c r="S490"/>
      <c r="T490"/>
      <c r="U490"/>
      <c r="V490"/>
      <c r="W490"/>
      <c r="X490"/>
      <c r="Y490"/>
      <c r="Z490"/>
      <c r="AA490"/>
    </row>
    <row r="491" spans="1:27" ht="14.5" x14ac:dyDescent="0.35">
      <c r="A491"/>
      <c r="B491"/>
      <c r="C491"/>
      <c r="D491"/>
      <c r="E491"/>
      <c r="F491"/>
      <c r="G491"/>
      <c r="H491"/>
      <c r="I491"/>
      <c r="J491"/>
      <c r="K491"/>
      <c r="L491"/>
      <c r="M491"/>
      <c r="N491"/>
      <c r="O491"/>
      <c r="P491"/>
      <c r="Q491"/>
      <c r="R491"/>
      <c r="S491"/>
      <c r="T491"/>
      <c r="U491"/>
      <c r="V491"/>
      <c r="W491"/>
      <c r="X491"/>
      <c r="Y491"/>
      <c r="Z491"/>
      <c r="AA491"/>
    </row>
    <row r="492" spans="1:27" ht="14.5" x14ac:dyDescent="0.35">
      <c r="A492"/>
      <c r="B492"/>
      <c r="C492"/>
      <c r="D492"/>
      <c r="E492"/>
      <c r="F492"/>
      <c r="G492"/>
      <c r="H492"/>
      <c r="I492"/>
      <c r="J492"/>
      <c r="K492"/>
      <c r="L492"/>
      <c r="M492"/>
      <c r="N492"/>
      <c r="O492"/>
      <c r="P492"/>
      <c r="Q492"/>
      <c r="R492"/>
      <c r="S492"/>
      <c r="T492"/>
      <c r="U492"/>
      <c r="V492"/>
      <c r="W492"/>
      <c r="X492"/>
      <c r="Y492"/>
      <c r="Z492"/>
      <c r="AA492"/>
    </row>
    <row r="493" spans="1:27" ht="14.5" x14ac:dyDescent="0.35">
      <c r="A493"/>
      <c r="B493"/>
      <c r="C493"/>
      <c r="D493"/>
      <c r="E493"/>
      <c r="F493"/>
      <c r="G493"/>
      <c r="H493"/>
      <c r="I493"/>
      <c r="J493"/>
      <c r="K493"/>
      <c r="L493"/>
      <c r="M493"/>
      <c r="N493"/>
      <c r="O493"/>
      <c r="P493"/>
      <c r="Q493"/>
      <c r="R493"/>
      <c r="S493"/>
      <c r="T493"/>
      <c r="U493"/>
      <c r="V493"/>
      <c r="W493"/>
      <c r="X493"/>
      <c r="Y493"/>
      <c r="Z493"/>
      <c r="AA493"/>
    </row>
    <row r="494" spans="1:27" ht="14.5" x14ac:dyDescent="0.35">
      <c r="A494"/>
      <c r="B494"/>
      <c r="C494"/>
      <c r="D494"/>
      <c r="E494"/>
      <c r="F494"/>
      <c r="G494"/>
      <c r="H494"/>
      <c r="I494"/>
      <c r="J494"/>
      <c r="K494"/>
      <c r="L494"/>
      <c r="M494"/>
      <c r="N494"/>
      <c r="O494"/>
      <c r="P494"/>
      <c r="Q494"/>
      <c r="R494"/>
      <c r="S494"/>
      <c r="T494"/>
      <c r="U494"/>
      <c r="V494"/>
      <c r="W494"/>
      <c r="X494"/>
      <c r="Y494"/>
      <c r="Z494"/>
      <c r="AA494"/>
    </row>
    <row r="495" spans="1:27" ht="14.5" x14ac:dyDescent="0.35">
      <c r="A495"/>
      <c r="B495"/>
      <c r="C495"/>
      <c r="D495"/>
      <c r="E495"/>
      <c r="F495"/>
      <c r="G495"/>
      <c r="H495"/>
      <c r="I495"/>
      <c r="J495"/>
      <c r="K495"/>
      <c r="L495"/>
      <c r="M495"/>
      <c r="N495"/>
      <c r="O495"/>
      <c r="P495"/>
      <c r="Q495"/>
      <c r="R495"/>
      <c r="S495"/>
      <c r="T495"/>
      <c r="U495"/>
      <c r="V495"/>
      <c r="W495"/>
      <c r="X495"/>
      <c r="Y495"/>
      <c r="Z495"/>
      <c r="AA495"/>
    </row>
    <row r="496" spans="1:27" ht="14.5" x14ac:dyDescent="0.35">
      <c r="A496"/>
      <c r="B496"/>
      <c r="C496"/>
      <c r="D496"/>
      <c r="E496"/>
      <c r="F496"/>
      <c r="G496"/>
      <c r="H496"/>
      <c r="I496"/>
      <c r="J496"/>
      <c r="K496"/>
      <c r="L496"/>
      <c r="M496"/>
      <c r="N496"/>
      <c r="O496"/>
      <c r="P496"/>
      <c r="Q496"/>
      <c r="R496"/>
      <c r="S496"/>
      <c r="T496"/>
      <c r="U496"/>
      <c r="V496"/>
      <c r="W496"/>
      <c r="X496"/>
      <c r="Y496"/>
      <c r="Z496"/>
      <c r="AA496"/>
    </row>
    <row r="497" spans="1:27" ht="14.5" x14ac:dyDescent="0.35">
      <c r="A497"/>
      <c r="B497"/>
      <c r="C497"/>
      <c r="D497"/>
      <c r="E497"/>
      <c r="F497"/>
      <c r="G497"/>
      <c r="H497"/>
      <c r="I497"/>
      <c r="J497"/>
      <c r="K497"/>
      <c r="L497"/>
      <c r="M497"/>
      <c r="N497"/>
      <c r="O497"/>
      <c r="P497"/>
      <c r="Q497"/>
      <c r="R497"/>
      <c r="S497"/>
      <c r="T497"/>
      <c r="U497"/>
      <c r="V497"/>
      <c r="W497"/>
      <c r="X497"/>
      <c r="Y497"/>
      <c r="Z497"/>
      <c r="AA497"/>
    </row>
    <row r="498" spans="1:27" ht="14.5" x14ac:dyDescent="0.35">
      <c r="A498"/>
      <c r="B498"/>
      <c r="C498"/>
      <c r="D498"/>
      <c r="E498"/>
      <c r="F498"/>
      <c r="G498"/>
      <c r="H498"/>
      <c r="I498"/>
      <c r="J498"/>
      <c r="K498"/>
      <c r="L498"/>
      <c r="M498"/>
      <c r="N498"/>
      <c r="O498"/>
      <c r="P498"/>
      <c r="Q498"/>
      <c r="R498"/>
      <c r="S498"/>
      <c r="T498"/>
      <c r="U498"/>
      <c r="V498"/>
      <c r="W498"/>
      <c r="X498"/>
      <c r="Y498"/>
      <c r="Z498"/>
      <c r="AA498"/>
    </row>
    <row r="499" spans="1:27" ht="14.5" x14ac:dyDescent="0.35">
      <c r="A499"/>
      <c r="B499"/>
      <c r="C499"/>
      <c r="D499"/>
      <c r="E499"/>
      <c r="F499"/>
      <c r="G499"/>
      <c r="H499"/>
      <c r="I499"/>
      <c r="J499"/>
      <c r="K499"/>
      <c r="L499"/>
      <c r="M499"/>
      <c r="N499"/>
      <c r="O499"/>
      <c r="P499"/>
      <c r="Q499"/>
      <c r="R499"/>
      <c r="S499"/>
      <c r="T499"/>
      <c r="U499"/>
      <c r="V499"/>
      <c r="W499"/>
      <c r="X499"/>
      <c r="Y499"/>
      <c r="Z499"/>
      <c r="AA499"/>
    </row>
    <row r="500" spans="1:27" ht="14.5" x14ac:dyDescent="0.35">
      <c r="A500"/>
      <c r="B500"/>
      <c r="C500"/>
      <c r="D500"/>
      <c r="E500"/>
      <c r="F500"/>
      <c r="G500"/>
      <c r="H500"/>
      <c r="I500"/>
      <c r="J500"/>
      <c r="K500"/>
      <c r="L500"/>
      <c r="M500"/>
      <c r="N500"/>
      <c r="O500"/>
      <c r="P500"/>
      <c r="Q500"/>
      <c r="R500"/>
      <c r="S500"/>
      <c r="T500"/>
      <c r="U500"/>
      <c r="V500"/>
      <c r="W500"/>
      <c r="X500"/>
      <c r="Y500"/>
      <c r="Z500"/>
      <c r="AA500"/>
    </row>
    <row r="501" spans="1:27" ht="14.5" x14ac:dyDescent="0.35">
      <c r="A501"/>
      <c r="B501"/>
      <c r="C501"/>
      <c r="D501"/>
      <c r="E501"/>
      <c r="F501"/>
      <c r="G501"/>
      <c r="H501"/>
      <c r="I501"/>
      <c r="J501"/>
      <c r="K501"/>
      <c r="L501"/>
      <c r="M501"/>
      <c r="N501"/>
      <c r="O501"/>
      <c r="P501"/>
      <c r="Q501"/>
      <c r="R501"/>
      <c r="S501"/>
      <c r="T501"/>
      <c r="U501"/>
      <c r="V501"/>
      <c r="W501"/>
      <c r="X501"/>
      <c r="Y501"/>
      <c r="Z501"/>
      <c r="AA501"/>
    </row>
    <row r="502" spans="1:27" ht="14.5" x14ac:dyDescent="0.35">
      <c r="A502"/>
      <c r="B502"/>
      <c r="C502"/>
      <c r="D502"/>
      <c r="E502"/>
      <c r="F502"/>
      <c r="G502"/>
      <c r="H502"/>
      <c r="I502"/>
      <c r="J502"/>
      <c r="K502"/>
      <c r="L502"/>
      <c r="M502"/>
      <c r="N502"/>
      <c r="O502"/>
      <c r="P502"/>
      <c r="Q502"/>
      <c r="R502"/>
      <c r="S502"/>
      <c r="T502"/>
      <c r="U502"/>
      <c r="V502"/>
      <c r="W502"/>
      <c r="X502"/>
      <c r="Y502"/>
      <c r="Z502"/>
      <c r="AA502"/>
    </row>
    <row r="503" spans="1:27" ht="14.5" x14ac:dyDescent="0.35">
      <c r="A503"/>
      <c r="B503"/>
      <c r="C503"/>
      <c r="D503"/>
      <c r="E503"/>
      <c r="F503"/>
      <c r="G503"/>
      <c r="H503"/>
      <c r="I503"/>
      <c r="J503"/>
      <c r="K503"/>
      <c r="L503"/>
      <c r="M503"/>
      <c r="N503"/>
      <c r="O503"/>
      <c r="P503"/>
      <c r="Q503"/>
      <c r="R503"/>
      <c r="S503"/>
      <c r="T503"/>
      <c r="U503"/>
      <c r="V503"/>
      <c r="W503"/>
      <c r="X503"/>
      <c r="Y503"/>
      <c r="Z503"/>
      <c r="AA503"/>
    </row>
    <row r="504" spans="1:27" ht="14.5" x14ac:dyDescent="0.35">
      <c r="A504"/>
      <c r="B504"/>
      <c r="C504"/>
      <c r="D504"/>
      <c r="E504"/>
      <c r="F504"/>
      <c r="G504"/>
      <c r="H504"/>
      <c r="I504"/>
      <c r="J504"/>
      <c r="K504"/>
      <c r="L504"/>
      <c r="M504"/>
      <c r="N504"/>
      <c r="O504"/>
      <c r="P504"/>
      <c r="Q504"/>
      <c r="R504"/>
      <c r="S504"/>
      <c r="T504"/>
      <c r="U504"/>
      <c r="V504"/>
      <c r="W504"/>
      <c r="X504"/>
      <c r="Y504"/>
      <c r="Z504"/>
      <c r="AA504"/>
    </row>
    <row r="505" spans="1:27" ht="14.5" x14ac:dyDescent="0.35">
      <c r="A505"/>
      <c r="B505"/>
      <c r="C505"/>
      <c r="D505"/>
      <c r="E505"/>
      <c r="F505"/>
      <c r="G505"/>
      <c r="H505"/>
      <c r="I505"/>
      <c r="J505"/>
      <c r="K505"/>
      <c r="L505"/>
      <c r="M505"/>
      <c r="N505"/>
      <c r="O505"/>
      <c r="P505"/>
      <c r="Q505"/>
      <c r="R505"/>
      <c r="S505"/>
      <c r="T505"/>
      <c r="U505"/>
      <c r="V505"/>
      <c r="W505"/>
      <c r="X505"/>
      <c r="Y505"/>
      <c r="Z505"/>
      <c r="AA505"/>
    </row>
    <row r="506" spans="1:27" ht="14.5" x14ac:dyDescent="0.35">
      <c r="A506"/>
      <c r="B506"/>
      <c r="C506"/>
      <c r="D506"/>
      <c r="E506"/>
      <c r="F506"/>
      <c r="G506"/>
      <c r="H506"/>
      <c r="I506"/>
      <c r="J506"/>
      <c r="K506"/>
      <c r="L506"/>
      <c r="M506"/>
      <c r="N506"/>
      <c r="O506"/>
      <c r="P506"/>
      <c r="Q506"/>
      <c r="R506"/>
      <c r="S506"/>
      <c r="T506"/>
      <c r="U506"/>
      <c r="V506"/>
      <c r="W506"/>
      <c r="X506"/>
      <c r="Y506"/>
      <c r="Z506"/>
      <c r="AA506"/>
    </row>
    <row r="507" spans="1:27" ht="14.5" x14ac:dyDescent="0.35">
      <c r="A507"/>
      <c r="B507"/>
      <c r="C507"/>
      <c r="D507"/>
      <c r="E507"/>
      <c r="F507"/>
      <c r="G507"/>
      <c r="H507"/>
      <c r="I507"/>
      <c r="J507"/>
      <c r="K507"/>
      <c r="L507"/>
      <c r="M507"/>
      <c r="N507"/>
      <c r="O507"/>
      <c r="P507"/>
      <c r="Q507"/>
      <c r="R507"/>
      <c r="S507"/>
      <c r="T507"/>
      <c r="U507"/>
      <c r="V507"/>
      <c r="W507"/>
      <c r="X507"/>
      <c r="Y507"/>
      <c r="Z507"/>
      <c r="AA507"/>
    </row>
    <row r="508" spans="1:27" ht="14.5" x14ac:dyDescent="0.35">
      <c r="A508"/>
      <c r="B508"/>
      <c r="C508"/>
      <c r="D508"/>
      <c r="E508"/>
      <c r="F508"/>
      <c r="G508"/>
      <c r="H508"/>
      <c r="I508"/>
      <c r="J508"/>
      <c r="K508"/>
      <c r="L508"/>
      <c r="M508"/>
      <c r="N508"/>
      <c r="O508"/>
      <c r="P508"/>
      <c r="Q508"/>
      <c r="R508"/>
      <c r="S508"/>
      <c r="T508"/>
      <c r="U508"/>
      <c r="V508"/>
      <c r="W508"/>
      <c r="X508"/>
      <c r="Y508"/>
      <c r="Z508"/>
      <c r="AA508"/>
    </row>
    <row r="509" spans="1:27" ht="14.5" x14ac:dyDescent="0.35">
      <c r="A509"/>
      <c r="B509"/>
      <c r="C509"/>
      <c r="D509"/>
      <c r="E509"/>
      <c r="F509"/>
      <c r="G509"/>
      <c r="H509"/>
      <c r="I509"/>
      <c r="J509"/>
      <c r="K509"/>
      <c r="L509"/>
      <c r="M509"/>
      <c r="N509"/>
      <c r="O509"/>
      <c r="P509"/>
      <c r="Q509"/>
      <c r="R509"/>
      <c r="S509"/>
      <c r="T509"/>
      <c r="U509"/>
      <c r="V509"/>
      <c r="W509"/>
      <c r="X509"/>
      <c r="Y509"/>
      <c r="Z509"/>
      <c r="AA509"/>
    </row>
    <row r="510" spans="1:27" ht="14.5" x14ac:dyDescent="0.35">
      <c r="A510"/>
      <c r="B510"/>
      <c r="C510"/>
      <c r="D510"/>
      <c r="E510"/>
      <c r="F510"/>
      <c r="G510"/>
      <c r="H510"/>
      <c r="I510"/>
      <c r="J510"/>
      <c r="K510"/>
      <c r="L510"/>
      <c r="M510"/>
      <c r="N510"/>
      <c r="O510"/>
      <c r="P510"/>
      <c r="Q510"/>
      <c r="R510"/>
      <c r="S510"/>
      <c r="T510"/>
      <c r="U510"/>
      <c r="V510"/>
      <c r="W510"/>
      <c r="X510"/>
      <c r="Y510"/>
      <c r="Z510"/>
      <c r="AA510"/>
    </row>
    <row r="511" spans="1:27" ht="14.5" x14ac:dyDescent="0.35">
      <c r="A511"/>
      <c r="B511"/>
      <c r="C511"/>
      <c r="D511"/>
      <c r="E511"/>
      <c r="F511"/>
      <c r="G511"/>
      <c r="H511"/>
      <c r="I511"/>
      <c r="J511"/>
      <c r="K511"/>
      <c r="L511"/>
      <c r="M511"/>
      <c r="N511"/>
      <c r="O511"/>
      <c r="P511"/>
      <c r="Q511"/>
      <c r="R511"/>
      <c r="S511"/>
      <c r="T511"/>
      <c r="U511"/>
      <c r="V511"/>
      <c r="W511"/>
      <c r="X511"/>
      <c r="Y511"/>
      <c r="Z511"/>
      <c r="AA511"/>
    </row>
    <row r="512" spans="1:27" ht="14.5" x14ac:dyDescent="0.35">
      <c r="A512"/>
      <c r="B512"/>
      <c r="C512"/>
      <c r="D512"/>
      <c r="E512"/>
      <c r="F512"/>
      <c r="G512"/>
      <c r="H512"/>
      <c r="I512"/>
      <c r="J512"/>
      <c r="K512"/>
      <c r="L512"/>
      <c r="M512"/>
      <c r="N512"/>
      <c r="O512"/>
      <c r="P512"/>
      <c r="Q512"/>
      <c r="R512"/>
      <c r="S512"/>
      <c r="T512"/>
      <c r="U512"/>
      <c r="V512"/>
      <c r="W512"/>
      <c r="X512"/>
      <c r="Y512"/>
      <c r="Z512"/>
      <c r="AA512"/>
    </row>
    <row r="513" spans="1:27" ht="14.5" x14ac:dyDescent="0.35">
      <c r="A513"/>
      <c r="B513"/>
      <c r="C513"/>
      <c r="D513"/>
      <c r="E513"/>
      <c r="F513"/>
      <c r="G513"/>
      <c r="H513"/>
      <c r="I513"/>
      <c r="J513"/>
      <c r="K513"/>
      <c r="L513"/>
      <c r="M513"/>
      <c r="N513"/>
      <c r="O513"/>
      <c r="P513"/>
      <c r="Q513"/>
      <c r="R513"/>
      <c r="S513"/>
      <c r="T513"/>
      <c r="U513"/>
      <c r="V513"/>
      <c r="W513"/>
      <c r="X513"/>
      <c r="Y513"/>
      <c r="Z513"/>
      <c r="AA513"/>
    </row>
    <row r="514" spans="1:27" ht="14.5" x14ac:dyDescent="0.35">
      <c r="A514"/>
      <c r="B514"/>
      <c r="C514"/>
      <c r="D514"/>
      <c r="E514"/>
      <c r="F514"/>
      <c r="G514"/>
      <c r="H514"/>
      <c r="I514"/>
      <c r="J514"/>
      <c r="K514"/>
      <c r="L514"/>
      <c r="M514"/>
      <c r="N514"/>
      <c r="O514"/>
      <c r="P514"/>
      <c r="Q514"/>
      <c r="R514"/>
      <c r="S514"/>
      <c r="T514"/>
      <c r="U514"/>
      <c r="V514"/>
      <c r="W514"/>
      <c r="X514"/>
      <c r="Y514"/>
      <c r="Z514"/>
      <c r="AA514"/>
    </row>
    <row r="515" spans="1:27" ht="14.5" x14ac:dyDescent="0.35">
      <c r="A515"/>
      <c r="B515"/>
      <c r="C515"/>
      <c r="D515"/>
      <c r="E515"/>
      <c r="F515"/>
      <c r="G515"/>
      <c r="H515"/>
      <c r="I515"/>
      <c r="J515"/>
      <c r="K515"/>
      <c r="L515"/>
      <c r="M515"/>
      <c r="N515"/>
      <c r="O515"/>
      <c r="P515"/>
      <c r="Q515"/>
      <c r="R515"/>
      <c r="S515"/>
      <c r="T515"/>
      <c r="U515"/>
      <c r="V515"/>
      <c r="W515"/>
      <c r="X515"/>
      <c r="Y515"/>
      <c r="Z515"/>
      <c r="AA515"/>
    </row>
    <row r="516" spans="1:27" ht="14.5" x14ac:dyDescent="0.35">
      <c r="A516"/>
      <c r="B516"/>
      <c r="C516"/>
      <c r="D516"/>
      <c r="E516"/>
      <c r="F516"/>
      <c r="G516"/>
      <c r="H516"/>
      <c r="I516"/>
      <c r="J516"/>
      <c r="K516"/>
      <c r="L516"/>
      <c r="M516"/>
      <c r="N516"/>
      <c r="O516"/>
      <c r="P516"/>
      <c r="Q516"/>
      <c r="R516"/>
      <c r="S516"/>
      <c r="T516"/>
      <c r="U516"/>
      <c r="V516"/>
      <c r="W516"/>
      <c r="X516"/>
      <c r="Y516"/>
      <c r="Z516"/>
      <c r="AA516"/>
    </row>
    <row r="517" spans="1:27" ht="14.5" x14ac:dyDescent="0.35">
      <c r="A517"/>
      <c r="B517"/>
      <c r="C517"/>
      <c r="D517"/>
      <c r="E517"/>
      <c r="F517"/>
      <c r="G517"/>
      <c r="H517"/>
      <c r="I517"/>
      <c r="J517"/>
      <c r="K517"/>
      <c r="L517"/>
      <c r="M517"/>
      <c r="N517"/>
      <c r="O517"/>
      <c r="P517"/>
      <c r="Q517"/>
      <c r="R517"/>
      <c r="S517"/>
      <c r="T517"/>
      <c r="U517"/>
      <c r="V517"/>
      <c r="W517"/>
      <c r="X517"/>
      <c r="Y517"/>
      <c r="Z517"/>
      <c r="AA517"/>
    </row>
    <row r="518" spans="1:27" ht="14.5" x14ac:dyDescent="0.35">
      <c r="A518"/>
      <c r="B518"/>
      <c r="C518"/>
      <c r="D518"/>
      <c r="E518"/>
      <c r="F518"/>
      <c r="G518"/>
      <c r="H518"/>
      <c r="I518"/>
      <c r="J518"/>
      <c r="K518"/>
      <c r="L518"/>
      <c r="M518"/>
      <c r="N518"/>
      <c r="O518"/>
      <c r="P518"/>
      <c r="Q518"/>
      <c r="R518"/>
      <c r="S518"/>
      <c r="T518"/>
      <c r="U518"/>
      <c r="V518"/>
      <c r="W518"/>
      <c r="X518"/>
      <c r="Y518"/>
      <c r="Z518"/>
      <c r="AA518"/>
    </row>
    <row r="519" spans="1:27" ht="14.5" x14ac:dyDescent="0.35">
      <c r="A519"/>
      <c r="B519"/>
      <c r="C519"/>
      <c r="D519"/>
      <c r="E519"/>
      <c r="F519"/>
      <c r="G519"/>
      <c r="H519"/>
      <c r="I519"/>
      <c r="J519"/>
      <c r="K519"/>
      <c r="L519"/>
      <c r="M519"/>
      <c r="N519"/>
      <c r="O519"/>
      <c r="P519"/>
      <c r="Q519"/>
      <c r="R519"/>
      <c r="S519"/>
      <c r="T519"/>
      <c r="U519"/>
      <c r="V519"/>
      <c r="W519"/>
      <c r="X519"/>
      <c r="Y519"/>
      <c r="Z519"/>
      <c r="AA519"/>
    </row>
    <row r="520" spans="1:27" ht="14.5" x14ac:dyDescent="0.35">
      <c r="A520"/>
      <c r="B520"/>
      <c r="C520"/>
      <c r="D520"/>
      <c r="E520"/>
      <c r="F520"/>
      <c r="G520"/>
      <c r="H520"/>
      <c r="I520"/>
      <c r="J520"/>
      <c r="K520"/>
      <c r="L520"/>
      <c r="M520"/>
      <c r="N520"/>
      <c r="O520"/>
      <c r="P520"/>
      <c r="Q520"/>
      <c r="R520"/>
      <c r="S520"/>
      <c r="T520"/>
      <c r="U520"/>
      <c r="V520"/>
      <c r="W520"/>
      <c r="X520"/>
      <c r="Y520"/>
      <c r="Z520"/>
      <c r="AA520"/>
    </row>
    <row r="521" spans="1:27" ht="14.5" x14ac:dyDescent="0.35">
      <c r="A521"/>
      <c r="B521"/>
      <c r="C521"/>
      <c r="D521"/>
      <c r="E521"/>
      <c r="F521"/>
      <c r="G521"/>
      <c r="H521"/>
      <c r="I521"/>
      <c r="J521"/>
      <c r="K521"/>
      <c r="L521"/>
      <c r="M521"/>
      <c r="N521"/>
      <c r="O521"/>
      <c r="P521"/>
      <c r="Q521"/>
      <c r="R521"/>
      <c r="S521"/>
      <c r="T521"/>
      <c r="U521"/>
      <c r="V521"/>
      <c r="W521"/>
      <c r="X521"/>
      <c r="Y521"/>
      <c r="Z521"/>
      <c r="AA521"/>
    </row>
    <row r="522" spans="1:27" ht="14.5" x14ac:dyDescent="0.35">
      <c r="A522"/>
      <c r="B522"/>
      <c r="C522"/>
      <c r="D522"/>
      <c r="E522"/>
      <c r="F522"/>
      <c r="G522"/>
      <c r="H522"/>
      <c r="I522"/>
      <c r="J522"/>
      <c r="K522"/>
      <c r="L522"/>
      <c r="M522"/>
      <c r="N522"/>
      <c r="O522"/>
      <c r="P522"/>
      <c r="Q522"/>
      <c r="R522"/>
      <c r="S522"/>
      <c r="T522"/>
      <c r="U522"/>
      <c r="V522"/>
      <c r="W522"/>
      <c r="X522"/>
      <c r="Y522"/>
      <c r="Z522"/>
      <c r="AA522"/>
    </row>
    <row r="523" spans="1:27" ht="14.5" x14ac:dyDescent="0.35">
      <c r="A523"/>
      <c r="B523"/>
      <c r="C523"/>
      <c r="D523"/>
      <c r="E523"/>
      <c r="F523"/>
      <c r="G523"/>
      <c r="H523"/>
      <c r="I523"/>
      <c r="J523"/>
      <c r="K523"/>
      <c r="L523"/>
      <c r="M523"/>
      <c r="N523"/>
      <c r="O523"/>
      <c r="P523"/>
      <c r="Q523"/>
      <c r="R523"/>
      <c r="S523"/>
      <c r="T523"/>
      <c r="U523"/>
      <c r="V523"/>
      <c r="W523"/>
      <c r="X523"/>
      <c r="Y523"/>
      <c r="Z523"/>
      <c r="AA523"/>
    </row>
    <row r="524" spans="1:27" ht="14.5" x14ac:dyDescent="0.35">
      <c r="A524"/>
      <c r="B524"/>
      <c r="C524"/>
      <c r="D524"/>
      <c r="E524"/>
      <c r="F524"/>
      <c r="G524"/>
      <c r="H524"/>
      <c r="I524"/>
      <c r="J524"/>
      <c r="K524"/>
      <c r="L524"/>
      <c r="M524"/>
      <c r="N524"/>
      <c r="O524"/>
      <c r="P524"/>
      <c r="Q524"/>
      <c r="R524"/>
      <c r="S524"/>
      <c r="T524"/>
      <c r="U524"/>
      <c r="V524"/>
      <c r="W524"/>
      <c r="X524"/>
      <c r="Y524"/>
      <c r="Z524"/>
      <c r="AA524"/>
    </row>
    <row r="525" spans="1:27" ht="14.5" x14ac:dyDescent="0.35">
      <c r="A525"/>
      <c r="B525"/>
      <c r="C525"/>
      <c r="D525"/>
      <c r="E525"/>
      <c r="F525"/>
      <c r="G525"/>
      <c r="H525"/>
      <c r="I525"/>
      <c r="J525"/>
      <c r="K525"/>
      <c r="L525"/>
      <c r="M525"/>
      <c r="N525"/>
      <c r="O525"/>
      <c r="P525"/>
      <c r="Q525"/>
      <c r="R525"/>
      <c r="S525"/>
      <c r="T525"/>
      <c r="U525"/>
      <c r="V525"/>
      <c r="W525"/>
      <c r="X525"/>
      <c r="Y525"/>
      <c r="Z525"/>
      <c r="AA525"/>
    </row>
    <row r="526" spans="1:27" ht="14.5" x14ac:dyDescent="0.35">
      <c r="A526"/>
      <c r="B526"/>
      <c r="C526"/>
      <c r="D526"/>
      <c r="E526"/>
      <c r="F526"/>
      <c r="G526"/>
      <c r="H526"/>
      <c r="I526"/>
      <c r="J526"/>
      <c r="K526"/>
      <c r="L526"/>
      <c r="M526"/>
      <c r="N526"/>
      <c r="O526"/>
      <c r="P526"/>
      <c r="Q526"/>
      <c r="R526"/>
      <c r="S526"/>
      <c r="T526"/>
      <c r="U526"/>
      <c r="V526"/>
      <c r="W526"/>
      <c r="X526"/>
      <c r="Y526"/>
      <c r="Z526"/>
      <c r="AA526"/>
    </row>
    <row r="527" spans="1:27" ht="14.5" x14ac:dyDescent="0.35">
      <c r="A527"/>
      <c r="B527"/>
      <c r="C527"/>
      <c r="D527"/>
      <c r="E527"/>
      <c r="F527"/>
      <c r="G527"/>
      <c r="H527"/>
      <c r="I527"/>
      <c r="J527"/>
      <c r="K527"/>
      <c r="L527"/>
      <c r="M527"/>
      <c r="N527"/>
      <c r="O527"/>
      <c r="P527"/>
      <c r="Q527"/>
      <c r="R527"/>
      <c r="S527"/>
      <c r="T527"/>
      <c r="U527"/>
      <c r="V527"/>
      <c r="W527"/>
      <c r="X527"/>
      <c r="Y527"/>
      <c r="Z527"/>
      <c r="AA527"/>
    </row>
    <row r="528" spans="1:27" ht="14.5" x14ac:dyDescent="0.35">
      <c r="A528"/>
      <c r="B528"/>
      <c r="C528"/>
      <c r="D528"/>
      <c r="E528"/>
      <c r="F528"/>
      <c r="G528"/>
      <c r="H528"/>
      <c r="I528"/>
      <c r="J528"/>
      <c r="K528"/>
      <c r="L528"/>
      <c r="M528"/>
      <c r="N528"/>
      <c r="O528"/>
      <c r="P528"/>
      <c r="Q528"/>
      <c r="R528"/>
      <c r="S528"/>
      <c r="T528"/>
      <c r="U528"/>
      <c r="V528"/>
      <c r="W528"/>
      <c r="X528"/>
      <c r="Y528"/>
      <c r="Z528"/>
      <c r="AA528"/>
    </row>
    <row r="529" spans="1:27" ht="14.5" x14ac:dyDescent="0.35">
      <c r="A529"/>
      <c r="B529"/>
      <c r="C529"/>
      <c r="D529"/>
      <c r="E529"/>
      <c r="F529"/>
      <c r="G529"/>
      <c r="H529"/>
      <c r="I529"/>
      <c r="J529"/>
      <c r="K529"/>
      <c r="L529"/>
      <c r="M529"/>
      <c r="N529"/>
      <c r="O529"/>
      <c r="P529"/>
      <c r="Q529"/>
      <c r="R529"/>
      <c r="S529"/>
      <c r="T529"/>
      <c r="U529"/>
      <c r="V529"/>
      <c r="W529"/>
      <c r="X529"/>
      <c r="Y529"/>
      <c r="Z529"/>
      <c r="AA529"/>
    </row>
    <row r="530" spans="1:27" ht="14.5" x14ac:dyDescent="0.35">
      <c r="A530"/>
      <c r="B530"/>
      <c r="C530"/>
      <c r="D530"/>
      <c r="E530"/>
      <c r="F530"/>
      <c r="G530"/>
      <c r="H530"/>
      <c r="I530"/>
      <c r="J530"/>
      <c r="K530"/>
      <c r="L530"/>
      <c r="M530"/>
      <c r="N530"/>
      <c r="O530"/>
      <c r="P530"/>
      <c r="Q530"/>
      <c r="R530"/>
      <c r="S530"/>
      <c r="T530"/>
      <c r="U530"/>
      <c r="V530"/>
      <c r="W530"/>
      <c r="X530"/>
      <c r="Y530"/>
      <c r="Z530"/>
      <c r="AA530"/>
    </row>
    <row r="531" spans="1:27" ht="14.5" x14ac:dyDescent="0.35">
      <c r="A531"/>
      <c r="B531"/>
      <c r="C531"/>
      <c r="D531"/>
      <c r="E531"/>
      <c r="F531"/>
      <c r="G531"/>
      <c r="H531"/>
      <c r="I531"/>
      <c r="J531"/>
      <c r="K531"/>
      <c r="L531"/>
      <c r="M531"/>
      <c r="N531"/>
      <c r="O531"/>
      <c r="P531"/>
      <c r="Q531"/>
      <c r="R531"/>
      <c r="S531"/>
      <c r="T531"/>
      <c r="U531"/>
      <c r="V531"/>
      <c r="W531"/>
      <c r="X531"/>
      <c r="Y531"/>
      <c r="Z531"/>
      <c r="AA531"/>
    </row>
    <row r="532" spans="1:27" ht="14.5" x14ac:dyDescent="0.35">
      <c r="A532"/>
      <c r="B532"/>
      <c r="C532"/>
      <c r="D532"/>
      <c r="E532"/>
      <c r="F532"/>
      <c r="G532"/>
      <c r="H532"/>
      <c r="I532"/>
      <c r="J532"/>
      <c r="K532"/>
      <c r="L532"/>
      <c r="M532"/>
      <c r="N532"/>
      <c r="O532"/>
      <c r="P532"/>
      <c r="Q532"/>
      <c r="R532"/>
      <c r="S532"/>
      <c r="T532"/>
      <c r="U532"/>
      <c r="V532"/>
      <c r="W532"/>
      <c r="X532"/>
      <c r="Y532"/>
      <c r="Z532"/>
      <c r="AA532"/>
    </row>
    <row r="533" spans="1:27" ht="14.5" x14ac:dyDescent="0.35">
      <c r="A533"/>
      <c r="B533"/>
      <c r="C533"/>
      <c r="D533"/>
      <c r="E533"/>
      <c r="F533"/>
      <c r="G533"/>
      <c r="H533"/>
      <c r="I533"/>
      <c r="J533"/>
      <c r="K533"/>
      <c r="L533"/>
      <c r="M533"/>
      <c r="N533"/>
      <c r="O533"/>
      <c r="P533"/>
      <c r="Q533"/>
      <c r="R533"/>
      <c r="S533"/>
      <c r="T533"/>
      <c r="U533"/>
      <c r="V533"/>
      <c r="W533"/>
      <c r="X533"/>
      <c r="Y533"/>
      <c r="Z533"/>
      <c r="AA533"/>
    </row>
    <row r="534" spans="1:27" ht="14.5" x14ac:dyDescent="0.35">
      <c r="A534"/>
      <c r="B534"/>
      <c r="C534"/>
      <c r="D534"/>
      <c r="E534"/>
      <c r="F534"/>
      <c r="G534"/>
      <c r="H534"/>
      <c r="I534"/>
      <c r="J534"/>
      <c r="K534"/>
      <c r="L534"/>
      <c r="M534"/>
      <c r="N534"/>
      <c r="O534"/>
      <c r="P534"/>
      <c r="Q534"/>
      <c r="R534"/>
      <c r="S534"/>
      <c r="T534"/>
      <c r="U534"/>
      <c r="V534"/>
      <c r="W534"/>
      <c r="X534"/>
      <c r="Y534"/>
      <c r="Z534"/>
      <c r="AA534"/>
    </row>
    <row r="535" spans="1:27" ht="14.5" x14ac:dyDescent="0.35">
      <c r="A535"/>
      <c r="B535"/>
      <c r="C535"/>
      <c r="D535"/>
      <c r="E535"/>
      <c r="F535"/>
      <c r="G535"/>
      <c r="H535"/>
      <c r="I535"/>
      <c r="J535"/>
      <c r="K535"/>
      <c r="L535"/>
      <c r="M535"/>
      <c r="N535"/>
      <c r="O535"/>
      <c r="P535"/>
      <c r="Q535"/>
      <c r="R535"/>
      <c r="S535"/>
      <c r="T535"/>
      <c r="U535"/>
      <c r="V535"/>
      <c r="W535"/>
      <c r="X535"/>
      <c r="Y535"/>
      <c r="Z535"/>
      <c r="AA535"/>
    </row>
    <row r="536" spans="1:27" ht="14.5" x14ac:dyDescent="0.35">
      <c r="A536"/>
      <c r="B536"/>
      <c r="C536"/>
      <c r="D536"/>
      <c r="E536"/>
      <c r="F536"/>
      <c r="G536"/>
      <c r="H536"/>
      <c r="I536"/>
      <c r="J536"/>
      <c r="K536"/>
      <c r="L536"/>
      <c r="M536"/>
      <c r="N536"/>
      <c r="O536"/>
      <c r="P536"/>
      <c r="Q536"/>
      <c r="R536"/>
      <c r="S536"/>
      <c r="T536"/>
      <c r="U536"/>
      <c r="V536"/>
      <c r="W536"/>
      <c r="X536"/>
      <c r="Y536"/>
      <c r="Z536"/>
      <c r="AA536"/>
    </row>
    <row r="537" spans="1:27" ht="14.5" x14ac:dyDescent="0.35">
      <c r="A537"/>
      <c r="B537"/>
      <c r="C537"/>
      <c r="D537"/>
      <c r="E537"/>
      <c r="F537"/>
      <c r="G537"/>
      <c r="H537"/>
      <c r="I537"/>
      <c r="J537"/>
      <c r="K537"/>
      <c r="L537"/>
      <c r="M537"/>
      <c r="N537"/>
      <c r="O537"/>
      <c r="P537"/>
      <c r="Q537"/>
      <c r="R537"/>
      <c r="S537"/>
      <c r="T537"/>
      <c r="U537"/>
      <c r="V537"/>
      <c r="W537"/>
      <c r="X537"/>
      <c r="Y537"/>
      <c r="Z537"/>
      <c r="AA537"/>
    </row>
    <row r="538" spans="1:27" ht="14.5" x14ac:dyDescent="0.35">
      <c r="A538"/>
      <c r="B538"/>
      <c r="C538"/>
      <c r="D538"/>
      <c r="E538"/>
      <c r="F538"/>
      <c r="G538"/>
      <c r="H538"/>
      <c r="I538"/>
      <c r="J538"/>
      <c r="K538"/>
      <c r="L538"/>
      <c r="M538"/>
      <c r="N538"/>
      <c r="O538"/>
      <c r="P538"/>
      <c r="Q538"/>
      <c r="R538"/>
      <c r="S538"/>
      <c r="T538"/>
      <c r="U538"/>
      <c r="V538"/>
      <c r="W538"/>
      <c r="X538"/>
      <c r="Y538"/>
      <c r="Z538"/>
      <c r="AA538"/>
    </row>
    <row r="539" spans="1:27" ht="14.5" x14ac:dyDescent="0.35">
      <c r="A539"/>
      <c r="B539"/>
      <c r="C539"/>
      <c r="D539"/>
      <c r="E539"/>
      <c r="F539"/>
      <c r="G539"/>
      <c r="H539"/>
      <c r="I539"/>
      <c r="J539"/>
      <c r="K539"/>
      <c r="L539"/>
      <c r="M539"/>
      <c r="N539"/>
      <c r="O539"/>
      <c r="P539"/>
      <c r="Q539"/>
      <c r="R539"/>
      <c r="S539"/>
      <c r="T539"/>
      <c r="U539"/>
      <c r="V539"/>
      <c r="W539"/>
      <c r="X539"/>
      <c r="Y539"/>
      <c r="Z539"/>
      <c r="AA539"/>
    </row>
    <row r="540" spans="1:27" ht="14.5" x14ac:dyDescent="0.35">
      <c r="A540"/>
      <c r="B540"/>
      <c r="C540"/>
      <c r="D540"/>
      <c r="E540"/>
      <c r="F540"/>
      <c r="G540"/>
      <c r="H540"/>
      <c r="I540"/>
      <c r="J540"/>
      <c r="K540"/>
      <c r="L540"/>
      <c r="M540"/>
      <c r="N540"/>
      <c r="O540"/>
      <c r="P540"/>
      <c r="Q540"/>
      <c r="R540"/>
      <c r="S540"/>
      <c r="T540"/>
      <c r="U540"/>
      <c r="V540"/>
      <c r="W540"/>
      <c r="X540"/>
      <c r="Y540"/>
      <c r="Z540"/>
      <c r="AA540"/>
    </row>
    <row r="541" spans="1:27" ht="14.5" x14ac:dyDescent="0.35">
      <c r="A541"/>
      <c r="B541"/>
      <c r="C541"/>
      <c r="D541"/>
      <c r="E541"/>
      <c r="F541"/>
      <c r="G541"/>
      <c r="H541"/>
      <c r="I541"/>
      <c r="J541"/>
      <c r="K541"/>
      <c r="L541"/>
      <c r="M541"/>
      <c r="N541"/>
      <c r="O541"/>
      <c r="P541"/>
      <c r="Q541"/>
      <c r="R541"/>
      <c r="S541"/>
      <c r="T541"/>
      <c r="U541"/>
      <c r="V541"/>
      <c r="W541"/>
      <c r="X541"/>
      <c r="Y541"/>
      <c r="Z541"/>
      <c r="AA541"/>
    </row>
    <row r="542" spans="1:27" ht="14.5" x14ac:dyDescent="0.35">
      <c r="A542"/>
      <c r="B542"/>
      <c r="C542"/>
      <c r="D542"/>
      <c r="E542"/>
      <c r="F542"/>
      <c r="G542"/>
      <c r="H542"/>
      <c r="I542"/>
      <c r="J542"/>
      <c r="K542"/>
      <c r="L542"/>
      <c r="M542"/>
      <c r="N542"/>
      <c r="O542"/>
      <c r="P542"/>
      <c r="Q542"/>
      <c r="R542"/>
      <c r="S542"/>
      <c r="T542"/>
      <c r="U542"/>
      <c r="V542"/>
      <c r="W542"/>
      <c r="X542"/>
      <c r="Y542"/>
      <c r="Z542"/>
      <c r="AA542"/>
    </row>
    <row r="543" spans="1:27" ht="14.5" x14ac:dyDescent="0.35">
      <c r="A543"/>
      <c r="B543"/>
      <c r="C543"/>
      <c r="D543"/>
      <c r="E543"/>
      <c r="F543"/>
      <c r="G543"/>
      <c r="H543"/>
      <c r="I543"/>
      <c r="J543"/>
      <c r="K543"/>
      <c r="L543"/>
      <c r="M543"/>
      <c r="N543"/>
      <c r="O543"/>
      <c r="P543"/>
      <c r="Q543"/>
      <c r="R543"/>
      <c r="S543"/>
      <c r="T543"/>
      <c r="U543"/>
      <c r="V543"/>
      <c r="W543"/>
      <c r="X543"/>
      <c r="Y543"/>
      <c r="Z543"/>
      <c r="AA543"/>
    </row>
    <row r="544" spans="1:27" ht="14.5" x14ac:dyDescent="0.35">
      <c r="A544"/>
      <c r="B544"/>
      <c r="C544"/>
      <c r="D544"/>
      <c r="E544"/>
      <c r="F544"/>
      <c r="G544"/>
      <c r="H544"/>
      <c r="I544"/>
      <c r="J544"/>
      <c r="K544"/>
      <c r="L544"/>
      <c r="M544"/>
      <c r="N544"/>
      <c r="O544"/>
      <c r="P544"/>
      <c r="Q544"/>
      <c r="R544"/>
      <c r="S544"/>
      <c r="T544"/>
      <c r="U544"/>
      <c r="V544"/>
      <c r="W544"/>
      <c r="X544"/>
      <c r="Y544"/>
      <c r="Z544"/>
      <c r="AA544"/>
    </row>
    <row r="545" spans="1:27" ht="14.5" x14ac:dyDescent="0.35">
      <c r="A545"/>
      <c r="B545"/>
      <c r="C545"/>
      <c r="D545"/>
      <c r="E545"/>
      <c r="F545"/>
      <c r="G545"/>
      <c r="H545"/>
      <c r="I545"/>
      <c r="J545"/>
      <c r="K545"/>
      <c r="L545"/>
      <c r="M545"/>
      <c r="N545"/>
      <c r="O545"/>
      <c r="P545"/>
      <c r="Q545"/>
      <c r="R545"/>
      <c r="S545"/>
      <c r="T545"/>
      <c r="U545"/>
      <c r="V545"/>
      <c r="W545"/>
      <c r="X545"/>
      <c r="Y545"/>
      <c r="Z545"/>
      <c r="AA545"/>
    </row>
    <row r="546" spans="1:27" ht="14.5" x14ac:dyDescent="0.35">
      <c r="A546"/>
      <c r="B546"/>
      <c r="C546"/>
      <c r="D546"/>
      <c r="E546"/>
      <c r="F546"/>
      <c r="G546"/>
      <c r="H546"/>
      <c r="I546"/>
      <c r="J546"/>
      <c r="K546"/>
      <c r="L546"/>
      <c r="M546"/>
      <c r="N546"/>
      <c r="O546"/>
      <c r="P546"/>
      <c r="Q546"/>
      <c r="R546"/>
      <c r="S546"/>
      <c r="T546"/>
      <c r="U546"/>
      <c r="V546"/>
      <c r="W546"/>
      <c r="X546"/>
      <c r="Y546"/>
      <c r="Z546"/>
      <c r="AA546"/>
    </row>
    <row r="547" spans="1:27" ht="14.5" x14ac:dyDescent="0.35">
      <c r="A547"/>
      <c r="B547"/>
      <c r="C547"/>
      <c r="D547"/>
      <c r="E547"/>
      <c r="F547"/>
      <c r="G547"/>
      <c r="H547"/>
      <c r="I547"/>
      <c r="J547"/>
      <c r="K547"/>
      <c r="L547"/>
      <c r="M547"/>
      <c r="N547"/>
      <c r="O547"/>
      <c r="P547"/>
      <c r="Q547"/>
      <c r="R547"/>
      <c r="S547"/>
      <c r="T547"/>
      <c r="U547"/>
      <c r="V547"/>
      <c r="W547"/>
      <c r="X547"/>
      <c r="Y547"/>
      <c r="Z547"/>
      <c r="AA547"/>
    </row>
    <row r="548" spans="1:27" ht="14.5" x14ac:dyDescent="0.35">
      <c r="A548"/>
      <c r="B548"/>
      <c r="C548"/>
      <c r="D548"/>
      <c r="E548"/>
      <c r="F548"/>
      <c r="G548"/>
      <c r="H548"/>
      <c r="I548"/>
      <c r="J548"/>
      <c r="K548"/>
      <c r="L548"/>
      <c r="M548"/>
      <c r="N548"/>
      <c r="O548"/>
      <c r="P548"/>
      <c r="Q548"/>
      <c r="R548"/>
      <c r="S548"/>
      <c r="T548"/>
      <c r="U548"/>
      <c r="V548"/>
      <c r="W548"/>
      <c r="X548"/>
      <c r="Y548"/>
      <c r="Z548"/>
      <c r="AA548"/>
    </row>
    <row r="549" spans="1:27" ht="14.5" x14ac:dyDescent="0.35">
      <c r="A549"/>
      <c r="B549"/>
      <c r="C549"/>
      <c r="D549"/>
      <c r="E549"/>
      <c r="F549"/>
      <c r="G549"/>
      <c r="H549"/>
      <c r="I549"/>
      <c r="J549"/>
      <c r="K549"/>
      <c r="L549"/>
      <c r="M549"/>
      <c r="N549"/>
      <c r="O549"/>
      <c r="P549"/>
      <c r="Q549"/>
      <c r="R549"/>
      <c r="S549"/>
      <c r="T549"/>
      <c r="U549"/>
      <c r="V549"/>
      <c r="W549"/>
      <c r="X549"/>
      <c r="Y549"/>
      <c r="Z549"/>
      <c r="AA549"/>
    </row>
    <row r="550" spans="1:27" ht="14.5" x14ac:dyDescent="0.35">
      <c r="A550"/>
      <c r="B550"/>
      <c r="C550"/>
      <c r="D550"/>
      <c r="E550"/>
      <c r="F550"/>
      <c r="G550"/>
      <c r="H550"/>
      <c r="I550"/>
      <c r="J550"/>
      <c r="K550"/>
      <c r="L550"/>
      <c r="M550"/>
      <c r="N550"/>
      <c r="O550"/>
      <c r="P550"/>
      <c r="Q550"/>
      <c r="R550"/>
      <c r="S550"/>
      <c r="T550"/>
      <c r="U550"/>
      <c r="V550"/>
      <c r="W550"/>
      <c r="X550"/>
      <c r="Y550"/>
      <c r="Z550"/>
      <c r="AA550"/>
    </row>
    <row r="551" spans="1:27" ht="14.5" x14ac:dyDescent="0.35">
      <c r="A551"/>
      <c r="B551"/>
      <c r="C551"/>
      <c r="D551"/>
      <c r="E551"/>
      <c r="F551"/>
      <c r="G551"/>
      <c r="H551"/>
      <c r="I551"/>
      <c r="J551"/>
      <c r="K551"/>
      <c r="L551"/>
      <c r="M551"/>
      <c r="N551"/>
      <c r="O551"/>
      <c r="P551"/>
      <c r="Q551"/>
      <c r="R551"/>
      <c r="S551"/>
      <c r="T551"/>
      <c r="U551"/>
      <c r="V551"/>
      <c r="W551"/>
      <c r="X551"/>
      <c r="Y551"/>
      <c r="Z551"/>
      <c r="AA551"/>
    </row>
    <row r="552" spans="1:27" ht="14.5" x14ac:dyDescent="0.35">
      <c r="A552"/>
      <c r="B552"/>
      <c r="C552"/>
      <c r="D552"/>
      <c r="E552"/>
      <c r="F552"/>
      <c r="G552"/>
      <c r="H552"/>
      <c r="I552"/>
      <c r="J552"/>
      <c r="K552"/>
      <c r="L552"/>
      <c r="M552"/>
      <c r="N552"/>
      <c r="O552"/>
      <c r="P552"/>
      <c r="Q552"/>
      <c r="R552"/>
      <c r="S552"/>
      <c r="T552"/>
      <c r="U552"/>
      <c r="V552"/>
      <c r="W552"/>
      <c r="X552"/>
      <c r="Y552"/>
      <c r="Z552"/>
      <c r="AA552"/>
    </row>
    <row r="553" spans="1:27" ht="14.5" x14ac:dyDescent="0.35">
      <c r="A553"/>
      <c r="B553"/>
      <c r="C553"/>
      <c r="D553"/>
      <c r="E553"/>
      <c r="F553"/>
      <c r="G553"/>
      <c r="H553"/>
      <c r="I553"/>
      <c r="J553"/>
      <c r="K553"/>
      <c r="L553"/>
      <c r="M553"/>
      <c r="N553"/>
      <c r="O553"/>
      <c r="P553"/>
      <c r="Q553"/>
      <c r="R553"/>
      <c r="S553"/>
      <c r="T553"/>
      <c r="U553"/>
      <c r="V553"/>
      <c r="W553"/>
      <c r="X553"/>
      <c r="Y553"/>
      <c r="Z553"/>
      <c r="AA553"/>
    </row>
    <row r="554" spans="1:27" ht="14.5" x14ac:dyDescent="0.35">
      <c r="A554"/>
      <c r="B554"/>
      <c r="C554"/>
      <c r="D554"/>
      <c r="E554"/>
      <c r="F554"/>
      <c r="G554"/>
      <c r="H554"/>
      <c r="I554"/>
      <c r="J554"/>
      <c r="K554"/>
      <c r="L554"/>
      <c r="M554"/>
      <c r="N554"/>
      <c r="O554"/>
      <c r="P554"/>
      <c r="Q554"/>
      <c r="R554"/>
      <c r="S554"/>
      <c r="T554"/>
      <c r="U554"/>
      <c r="V554"/>
      <c r="W554"/>
      <c r="X554"/>
      <c r="Y554"/>
      <c r="Z554"/>
      <c r="AA554"/>
    </row>
    <row r="555" spans="1:27" ht="14.5" x14ac:dyDescent="0.35">
      <c r="A555"/>
      <c r="B555"/>
      <c r="C555"/>
      <c r="D555"/>
      <c r="E555"/>
      <c r="F555"/>
      <c r="G555"/>
      <c r="H555"/>
      <c r="I555"/>
      <c r="J555"/>
      <c r="K555"/>
      <c r="L555"/>
      <c r="M555"/>
      <c r="N555"/>
      <c r="O555"/>
      <c r="P555"/>
      <c r="Q555"/>
      <c r="R555"/>
      <c r="S555"/>
      <c r="T555"/>
      <c r="U555"/>
      <c r="V555"/>
      <c r="W555"/>
      <c r="X555"/>
      <c r="Y555"/>
      <c r="Z555"/>
      <c r="AA555"/>
    </row>
    <row r="556" spans="1:27" ht="14.5" x14ac:dyDescent="0.35">
      <c r="A556"/>
      <c r="B556"/>
      <c r="C556"/>
      <c r="D556"/>
      <c r="E556"/>
      <c r="F556"/>
      <c r="G556"/>
      <c r="H556"/>
      <c r="I556"/>
      <c r="J556"/>
      <c r="K556"/>
      <c r="L556"/>
      <c r="M556"/>
      <c r="N556"/>
      <c r="O556"/>
      <c r="P556"/>
      <c r="Q556"/>
      <c r="R556"/>
      <c r="S556"/>
      <c r="T556"/>
      <c r="U556"/>
      <c r="V556"/>
      <c r="W556"/>
      <c r="X556"/>
      <c r="Y556"/>
      <c r="Z556"/>
      <c r="AA556"/>
    </row>
    <row r="557" spans="1:27" ht="14.5" x14ac:dyDescent="0.35">
      <c r="A557"/>
      <c r="B557"/>
      <c r="C557"/>
      <c r="D557"/>
      <c r="E557"/>
      <c r="F557"/>
      <c r="G557"/>
      <c r="H557"/>
      <c r="I557"/>
      <c r="J557"/>
      <c r="K557"/>
      <c r="L557"/>
      <c r="M557"/>
      <c r="N557"/>
      <c r="O557"/>
      <c r="P557"/>
      <c r="Q557"/>
      <c r="R557"/>
      <c r="S557"/>
      <c r="T557"/>
      <c r="U557"/>
      <c r="V557"/>
      <c r="W557"/>
      <c r="X557"/>
      <c r="Y557"/>
      <c r="Z557"/>
      <c r="AA557"/>
    </row>
    <row r="558" spans="1:27" ht="14.5" x14ac:dyDescent="0.35">
      <c r="A558"/>
      <c r="B558"/>
      <c r="C558"/>
      <c r="D558"/>
      <c r="E558"/>
      <c r="F558"/>
      <c r="G558"/>
      <c r="H558"/>
      <c r="I558"/>
      <c r="J558"/>
      <c r="K558"/>
      <c r="L558"/>
      <c r="M558"/>
      <c r="N558"/>
      <c r="O558"/>
      <c r="P558"/>
      <c r="Q558"/>
      <c r="R558"/>
      <c r="S558"/>
      <c r="T558"/>
      <c r="U558"/>
      <c r="V558"/>
      <c r="W558"/>
      <c r="X558"/>
      <c r="Y558"/>
      <c r="Z558"/>
      <c r="AA558"/>
    </row>
    <row r="559" spans="1:27" ht="14.5" x14ac:dyDescent="0.35">
      <c r="A559"/>
      <c r="B559"/>
      <c r="C559"/>
      <c r="D559"/>
      <c r="E559"/>
      <c r="F559"/>
      <c r="G559"/>
      <c r="H559"/>
      <c r="I559"/>
      <c r="J559"/>
      <c r="K559"/>
      <c r="L559"/>
      <c r="M559"/>
      <c r="N559"/>
      <c r="O559"/>
      <c r="P559"/>
      <c r="Q559"/>
      <c r="R559"/>
      <c r="S559"/>
      <c r="T559"/>
      <c r="U559"/>
      <c r="V559"/>
      <c r="W559"/>
      <c r="X559"/>
      <c r="Y559"/>
      <c r="Z559"/>
      <c r="AA559"/>
    </row>
    <row r="560" spans="1:27" ht="14.5" x14ac:dyDescent="0.35">
      <c r="A560"/>
      <c r="B560"/>
      <c r="C560"/>
      <c r="D560"/>
      <c r="E560"/>
      <c r="F560"/>
      <c r="G560"/>
      <c r="H560"/>
      <c r="I560"/>
      <c r="J560"/>
      <c r="K560"/>
      <c r="L560"/>
      <c r="M560"/>
      <c r="N560"/>
      <c r="O560"/>
      <c r="P560"/>
      <c r="Q560"/>
      <c r="R560"/>
      <c r="S560"/>
      <c r="T560"/>
      <c r="U560"/>
      <c r="V560"/>
      <c r="W560"/>
      <c r="X560"/>
      <c r="Y560"/>
      <c r="Z560"/>
      <c r="AA560"/>
    </row>
    <row r="561" spans="1:27" ht="14.5" x14ac:dyDescent="0.35">
      <c r="A561"/>
      <c r="B561"/>
      <c r="C561"/>
      <c r="D561"/>
      <c r="E561"/>
      <c r="F561"/>
      <c r="G561"/>
      <c r="H561"/>
      <c r="I561"/>
      <c r="J561"/>
      <c r="K561"/>
      <c r="L561"/>
      <c r="M561"/>
      <c r="N561"/>
      <c r="O561"/>
      <c r="P561"/>
      <c r="Q561"/>
      <c r="R561"/>
      <c r="S561"/>
      <c r="T561"/>
      <c r="U561"/>
      <c r="V561"/>
      <c r="W561"/>
      <c r="X561"/>
      <c r="Y561"/>
      <c r="Z561"/>
      <c r="AA561"/>
    </row>
    <row r="562" spans="1:27" ht="14.5" x14ac:dyDescent="0.35">
      <c r="A562"/>
      <c r="B562"/>
      <c r="C562"/>
      <c r="D562"/>
      <c r="E562"/>
      <c r="F562"/>
      <c r="G562"/>
      <c r="H562"/>
      <c r="I562"/>
      <c r="J562"/>
      <c r="K562"/>
      <c r="L562"/>
      <c r="M562"/>
      <c r="N562"/>
      <c r="O562"/>
      <c r="P562"/>
      <c r="Q562"/>
      <c r="R562"/>
      <c r="S562"/>
      <c r="T562"/>
      <c r="U562"/>
      <c r="V562"/>
      <c r="W562"/>
      <c r="X562"/>
      <c r="Y562"/>
      <c r="Z562"/>
      <c r="AA562"/>
    </row>
    <row r="563" spans="1:27" ht="14.5" x14ac:dyDescent="0.35">
      <c r="A563"/>
      <c r="B563"/>
      <c r="C563"/>
      <c r="D563"/>
      <c r="E563"/>
      <c r="F563"/>
      <c r="G563"/>
      <c r="H563"/>
      <c r="I563"/>
      <c r="J563"/>
      <c r="K563"/>
      <c r="L563"/>
      <c r="M563"/>
      <c r="N563"/>
      <c r="O563"/>
      <c r="P563"/>
      <c r="Q563"/>
      <c r="R563"/>
      <c r="S563"/>
      <c r="T563"/>
      <c r="U563"/>
      <c r="V563"/>
      <c r="W563"/>
      <c r="X563"/>
      <c r="Y563"/>
      <c r="Z563"/>
      <c r="AA563"/>
    </row>
    <row r="564" spans="1:27" ht="14.5" x14ac:dyDescent="0.35">
      <c r="A564"/>
      <c r="B564"/>
      <c r="C564"/>
      <c r="D564"/>
      <c r="E564"/>
      <c r="F564"/>
      <c r="G564"/>
      <c r="H564"/>
      <c r="I564"/>
      <c r="J564"/>
      <c r="K564"/>
      <c r="L564"/>
      <c r="M564"/>
      <c r="N564"/>
      <c r="O564"/>
      <c r="P564"/>
      <c r="Q564"/>
      <c r="R564"/>
      <c r="S564"/>
      <c r="T564"/>
      <c r="U564"/>
      <c r="V564"/>
      <c r="W564"/>
      <c r="X564"/>
      <c r="Y564"/>
      <c r="Z564"/>
      <c r="AA564"/>
    </row>
    <row r="565" spans="1:27" ht="14.5" x14ac:dyDescent="0.35">
      <c r="A565"/>
      <c r="B565"/>
      <c r="C565"/>
      <c r="D565"/>
      <c r="E565"/>
      <c r="F565"/>
      <c r="G565"/>
      <c r="H565"/>
      <c r="I565"/>
      <c r="J565"/>
      <c r="K565"/>
      <c r="L565"/>
      <c r="M565"/>
      <c r="N565"/>
      <c r="O565"/>
      <c r="P565"/>
      <c r="Q565"/>
      <c r="R565"/>
      <c r="S565"/>
      <c r="T565"/>
      <c r="U565"/>
      <c r="V565"/>
      <c r="W565"/>
      <c r="X565"/>
      <c r="Y565"/>
      <c r="Z565"/>
      <c r="AA565"/>
    </row>
    <row r="566" spans="1:27" ht="14.5" x14ac:dyDescent="0.35">
      <c r="A566"/>
      <c r="B566"/>
      <c r="C566"/>
      <c r="D566"/>
      <c r="E566"/>
      <c r="F566"/>
      <c r="G566"/>
      <c r="H566"/>
      <c r="I566"/>
      <c r="J566"/>
      <c r="K566"/>
      <c r="L566"/>
      <c r="M566"/>
      <c r="N566"/>
      <c r="O566"/>
      <c r="P566"/>
      <c r="Q566"/>
      <c r="R566"/>
      <c r="S566"/>
      <c r="T566"/>
      <c r="U566"/>
      <c r="V566"/>
      <c r="W566"/>
      <c r="X566"/>
      <c r="Y566"/>
      <c r="Z566"/>
      <c r="AA566"/>
    </row>
    <row r="567" spans="1:27" ht="14.5" x14ac:dyDescent="0.35">
      <c r="A567"/>
      <c r="B567"/>
      <c r="C567"/>
      <c r="D567"/>
      <c r="E567"/>
      <c r="F567"/>
      <c r="G567"/>
      <c r="H567"/>
      <c r="I567"/>
      <c r="J567"/>
      <c r="K567"/>
      <c r="L567"/>
      <c r="M567"/>
      <c r="N567"/>
      <c r="O567"/>
      <c r="P567"/>
      <c r="Q567"/>
      <c r="R567"/>
      <c r="S567"/>
      <c r="T567"/>
      <c r="U567"/>
      <c r="V567"/>
      <c r="W567"/>
      <c r="X567"/>
      <c r="Y567"/>
      <c r="Z567"/>
      <c r="AA567"/>
    </row>
    <row r="568" spans="1:27" ht="14.5" x14ac:dyDescent="0.35">
      <c r="A568"/>
      <c r="B568"/>
      <c r="C568"/>
      <c r="D568"/>
      <c r="E568"/>
      <c r="F568"/>
      <c r="G568"/>
      <c r="H568"/>
      <c r="I568"/>
      <c r="J568"/>
      <c r="K568"/>
      <c r="L568"/>
      <c r="M568"/>
      <c r="N568"/>
      <c r="O568"/>
      <c r="P568"/>
      <c r="Q568"/>
      <c r="R568"/>
      <c r="S568"/>
      <c r="T568"/>
      <c r="U568"/>
      <c r="V568"/>
      <c r="W568"/>
      <c r="X568"/>
      <c r="Y568"/>
      <c r="Z568"/>
      <c r="AA568"/>
    </row>
    <row r="569" spans="1:27" ht="14.5" x14ac:dyDescent="0.35">
      <c r="A569"/>
      <c r="B569"/>
      <c r="C569"/>
      <c r="D569"/>
      <c r="E569"/>
      <c r="F569"/>
      <c r="G569"/>
      <c r="H569"/>
      <c r="I569"/>
      <c r="J569"/>
      <c r="K569"/>
      <c r="L569"/>
      <c r="M569"/>
      <c r="N569"/>
      <c r="O569"/>
      <c r="P569"/>
      <c r="Q569"/>
      <c r="R569"/>
      <c r="S569"/>
      <c r="T569"/>
      <c r="U569"/>
      <c r="V569"/>
      <c r="W569"/>
      <c r="X569"/>
      <c r="Y569"/>
      <c r="Z569"/>
      <c r="AA569"/>
    </row>
    <row r="570" spans="1:27" ht="14.5" x14ac:dyDescent="0.35">
      <c r="A570"/>
      <c r="B570"/>
      <c r="C570"/>
      <c r="D570"/>
      <c r="E570"/>
      <c r="F570"/>
      <c r="G570"/>
      <c r="H570"/>
      <c r="I570"/>
      <c r="J570"/>
      <c r="K570"/>
      <c r="L570"/>
      <c r="M570"/>
      <c r="N570"/>
      <c r="O570"/>
      <c r="P570"/>
      <c r="Q570"/>
      <c r="R570"/>
      <c r="S570"/>
      <c r="T570"/>
      <c r="U570"/>
      <c r="V570"/>
      <c r="W570"/>
      <c r="X570"/>
      <c r="Y570"/>
      <c r="Z570"/>
      <c r="AA570"/>
    </row>
    <row r="571" spans="1:27" ht="14.5" x14ac:dyDescent="0.35">
      <c r="A571"/>
      <c r="B571"/>
      <c r="C571"/>
      <c r="D571"/>
      <c r="E571"/>
      <c r="F571"/>
      <c r="G571"/>
      <c r="H571"/>
      <c r="I571"/>
      <c r="J571"/>
      <c r="K571"/>
      <c r="L571"/>
      <c r="M571"/>
      <c r="N571"/>
      <c r="O571"/>
      <c r="P571"/>
      <c r="Q571"/>
      <c r="R571"/>
      <c r="S571"/>
      <c r="T571"/>
      <c r="U571"/>
      <c r="V571"/>
      <c r="W571"/>
      <c r="X571"/>
      <c r="Y571"/>
      <c r="Z571"/>
      <c r="AA571"/>
    </row>
    <row r="572" spans="1:27" ht="14.5" x14ac:dyDescent="0.35">
      <c r="A572"/>
      <c r="B572"/>
      <c r="C572"/>
      <c r="D572"/>
      <c r="E572"/>
      <c r="F572"/>
      <c r="G572"/>
      <c r="H572"/>
      <c r="I572"/>
      <c r="J572"/>
      <c r="K572"/>
      <c r="L572"/>
      <c r="M572"/>
      <c r="N572"/>
      <c r="O572"/>
      <c r="P572"/>
      <c r="Q572"/>
      <c r="R572"/>
      <c r="S572"/>
      <c r="T572"/>
      <c r="U572"/>
      <c r="V572"/>
      <c r="W572"/>
      <c r="X572"/>
      <c r="Y572"/>
      <c r="Z572"/>
      <c r="AA572"/>
    </row>
    <row r="573" spans="1:27" ht="14.5" x14ac:dyDescent="0.35">
      <c r="A573"/>
      <c r="B573"/>
      <c r="C573"/>
      <c r="D573"/>
      <c r="E573"/>
      <c r="F573"/>
      <c r="G573"/>
      <c r="H573"/>
      <c r="I573"/>
      <c r="J573"/>
      <c r="K573"/>
      <c r="L573"/>
      <c r="M573"/>
      <c r="N573"/>
      <c r="O573"/>
      <c r="P573"/>
      <c r="Q573"/>
      <c r="R573"/>
      <c r="S573"/>
      <c r="T573"/>
      <c r="U573"/>
      <c r="V573"/>
      <c r="W573"/>
      <c r="X573"/>
      <c r="Y573"/>
      <c r="Z573"/>
      <c r="AA573"/>
    </row>
    <row r="574" spans="1:27" ht="14.5" x14ac:dyDescent="0.35">
      <c r="A574"/>
      <c r="B574"/>
      <c r="C574"/>
      <c r="D574"/>
      <c r="E574"/>
      <c r="F574"/>
      <c r="G574"/>
      <c r="H574"/>
      <c r="I574"/>
      <c r="J574"/>
      <c r="K574"/>
      <c r="L574"/>
      <c r="M574"/>
      <c r="N574"/>
      <c r="O574"/>
      <c r="P574"/>
      <c r="Q574"/>
      <c r="R574"/>
      <c r="S574"/>
      <c r="T574"/>
      <c r="U574"/>
      <c r="V574"/>
      <c r="W574"/>
      <c r="X574"/>
      <c r="Y574"/>
      <c r="Z574"/>
      <c r="AA574"/>
    </row>
    <row r="575" spans="1:27" ht="14.5" x14ac:dyDescent="0.35">
      <c r="A575"/>
      <c r="B575"/>
      <c r="C575"/>
      <c r="D575"/>
      <c r="E575"/>
      <c r="F575"/>
      <c r="G575"/>
      <c r="H575"/>
      <c r="I575"/>
      <c r="J575"/>
      <c r="K575"/>
      <c r="L575"/>
      <c r="M575"/>
      <c r="N575"/>
      <c r="O575"/>
      <c r="P575"/>
      <c r="Q575"/>
      <c r="R575"/>
      <c r="S575"/>
      <c r="T575"/>
      <c r="U575"/>
      <c r="V575"/>
      <c r="W575"/>
      <c r="X575"/>
      <c r="Y575"/>
      <c r="Z575"/>
      <c r="AA575"/>
    </row>
    <row r="576" spans="1:27" ht="14.5" x14ac:dyDescent="0.35">
      <c r="A576"/>
      <c r="B576"/>
      <c r="C576"/>
      <c r="D576"/>
      <c r="E576"/>
      <c r="F576"/>
      <c r="G576"/>
      <c r="H576"/>
      <c r="I576"/>
      <c r="J576"/>
      <c r="K576"/>
      <c r="L576"/>
      <c r="M576"/>
      <c r="N576"/>
      <c r="O576"/>
      <c r="P576"/>
      <c r="Q576"/>
      <c r="R576"/>
      <c r="S576"/>
      <c r="T576"/>
      <c r="U576"/>
      <c r="V576"/>
      <c r="W576"/>
      <c r="X576"/>
      <c r="Y576"/>
      <c r="Z576"/>
      <c r="AA576"/>
    </row>
    <row r="577" spans="1:27" ht="14.5" x14ac:dyDescent="0.35">
      <c r="A577"/>
      <c r="B577"/>
      <c r="C577"/>
      <c r="D577"/>
      <c r="E577"/>
      <c r="F577"/>
      <c r="G577"/>
      <c r="H577"/>
      <c r="I577"/>
      <c r="J577"/>
      <c r="K577"/>
      <c r="L577"/>
      <c r="M577"/>
      <c r="N577"/>
      <c r="O577"/>
      <c r="P577"/>
      <c r="Q577"/>
      <c r="R577"/>
      <c r="S577"/>
      <c r="T577"/>
      <c r="U577"/>
      <c r="V577"/>
      <c r="W577"/>
      <c r="X577"/>
      <c r="Y577"/>
      <c r="Z577"/>
      <c r="AA577"/>
    </row>
    <row r="578" spans="1:27" ht="14.5" x14ac:dyDescent="0.35">
      <c r="A578"/>
      <c r="B578"/>
      <c r="C578"/>
      <c r="D578"/>
      <c r="E578"/>
      <c r="F578"/>
      <c r="G578"/>
      <c r="H578"/>
      <c r="I578"/>
      <c r="J578"/>
      <c r="K578"/>
      <c r="L578"/>
      <c r="M578"/>
      <c r="N578"/>
      <c r="O578"/>
      <c r="P578"/>
      <c r="Q578"/>
      <c r="R578"/>
      <c r="S578"/>
      <c r="T578"/>
      <c r="U578"/>
      <c r="V578"/>
      <c r="W578"/>
      <c r="X578"/>
      <c r="Y578"/>
      <c r="Z578"/>
      <c r="AA578"/>
    </row>
    <row r="579" spans="1:27" ht="14.5" x14ac:dyDescent="0.35">
      <c r="A579"/>
      <c r="B579"/>
      <c r="C579"/>
      <c r="D579"/>
      <c r="E579"/>
      <c r="F579"/>
      <c r="G579"/>
      <c r="H579"/>
      <c r="I579"/>
      <c r="J579"/>
      <c r="K579"/>
      <c r="L579"/>
      <c r="M579"/>
      <c r="N579"/>
      <c r="O579"/>
      <c r="P579"/>
      <c r="Q579"/>
      <c r="R579"/>
      <c r="S579"/>
      <c r="T579"/>
      <c r="U579"/>
      <c r="V579"/>
      <c r="W579"/>
      <c r="X579"/>
      <c r="Y579"/>
      <c r="Z579"/>
      <c r="AA579"/>
    </row>
    <row r="580" spans="1:27" ht="14.5" x14ac:dyDescent="0.35">
      <c r="A580"/>
      <c r="B580"/>
      <c r="C580"/>
      <c r="D580"/>
      <c r="E580"/>
      <c r="F580"/>
      <c r="G580"/>
      <c r="H580"/>
      <c r="I580"/>
      <c r="J580"/>
      <c r="K580"/>
      <c r="L580"/>
      <c r="M580"/>
      <c r="N580"/>
      <c r="O580"/>
      <c r="P580"/>
      <c r="Q580"/>
      <c r="R580"/>
      <c r="S580"/>
      <c r="T580"/>
      <c r="U580"/>
      <c r="V580"/>
      <c r="W580"/>
      <c r="X580"/>
      <c r="Y580"/>
      <c r="Z580"/>
      <c r="AA580"/>
    </row>
    <row r="581" spans="1:27" ht="14.5" x14ac:dyDescent="0.35">
      <c r="A581"/>
      <c r="B581"/>
      <c r="C581"/>
      <c r="D581"/>
      <c r="E581"/>
      <c r="F581"/>
      <c r="G581"/>
      <c r="H581"/>
      <c r="I581"/>
      <c r="J581"/>
      <c r="K581"/>
      <c r="L581"/>
      <c r="M581"/>
      <c r="N581"/>
      <c r="O581"/>
      <c r="P581"/>
      <c r="Q581"/>
      <c r="R581"/>
      <c r="S581"/>
      <c r="T581"/>
      <c r="U581"/>
      <c r="V581"/>
      <c r="W581"/>
      <c r="X581"/>
      <c r="Y581"/>
      <c r="Z581"/>
      <c r="AA581"/>
    </row>
    <row r="582" spans="1:27" ht="14.5" x14ac:dyDescent="0.35">
      <c r="A582"/>
      <c r="B582"/>
      <c r="C582"/>
      <c r="D582"/>
      <c r="E582"/>
      <c r="F582"/>
      <c r="G582"/>
      <c r="H582"/>
      <c r="I582"/>
      <c r="J582"/>
      <c r="K582"/>
      <c r="L582"/>
      <c r="M582"/>
      <c r="N582"/>
      <c r="O582"/>
      <c r="P582"/>
      <c r="Q582"/>
      <c r="R582"/>
      <c r="S582"/>
      <c r="T582"/>
      <c r="U582"/>
      <c r="V582"/>
      <c r="W582"/>
      <c r="X582"/>
      <c r="Y582"/>
      <c r="Z582"/>
      <c r="AA582"/>
    </row>
    <row r="583" spans="1:27" ht="14.5" x14ac:dyDescent="0.35">
      <c r="A583"/>
      <c r="B583"/>
      <c r="C583"/>
      <c r="D583"/>
      <c r="E583"/>
      <c r="F583"/>
      <c r="G583"/>
      <c r="H583"/>
      <c r="I583"/>
      <c r="J583"/>
      <c r="K583"/>
      <c r="L583"/>
      <c r="M583"/>
      <c r="N583"/>
      <c r="O583"/>
      <c r="P583"/>
      <c r="Q583"/>
      <c r="R583"/>
      <c r="S583"/>
      <c r="T583"/>
      <c r="U583"/>
      <c r="V583"/>
      <c r="W583"/>
      <c r="X583"/>
      <c r="Y583"/>
      <c r="Z583"/>
      <c r="AA583"/>
    </row>
    <row r="584" spans="1:27" ht="14.5" x14ac:dyDescent="0.35">
      <c r="A584"/>
      <c r="B584"/>
      <c r="C584"/>
      <c r="D584"/>
      <c r="E584"/>
      <c r="F584"/>
      <c r="G584"/>
      <c r="H584"/>
      <c r="I584"/>
      <c r="J584"/>
      <c r="K584"/>
      <c r="L584"/>
      <c r="M584"/>
      <c r="N584"/>
      <c r="O584"/>
      <c r="P584"/>
      <c r="Q584"/>
      <c r="R584"/>
      <c r="S584"/>
      <c r="T584"/>
      <c r="U584"/>
      <c r="V584"/>
      <c r="W584"/>
      <c r="X584"/>
      <c r="Y584"/>
      <c r="Z584"/>
      <c r="AA584"/>
    </row>
    <row r="585" spans="1:27" ht="14.5" x14ac:dyDescent="0.35">
      <c r="A585"/>
      <c r="B585"/>
      <c r="C585"/>
      <c r="D585"/>
      <c r="E585"/>
      <c r="F585"/>
      <c r="G585"/>
      <c r="H585"/>
      <c r="I585"/>
      <c r="J585"/>
      <c r="K585"/>
      <c r="L585"/>
      <c r="M585"/>
      <c r="N585"/>
      <c r="O585"/>
      <c r="P585"/>
      <c r="Q585"/>
      <c r="R585"/>
      <c r="S585"/>
      <c r="T585"/>
      <c r="U585"/>
      <c r="V585"/>
      <c r="W585"/>
      <c r="X585"/>
      <c r="Y585"/>
      <c r="Z585"/>
      <c r="AA585"/>
    </row>
    <row r="586" spans="1:27" ht="14.5" x14ac:dyDescent="0.35">
      <c r="A586"/>
      <c r="B586"/>
      <c r="C586"/>
      <c r="D586"/>
      <c r="E586"/>
      <c r="F586"/>
      <c r="G586"/>
      <c r="H586"/>
      <c r="I586"/>
      <c r="J586"/>
      <c r="K586"/>
      <c r="L586"/>
      <c r="M586"/>
      <c r="N586"/>
      <c r="O586"/>
      <c r="P586"/>
      <c r="Q586"/>
      <c r="R586"/>
      <c r="S586"/>
      <c r="T586"/>
      <c r="U586"/>
      <c r="V586"/>
      <c r="W586"/>
      <c r="X586"/>
      <c r="Y586"/>
      <c r="Z586"/>
      <c r="AA586"/>
    </row>
    <row r="587" spans="1:27" ht="14.5" x14ac:dyDescent="0.35">
      <c r="A587"/>
      <c r="B587"/>
      <c r="C587"/>
      <c r="D587"/>
      <c r="E587"/>
      <c r="F587"/>
      <c r="G587"/>
      <c r="H587"/>
      <c r="I587"/>
      <c r="J587"/>
      <c r="K587"/>
      <c r="L587"/>
      <c r="M587"/>
      <c r="N587"/>
      <c r="O587"/>
      <c r="P587"/>
      <c r="Q587"/>
      <c r="R587"/>
      <c r="S587"/>
      <c r="T587"/>
      <c r="U587"/>
      <c r="V587"/>
      <c r="W587"/>
      <c r="X587"/>
      <c r="Y587"/>
      <c r="Z587"/>
      <c r="AA587"/>
    </row>
    <row r="588" spans="1:27" ht="14.5" x14ac:dyDescent="0.35">
      <c r="A588"/>
      <c r="B588"/>
      <c r="C588"/>
      <c r="D588"/>
      <c r="E588"/>
      <c r="F588"/>
      <c r="G588"/>
      <c r="H588"/>
      <c r="I588"/>
      <c r="J588"/>
      <c r="K588"/>
      <c r="L588"/>
      <c r="M588"/>
      <c r="N588"/>
      <c r="O588"/>
      <c r="P588"/>
      <c r="Q588"/>
      <c r="R588"/>
      <c r="S588"/>
      <c r="T588"/>
      <c r="U588"/>
      <c r="V588"/>
      <c r="W588"/>
      <c r="X588"/>
      <c r="Y588"/>
      <c r="Z588"/>
      <c r="AA588"/>
    </row>
    <row r="589" spans="1:27" ht="14.5" x14ac:dyDescent="0.35">
      <c r="A589"/>
      <c r="B589"/>
      <c r="C589"/>
      <c r="D589"/>
      <c r="E589"/>
      <c r="F589"/>
      <c r="G589"/>
      <c r="H589"/>
      <c r="I589"/>
      <c r="J589"/>
      <c r="K589"/>
      <c r="L589"/>
      <c r="M589"/>
      <c r="N589"/>
      <c r="O589"/>
      <c r="P589"/>
      <c r="Q589"/>
      <c r="R589"/>
      <c r="S589"/>
      <c r="T589"/>
      <c r="U589"/>
      <c r="V589"/>
      <c r="W589"/>
      <c r="X589"/>
      <c r="Y589"/>
      <c r="Z589"/>
      <c r="AA589"/>
    </row>
    <row r="590" spans="1:27" ht="14.5" x14ac:dyDescent="0.35">
      <c r="A590"/>
      <c r="B590"/>
      <c r="C590"/>
      <c r="D590"/>
      <c r="E590"/>
      <c r="F590"/>
      <c r="G590"/>
      <c r="H590"/>
      <c r="I590"/>
      <c r="J590"/>
      <c r="K590"/>
      <c r="L590"/>
      <c r="M590"/>
      <c r="N590"/>
      <c r="O590"/>
      <c r="P590"/>
      <c r="Q590"/>
      <c r="R590"/>
      <c r="S590"/>
      <c r="T590"/>
      <c r="U590"/>
      <c r="V590"/>
      <c r="W590"/>
      <c r="X590"/>
      <c r="Y590"/>
      <c r="Z590"/>
      <c r="AA590"/>
    </row>
    <row r="591" spans="1:27" ht="14.5" x14ac:dyDescent="0.35">
      <c r="A591"/>
      <c r="B591"/>
      <c r="C591"/>
      <c r="D591"/>
      <c r="E591"/>
      <c r="F591"/>
      <c r="G591"/>
      <c r="H591"/>
      <c r="I591"/>
      <c r="J591"/>
      <c r="K591"/>
      <c r="L591"/>
      <c r="M591"/>
      <c r="N591"/>
      <c r="O591"/>
      <c r="P591"/>
      <c r="Q591"/>
      <c r="R591"/>
      <c r="S591"/>
      <c r="T591"/>
      <c r="U591"/>
      <c r="V591"/>
      <c r="W591"/>
      <c r="X591"/>
      <c r="Y591"/>
      <c r="Z591"/>
      <c r="AA591"/>
    </row>
    <row r="592" spans="1:27" ht="14.5" x14ac:dyDescent="0.35">
      <c r="A592"/>
      <c r="B592"/>
      <c r="C592"/>
      <c r="D592"/>
      <c r="E592"/>
      <c r="F592"/>
      <c r="G592"/>
      <c r="H592"/>
      <c r="I592"/>
      <c r="J592"/>
      <c r="K592"/>
      <c r="L592"/>
      <c r="M592"/>
      <c r="N592"/>
      <c r="O592"/>
      <c r="P592"/>
      <c r="Q592"/>
      <c r="R592"/>
      <c r="S592"/>
      <c r="T592"/>
      <c r="U592"/>
      <c r="V592"/>
      <c r="W592"/>
      <c r="X592"/>
      <c r="Y592"/>
      <c r="Z592"/>
      <c r="AA592"/>
    </row>
    <row r="593" spans="1:27" ht="14.5" x14ac:dyDescent="0.35">
      <c r="A593"/>
      <c r="B593"/>
      <c r="C593"/>
      <c r="D593"/>
      <c r="E593"/>
      <c r="F593"/>
      <c r="G593"/>
      <c r="H593"/>
      <c r="I593"/>
      <c r="J593"/>
      <c r="K593"/>
      <c r="L593"/>
      <c r="M593"/>
      <c r="N593"/>
      <c r="O593"/>
      <c r="P593"/>
      <c r="Q593"/>
      <c r="R593"/>
      <c r="S593"/>
      <c r="T593"/>
      <c r="U593"/>
      <c r="V593"/>
      <c r="W593"/>
      <c r="X593"/>
      <c r="Y593"/>
      <c r="Z593"/>
      <c r="AA593"/>
    </row>
    <row r="594" spans="1:27" ht="14.5" x14ac:dyDescent="0.35">
      <c r="A594"/>
      <c r="B594"/>
      <c r="C594"/>
      <c r="D594"/>
      <c r="E594"/>
      <c r="F594"/>
      <c r="G594"/>
      <c r="H594"/>
      <c r="I594"/>
      <c r="J594"/>
      <c r="K594"/>
      <c r="L594"/>
      <c r="M594"/>
      <c r="N594"/>
      <c r="O594"/>
      <c r="P594"/>
      <c r="Q594"/>
      <c r="R594"/>
      <c r="S594"/>
      <c r="T594"/>
      <c r="U594"/>
      <c r="V594"/>
      <c r="W594"/>
      <c r="X594"/>
      <c r="Y594"/>
      <c r="Z594"/>
      <c r="AA594"/>
    </row>
    <row r="595" spans="1:27" ht="14.5" x14ac:dyDescent="0.35">
      <c r="A595"/>
      <c r="B595"/>
      <c r="C595"/>
      <c r="D595"/>
      <c r="E595"/>
      <c r="F595"/>
      <c r="G595"/>
      <c r="H595"/>
      <c r="I595"/>
      <c r="J595"/>
      <c r="K595"/>
      <c r="L595"/>
      <c r="M595"/>
      <c r="N595"/>
      <c r="O595"/>
      <c r="P595"/>
      <c r="Q595"/>
      <c r="R595"/>
      <c r="S595"/>
      <c r="T595"/>
      <c r="U595"/>
      <c r="V595"/>
      <c r="W595"/>
      <c r="X595"/>
      <c r="Y595"/>
      <c r="Z595"/>
      <c r="AA595"/>
    </row>
    <row r="596" spans="1:27" ht="14.5" x14ac:dyDescent="0.35">
      <c r="A596"/>
      <c r="B596"/>
      <c r="C596"/>
      <c r="D596"/>
      <c r="E596"/>
      <c r="F596"/>
      <c r="G596"/>
      <c r="H596"/>
      <c r="I596"/>
      <c r="J596"/>
      <c r="K596"/>
      <c r="L596"/>
      <c r="M596"/>
      <c r="N596"/>
      <c r="O596"/>
      <c r="P596"/>
      <c r="Q596"/>
      <c r="R596"/>
      <c r="S596"/>
      <c r="T596"/>
      <c r="U596"/>
      <c r="V596"/>
      <c r="W596"/>
      <c r="X596"/>
      <c r="Y596"/>
      <c r="Z596"/>
      <c r="AA596"/>
    </row>
    <row r="597" spans="1:27" ht="14.5" x14ac:dyDescent="0.35">
      <c r="A597"/>
      <c r="B597"/>
      <c r="C597"/>
      <c r="D597"/>
      <c r="E597"/>
      <c r="F597"/>
      <c r="G597"/>
      <c r="H597"/>
      <c r="I597"/>
      <c r="J597"/>
      <c r="K597"/>
      <c r="L597"/>
      <c r="M597"/>
      <c r="N597"/>
      <c r="O597"/>
      <c r="P597"/>
      <c r="Q597"/>
      <c r="R597"/>
      <c r="S597"/>
      <c r="T597"/>
      <c r="U597"/>
      <c r="V597"/>
      <c r="W597"/>
      <c r="X597"/>
      <c r="Y597"/>
      <c r="Z597"/>
      <c r="AA597"/>
    </row>
    <row r="598" spans="1:27" ht="14.5" x14ac:dyDescent="0.35">
      <c r="A598"/>
      <c r="B598"/>
      <c r="C598"/>
      <c r="D598"/>
      <c r="E598"/>
      <c r="F598"/>
      <c r="G598"/>
      <c r="H598"/>
      <c r="I598"/>
      <c r="J598"/>
      <c r="K598"/>
      <c r="L598"/>
      <c r="M598"/>
      <c r="N598"/>
      <c r="O598"/>
      <c r="P598"/>
      <c r="Q598"/>
      <c r="R598"/>
      <c r="S598"/>
      <c r="T598"/>
      <c r="U598"/>
      <c r="V598"/>
      <c r="W598"/>
      <c r="X598"/>
      <c r="Y598"/>
      <c r="Z598"/>
      <c r="AA598"/>
    </row>
    <row r="599" spans="1:27" ht="14.5" x14ac:dyDescent="0.35">
      <c r="A599"/>
      <c r="B599"/>
      <c r="C599"/>
      <c r="D599"/>
      <c r="E599"/>
      <c r="F599"/>
      <c r="G599"/>
      <c r="H599"/>
      <c r="I599"/>
      <c r="J599"/>
      <c r="K599"/>
      <c r="L599"/>
      <c r="M599"/>
      <c r="N599"/>
      <c r="O599"/>
      <c r="P599"/>
      <c r="Q599"/>
      <c r="R599"/>
      <c r="S599"/>
      <c r="T599"/>
      <c r="U599"/>
      <c r="V599"/>
      <c r="W599"/>
      <c r="X599"/>
      <c r="Y599"/>
      <c r="Z599"/>
      <c r="AA599"/>
    </row>
    <row r="600" spans="1:27" ht="14.5" x14ac:dyDescent="0.35">
      <c r="A600"/>
      <c r="B600"/>
      <c r="C600"/>
      <c r="D600"/>
      <c r="E600"/>
      <c r="F600"/>
      <c r="G600"/>
      <c r="H600"/>
      <c r="I600"/>
      <c r="J600"/>
      <c r="K600"/>
      <c r="L600"/>
      <c r="M600"/>
      <c r="N600"/>
      <c r="O600"/>
      <c r="P600"/>
      <c r="Q600"/>
      <c r="R600"/>
      <c r="S600"/>
      <c r="T600"/>
      <c r="U600"/>
      <c r="V600"/>
      <c r="W600"/>
      <c r="X600"/>
      <c r="Y600"/>
      <c r="Z600"/>
      <c r="AA600"/>
    </row>
    <row r="601" spans="1:27" ht="14.5" x14ac:dyDescent="0.35">
      <c r="A601"/>
      <c r="B601"/>
      <c r="C601"/>
      <c r="D601"/>
      <c r="E601"/>
      <c r="F601"/>
      <c r="G601"/>
      <c r="H601"/>
      <c r="I601"/>
      <c r="J601"/>
      <c r="K601"/>
      <c r="L601"/>
      <c r="M601"/>
      <c r="N601"/>
      <c r="O601"/>
      <c r="P601"/>
      <c r="Q601"/>
      <c r="R601"/>
      <c r="S601"/>
      <c r="T601"/>
      <c r="U601"/>
      <c r="V601"/>
      <c r="W601"/>
      <c r="X601"/>
      <c r="Y601"/>
      <c r="Z601"/>
      <c r="AA601"/>
    </row>
    <row r="602" spans="1:27" ht="14.5" x14ac:dyDescent="0.35">
      <c r="A602"/>
      <c r="B602"/>
      <c r="C602"/>
      <c r="D602"/>
      <c r="E602"/>
      <c r="F602"/>
      <c r="G602"/>
      <c r="H602"/>
      <c r="I602"/>
      <c r="J602"/>
      <c r="K602"/>
      <c r="L602"/>
      <c r="M602"/>
      <c r="N602"/>
      <c r="O602"/>
      <c r="P602"/>
      <c r="Q602"/>
      <c r="R602"/>
      <c r="S602"/>
      <c r="T602"/>
      <c r="U602"/>
      <c r="V602"/>
      <c r="W602"/>
      <c r="X602"/>
      <c r="Y602"/>
      <c r="Z602"/>
      <c r="AA602"/>
    </row>
    <row r="603" spans="1:27" ht="14.5" x14ac:dyDescent="0.35">
      <c r="A603"/>
      <c r="B603"/>
      <c r="C603"/>
      <c r="D603"/>
      <c r="E603"/>
      <c r="F603"/>
      <c r="G603"/>
      <c r="H603"/>
      <c r="I603"/>
      <c r="J603"/>
      <c r="K603"/>
      <c r="L603"/>
      <c r="M603"/>
      <c r="N603"/>
      <c r="O603"/>
      <c r="P603"/>
      <c r="Q603"/>
      <c r="R603"/>
      <c r="S603"/>
      <c r="T603"/>
      <c r="U603"/>
      <c r="V603"/>
      <c r="W603"/>
      <c r="X603"/>
      <c r="Y603"/>
      <c r="Z603"/>
      <c r="AA603"/>
    </row>
    <row r="604" spans="1:27" ht="14.5" x14ac:dyDescent="0.35">
      <c r="A604"/>
      <c r="B604"/>
      <c r="C604"/>
      <c r="D604"/>
      <c r="E604"/>
      <c r="F604"/>
      <c r="G604"/>
      <c r="H604"/>
      <c r="I604"/>
      <c r="J604"/>
      <c r="K604"/>
      <c r="L604"/>
      <c r="M604"/>
      <c r="N604"/>
      <c r="O604"/>
      <c r="P604"/>
      <c r="Q604"/>
      <c r="R604"/>
      <c r="S604"/>
      <c r="T604"/>
      <c r="U604"/>
      <c r="V604"/>
      <c r="W604"/>
      <c r="X604"/>
      <c r="Y604"/>
      <c r="Z604"/>
      <c r="AA604"/>
    </row>
    <row r="605" spans="1:27" ht="14.5" x14ac:dyDescent="0.35">
      <c r="A605"/>
      <c r="B605"/>
      <c r="C605"/>
      <c r="D605"/>
      <c r="E605"/>
      <c r="F605"/>
      <c r="G605"/>
      <c r="H605"/>
      <c r="I605"/>
      <c r="J605"/>
      <c r="K605"/>
      <c r="L605"/>
      <c r="M605"/>
      <c r="N605"/>
      <c r="O605"/>
      <c r="P605"/>
      <c r="Q605"/>
      <c r="R605"/>
      <c r="S605"/>
      <c r="T605"/>
      <c r="U605"/>
      <c r="V605"/>
      <c r="W605"/>
      <c r="X605"/>
      <c r="Y605"/>
      <c r="Z605"/>
      <c r="AA605"/>
    </row>
    <row r="606" spans="1:27" ht="14.5" x14ac:dyDescent="0.35">
      <c r="A606"/>
      <c r="B606"/>
      <c r="C606"/>
      <c r="D606"/>
      <c r="E606"/>
      <c r="F606"/>
      <c r="G606"/>
      <c r="H606"/>
      <c r="I606"/>
      <c r="J606"/>
      <c r="K606"/>
      <c r="L606"/>
      <c r="M606"/>
      <c r="N606"/>
      <c r="O606"/>
      <c r="P606"/>
      <c r="Q606"/>
      <c r="R606"/>
      <c r="S606"/>
      <c r="T606"/>
      <c r="U606"/>
      <c r="V606"/>
      <c r="W606"/>
      <c r="X606"/>
      <c r="Y606"/>
      <c r="Z606"/>
      <c r="AA606"/>
    </row>
    <row r="607" spans="1:27" ht="14.5" x14ac:dyDescent="0.35">
      <c r="A607"/>
      <c r="B607"/>
      <c r="C607"/>
      <c r="D607"/>
      <c r="E607"/>
      <c r="F607"/>
      <c r="G607"/>
      <c r="H607"/>
      <c r="I607"/>
      <c r="J607"/>
      <c r="K607"/>
      <c r="L607"/>
      <c r="M607"/>
      <c r="N607"/>
      <c r="O607"/>
      <c r="P607"/>
      <c r="Q607"/>
      <c r="R607"/>
      <c r="S607"/>
      <c r="T607"/>
      <c r="U607"/>
      <c r="V607"/>
      <c r="W607"/>
      <c r="X607"/>
      <c r="Y607"/>
      <c r="Z607"/>
      <c r="AA607"/>
    </row>
    <row r="608" spans="1:27" ht="14.5" x14ac:dyDescent="0.35">
      <c r="A608"/>
      <c r="B608"/>
      <c r="C608"/>
      <c r="D608"/>
      <c r="E608"/>
      <c r="F608"/>
      <c r="G608"/>
      <c r="H608"/>
      <c r="I608"/>
      <c r="J608"/>
      <c r="K608"/>
      <c r="L608"/>
      <c r="M608"/>
      <c r="N608"/>
      <c r="O608"/>
      <c r="P608"/>
      <c r="Q608"/>
      <c r="R608"/>
      <c r="S608"/>
      <c r="T608"/>
      <c r="U608"/>
      <c r="V608"/>
      <c r="W608"/>
      <c r="X608"/>
      <c r="Y608"/>
      <c r="Z608"/>
      <c r="AA608"/>
    </row>
    <row r="609" spans="1:27" ht="14.5" x14ac:dyDescent="0.35">
      <c r="A609"/>
      <c r="B609"/>
      <c r="C609"/>
      <c r="D609"/>
      <c r="E609"/>
      <c r="F609"/>
      <c r="G609"/>
      <c r="H609"/>
      <c r="I609"/>
      <c r="J609"/>
      <c r="K609"/>
      <c r="L609"/>
      <c r="M609"/>
      <c r="N609"/>
      <c r="O609"/>
      <c r="P609"/>
      <c r="Q609"/>
      <c r="R609"/>
      <c r="S609"/>
      <c r="T609"/>
      <c r="U609"/>
      <c r="V609"/>
      <c r="W609"/>
      <c r="X609"/>
      <c r="Y609"/>
      <c r="Z609"/>
      <c r="AA609"/>
    </row>
    <row r="610" spans="1:27" ht="14.5" x14ac:dyDescent="0.35">
      <c r="A610"/>
      <c r="B610"/>
      <c r="C610"/>
      <c r="D610"/>
      <c r="E610"/>
      <c r="F610"/>
      <c r="G610"/>
      <c r="H610"/>
      <c r="I610"/>
      <c r="J610"/>
      <c r="K610"/>
      <c r="L610"/>
      <c r="M610"/>
      <c r="N610"/>
      <c r="O610"/>
      <c r="P610"/>
      <c r="Q610"/>
      <c r="R610"/>
      <c r="S610"/>
      <c r="T610"/>
      <c r="U610"/>
      <c r="V610"/>
      <c r="W610"/>
      <c r="X610"/>
      <c r="Y610"/>
      <c r="Z610"/>
      <c r="AA610"/>
    </row>
    <row r="611" spans="1:27" ht="14.5" x14ac:dyDescent="0.35">
      <c r="A611"/>
      <c r="B611"/>
      <c r="C611"/>
      <c r="D611"/>
      <c r="E611"/>
      <c r="F611"/>
      <c r="G611"/>
      <c r="H611"/>
      <c r="I611"/>
      <c r="J611"/>
      <c r="K611"/>
      <c r="L611"/>
      <c r="M611"/>
      <c r="N611"/>
      <c r="O611"/>
      <c r="P611"/>
      <c r="Q611"/>
      <c r="R611"/>
      <c r="S611"/>
      <c r="T611"/>
      <c r="U611"/>
      <c r="V611"/>
      <c r="W611"/>
      <c r="X611"/>
      <c r="Y611"/>
      <c r="Z611"/>
      <c r="AA611"/>
    </row>
    <row r="612" spans="1:27" ht="14.5" x14ac:dyDescent="0.35">
      <c r="A612"/>
      <c r="B612"/>
      <c r="C612"/>
      <c r="D612"/>
      <c r="E612"/>
      <c r="F612"/>
      <c r="G612"/>
      <c r="H612"/>
      <c r="I612"/>
      <c r="J612"/>
      <c r="K612"/>
      <c r="L612"/>
      <c r="M612"/>
      <c r="N612"/>
      <c r="O612"/>
      <c r="P612"/>
      <c r="Q612"/>
      <c r="R612"/>
      <c r="S612"/>
      <c r="T612"/>
      <c r="U612"/>
      <c r="V612"/>
      <c r="W612"/>
      <c r="X612"/>
      <c r="Y612"/>
      <c r="Z612"/>
      <c r="AA612"/>
    </row>
    <row r="613" spans="1:27" ht="14.5" x14ac:dyDescent="0.35">
      <c r="A613"/>
      <c r="B613"/>
      <c r="C613"/>
      <c r="D613"/>
      <c r="E613"/>
      <c r="F613"/>
      <c r="G613"/>
      <c r="H613"/>
      <c r="I613"/>
      <c r="J613"/>
      <c r="K613"/>
      <c r="L613"/>
      <c r="M613"/>
      <c r="N613"/>
      <c r="O613"/>
      <c r="P613"/>
      <c r="Q613"/>
      <c r="R613"/>
      <c r="S613"/>
      <c r="T613"/>
      <c r="U613"/>
      <c r="V613"/>
      <c r="W613"/>
      <c r="X613"/>
      <c r="Y613"/>
      <c r="Z613"/>
      <c r="AA613"/>
    </row>
    <row r="614" spans="1:27" ht="14.5" x14ac:dyDescent="0.35">
      <c r="A614"/>
      <c r="B614"/>
      <c r="C614"/>
      <c r="D614"/>
      <c r="E614"/>
      <c r="F614"/>
      <c r="G614"/>
      <c r="H614"/>
      <c r="I614"/>
      <c r="J614"/>
      <c r="K614"/>
      <c r="L614"/>
      <c r="M614"/>
      <c r="N614"/>
      <c r="O614"/>
      <c r="P614"/>
      <c r="Q614"/>
      <c r="R614"/>
      <c r="S614"/>
      <c r="T614"/>
      <c r="U614"/>
      <c r="V614"/>
      <c r="W614"/>
      <c r="X614"/>
      <c r="Y614"/>
      <c r="Z614"/>
      <c r="AA614"/>
    </row>
    <row r="615" spans="1:27" ht="14.5" x14ac:dyDescent="0.35">
      <c r="A615"/>
      <c r="B615"/>
      <c r="C615"/>
      <c r="D615"/>
      <c r="E615"/>
      <c r="F615"/>
      <c r="G615"/>
      <c r="H615"/>
      <c r="I615"/>
      <c r="J615"/>
      <c r="K615"/>
      <c r="L615"/>
      <c r="M615"/>
      <c r="N615"/>
      <c r="O615"/>
      <c r="P615"/>
      <c r="Q615"/>
      <c r="R615"/>
      <c r="S615"/>
      <c r="T615"/>
      <c r="U615"/>
      <c r="V615"/>
      <c r="W615"/>
      <c r="X615"/>
      <c r="Y615"/>
      <c r="Z615"/>
      <c r="AA615"/>
    </row>
    <row r="616" spans="1:27" ht="14.5" x14ac:dyDescent="0.35">
      <c r="A616"/>
      <c r="B616"/>
      <c r="C616"/>
      <c r="D616"/>
      <c r="E616"/>
      <c r="F616"/>
      <c r="G616"/>
      <c r="H616"/>
      <c r="I616"/>
      <c r="J616"/>
      <c r="K616"/>
      <c r="L616"/>
      <c r="M616"/>
      <c r="N616"/>
      <c r="O616"/>
      <c r="P616"/>
      <c r="Q616"/>
      <c r="R616"/>
      <c r="S616"/>
      <c r="T616"/>
      <c r="U616"/>
      <c r="V616"/>
      <c r="W616"/>
      <c r="X616"/>
      <c r="Y616"/>
      <c r="Z616"/>
      <c r="AA616"/>
    </row>
    <row r="617" spans="1:27" ht="14.5" x14ac:dyDescent="0.35">
      <c r="A617"/>
      <c r="B617"/>
      <c r="C617"/>
      <c r="D617"/>
      <c r="E617"/>
      <c r="F617"/>
      <c r="G617"/>
      <c r="H617"/>
      <c r="I617"/>
      <c r="J617"/>
      <c r="K617"/>
      <c r="L617"/>
      <c r="M617"/>
      <c r="N617"/>
      <c r="O617"/>
      <c r="P617"/>
      <c r="Q617"/>
      <c r="R617"/>
      <c r="S617"/>
      <c r="T617"/>
      <c r="U617"/>
      <c r="V617"/>
      <c r="W617"/>
      <c r="X617"/>
      <c r="Y617"/>
      <c r="Z617"/>
      <c r="AA617"/>
    </row>
    <row r="618" spans="1:27" ht="14.5" x14ac:dyDescent="0.35">
      <c r="A618"/>
      <c r="B618"/>
      <c r="C618"/>
      <c r="D618"/>
      <c r="E618"/>
      <c r="F618"/>
      <c r="G618"/>
      <c r="H618"/>
      <c r="I618"/>
      <c r="J618"/>
      <c r="K618"/>
      <c r="L618"/>
      <c r="M618"/>
      <c r="N618"/>
      <c r="O618"/>
      <c r="P618"/>
      <c r="Q618"/>
      <c r="R618"/>
      <c r="S618"/>
      <c r="T618"/>
      <c r="U618"/>
      <c r="V618"/>
      <c r="W618"/>
      <c r="X618"/>
      <c r="Y618"/>
      <c r="Z618"/>
      <c r="AA618"/>
    </row>
    <row r="619" spans="1:27" ht="14.5" x14ac:dyDescent="0.35">
      <c r="A619"/>
      <c r="B619"/>
      <c r="C619"/>
      <c r="D619"/>
      <c r="E619"/>
      <c r="F619"/>
      <c r="G619"/>
      <c r="H619"/>
      <c r="I619"/>
      <c r="J619"/>
      <c r="K619"/>
      <c r="L619"/>
      <c r="M619"/>
      <c r="N619"/>
      <c r="O619"/>
      <c r="P619"/>
      <c r="Q619"/>
      <c r="R619"/>
      <c r="S619"/>
      <c r="T619"/>
      <c r="U619"/>
      <c r="V619"/>
      <c r="W619"/>
      <c r="X619"/>
      <c r="Y619"/>
      <c r="Z619"/>
      <c r="AA619"/>
    </row>
    <row r="620" spans="1:27" ht="14.5" x14ac:dyDescent="0.35">
      <c r="A620"/>
      <c r="B620"/>
      <c r="C620"/>
      <c r="D620"/>
      <c r="E620"/>
      <c r="F620"/>
      <c r="G620"/>
      <c r="H620"/>
      <c r="I620"/>
      <c r="J620"/>
      <c r="K620"/>
      <c r="L620"/>
      <c r="M620"/>
      <c r="N620"/>
      <c r="O620"/>
      <c r="P620"/>
      <c r="Q620"/>
      <c r="R620"/>
      <c r="S620"/>
      <c r="T620"/>
      <c r="U620"/>
      <c r="V620"/>
      <c r="W620"/>
      <c r="X620"/>
      <c r="Y620"/>
      <c r="Z620"/>
      <c r="AA620"/>
    </row>
    <row r="621" spans="1:27" ht="14.5" x14ac:dyDescent="0.35">
      <c r="A621"/>
      <c r="B621"/>
      <c r="C621"/>
      <c r="D621"/>
      <c r="E621"/>
      <c r="F621"/>
      <c r="G621"/>
      <c r="H621"/>
      <c r="I621"/>
      <c r="J621"/>
      <c r="K621"/>
      <c r="L621"/>
      <c r="M621"/>
      <c r="N621"/>
      <c r="O621"/>
      <c r="P621"/>
      <c r="Q621"/>
      <c r="R621"/>
      <c r="S621"/>
      <c r="T621"/>
      <c r="U621"/>
      <c r="V621"/>
      <c r="W621"/>
      <c r="X621"/>
      <c r="Y621"/>
      <c r="Z621"/>
      <c r="AA621"/>
    </row>
    <row r="622" spans="1:27" ht="14.5" x14ac:dyDescent="0.35">
      <c r="A622"/>
      <c r="B622"/>
      <c r="C622"/>
      <c r="D622"/>
      <c r="E622"/>
      <c r="F622"/>
      <c r="G622"/>
      <c r="H622"/>
      <c r="I622"/>
      <c r="J622"/>
      <c r="K622"/>
      <c r="L622"/>
      <c r="M622"/>
      <c r="N622"/>
      <c r="O622"/>
      <c r="P622"/>
      <c r="Q622"/>
      <c r="R622"/>
      <c r="S622"/>
      <c r="T622"/>
      <c r="U622"/>
      <c r="V622"/>
      <c r="W622"/>
      <c r="X622"/>
      <c r="Y622"/>
      <c r="Z622"/>
      <c r="AA622"/>
    </row>
    <row r="623" spans="1:27" ht="14.5" x14ac:dyDescent="0.35">
      <c r="A623"/>
      <c r="B623"/>
      <c r="C623"/>
      <c r="D623"/>
      <c r="E623"/>
      <c r="F623"/>
      <c r="G623"/>
      <c r="H623"/>
      <c r="I623"/>
      <c r="J623"/>
      <c r="K623"/>
      <c r="L623"/>
      <c r="M623"/>
      <c r="N623"/>
      <c r="O623"/>
      <c r="P623"/>
      <c r="Q623"/>
      <c r="R623"/>
      <c r="S623"/>
      <c r="T623"/>
      <c r="U623"/>
      <c r="V623"/>
      <c r="W623"/>
      <c r="X623"/>
      <c r="Y623"/>
      <c r="Z623"/>
      <c r="AA623"/>
    </row>
    <row r="624" spans="1:27" ht="14.5" x14ac:dyDescent="0.35">
      <c r="A624"/>
      <c r="B624"/>
      <c r="C624"/>
      <c r="D624"/>
      <c r="E624"/>
      <c r="F624"/>
      <c r="G624"/>
      <c r="H624"/>
      <c r="I624"/>
      <c r="J624"/>
      <c r="K624"/>
      <c r="L624"/>
      <c r="M624"/>
      <c r="N624"/>
      <c r="O624"/>
      <c r="P624"/>
      <c r="Q624"/>
      <c r="R624"/>
      <c r="S624"/>
      <c r="T624"/>
      <c r="U624"/>
      <c r="V624"/>
      <c r="W624"/>
      <c r="X624"/>
      <c r="Y624"/>
      <c r="Z624"/>
      <c r="AA624"/>
    </row>
    <row r="625" spans="1:27" ht="14.5" x14ac:dyDescent="0.35">
      <c r="A625"/>
      <c r="B625"/>
      <c r="C625"/>
      <c r="D625"/>
      <c r="E625"/>
      <c r="F625"/>
      <c r="G625"/>
      <c r="H625"/>
      <c r="I625"/>
      <c r="J625"/>
      <c r="K625"/>
      <c r="L625"/>
      <c r="M625"/>
      <c r="N625"/>
      <c r="O625"/>
      <c r="P625"/>
      <c r="Q625"/>
      <c r="R625"/>
      <c r="S625"/>
      <c r="T625"/>
      <c r="U625"/>
      <c r="V625"/>
      <c r="W625"/>
      <c r="X625"/>
      <c r="Y625"/>
      <c r="Z625"/>
      <c r="AA625"/>
    </row>
    <row r="626" spans="1:27" ht="14.5" x14ac:dyDescent="0.35">
      <c r="A626"/>
      <c r="B626"/>
      <c r="C626"/>
      <c r="D626"/>
      <c r="E626"/>
      <c r="F626"/>
      <c r="G626"/>
      <c r="H626"/>
      <c r="I626"/>
      <c r="J626"/>
      <c r="K626"/>
      <c r="L626"/>
      <c r="M626"/>
      <c r="N626"/>
      <c r="O626"/>
      <c r="P626"/>
      <c r="Q626"/>
      <c r="R626"/>
      <c r="S626"/>
      <c r="T626"/>
      <c r="U626"/>
      <c r="V626"/>
      <c r="W626"/>
      <c r="X626"/>
      <c r="Y626"/>
      <c r="Z626"/>
      <c r="AA626"/>
    </row>
    <row r="627" spans="1:27" ht="14.5" x14ac:dyDescent="0.35">
      <c r="A627"/>
      <c r="B627"/>
      <c r="C627"/>
      <c r="D627"/>
      <c r="E627"/>
      <c r="F627"/>
      <c r="G627"/>
      <c r="H627"/>
      <c r="I627"/>
      <c r="J627"/>
      <c r="K627"/>
      <c r="L627"/>
      <c r="M627"/>
      <c r="N627"/>
      <c r="O627"/>
      <c r="P627"/>
      <c r="Q627"/>
      <c r="R627"/>
      <c r="S627"/>
      <c r="T627"/>
      <c r="U627"/>
      <c r="V627"/>
      <c r="W627"/>
      <c r="X627"/>
      <c r="Y627"/>
      <c r="Z627"/>
      <c r="AA627"/>
    </row>
    <row r="628" spans="1:27" ht="14.5" x14ac:dyDescent="0.35">
      <c r="A628"/>
      <c r="B628"/>
      <c r="C628"/>
      <c r="D628"/>
      <c r="E628"/>
      <c r="F628"/>
      <c r="G628"/>
      <c r="H628"/>
      <c r="I628"/>
      <c r="J628"/>
      <c r="K628"/>
      <c r="L628"/>
      <c r="M628"/>
      <c r="N628"/>
      <c r="O628"/>
      <c r="P628"/>
      <c r="Q628"/>
      <c r="R628"/>
      <c r="S628"/>
      <c r="T628"/>
      <c r="U628"/>
      <c r="V628"/>
      <c r="W628"/>
      <c r="X628"/>
      <c r="Y628"/>
      <c r="Z628"/>
      <c r="AA628"/>
    </row>
    <row r="629" spans="1:27" ht="14.5" x14ac:dyDescent="0.35">
      <c r="A629"/>
      <c r="B629"/>
      <c r="C629"/>
      <c r="D629"/>
      <c r="E629"/>
      <c r="F629"/>
      <c r="G629"/>
      <c r="H629"/>
      <c r="I629"/>
      <c r="J629"/>
      <c r="K629"/>
      <c r="L629"/>
      <c r="M629"/>
      <c r="N629"/>
      <c r="O629"/>
      <c r="P629"/>
      <c r="Q629"/>
      <c r="R629"/>
      <c r="S629"/>
      <c r="T629"/>
      <c r="U629"/>
      <c r="V629"/>
      <c r="W629"/>
      <c r="X629"/>
      <c r="Y629"/>
      <c r="Z629"/>
      <c r="AA629"/>
    </row>
    <row r="630" spans="1:27" ht="14.5" x14ac:dyDescent="0.35">
      <c r="A630"/>
      <c r="B630"/>
      <c r="C630"/>
      <c r="D630"/>
      <c r="E630"/>
      <c r="F630"/>
      <c r="G630"/>
      <c r="H630"/>
      <c r="I630"/>
      <c r="J630"/>
      <c r="K630"/>
      <c r="L630"/>
      <c r="M630"/>
      <c r="N630"/>
      <c r="O630"/>
      <c r="P630"/>
      <c r="Q630"/>
      <c r="R630"/>
      <c r="S630"/>
      <c r="T630"/>
      <c r="U630"/>
      <c r="V630"/>
      <c r="W630"/>
      <c r="X630"/>
      <c r="Y630"/>
      <c r="Z630"/>
      <c r="AA630"/>
    </row>
    <row r="631" spans="1:27" ht="14.5" x14ac:dyDescent="0.35">
      <c r="A631"/>
      <c r="B631"/>
      <c r="C631"/>
      <c r="D631"/>
      <c r="E631"/>
      <c r="F631"/>
      <c r="G631"/>
      <c r="H631"/>
      <c r="I631"/>
      <c r="J631"/>
      <c r="K631"/>
      <c r="L631"/>
      <c r="M631"/>
      <c r="N631"/>
      <c r="O631"/>
      <c r="P631"/>
      <c r="Q631"/>
      <c r="R631"/>
      <c r="S631"/>
      <c r="T631"/>
      <c r="U631"/>
      <c r="V631"/>
      <c r="W631"/>
      <c r="X631"/>
      <c r="Y631"/>
      <c r="Z631"/>
      <c r="AA631"/>
    </row>
    <row r="632" spans="1:27" ht="14.5" x14ac:dyDescent="0.35">
      <c r="A632"/>
      <c r="B632"/>
      <c r="C632"/>
      <c r="D632"/>
      <c r="E632"/>
      <c r="F632"/>
      <c r="G632"/>
      <c r="H632"/>
      <c r="I632"/>
      <c r="J632"/>
      <c r="K632"/>
      <c r="L632"/>
      <c r="M632"/>
      <c r="N632"/>
      <c r="O632"/>
      <c r="P632"/>
      <c r="Q632"/>
      <c r="R632"/>
      <c r="S632"/>
      <c r="T632"/>
      <c r="U632"/>
      <c r="V632"/>
      <c r="W632"/>
      <c r="X632"/>
      <c r="Y632"/>
      <c r="Z632"/>
      <c r="AA632"/>
    </row>
    <row r="633" spans="1:27" ht="14.5" x14ac:dyDescent="0.35">
      <c r="A633"/>
      <c r="B633"/>
      <c r="C633"/>
      <c r="D633"/>
      <c r="E633"/>
      <c r="F633"/>
      <c r="G633"/>
      <c r="H633"/>
      <c r="I633"/>
      <c r="J633"/>
      <c r="K633"/>
      <c r="L633"/>
      <c r="M633"/>
      <c r="N633"/>
      <c r="O633"/>
      <c r="P633"/>
      <c r="Q633"/>
      <c r="R633"/>
      <c r="S633"/>
      <c r="T633"/>
      <c r="U633"/>
      <c r="V633"/>
      <c r="W633"/>
      <c r="X633"/>
      <c r="Y633"/>
      <c r="Z633"/>
      <c r="AA633"/>
    </row>
    <row r="634" spans="1:27" ht="14.5" x14ac:dyDescent="0.35">
      <c r="A634"/>
      <c r="B634"/>
      <c r="C634"/>
      <c r="D634"/>
      <c r="E634"/>
      <c r="F634"/>
      <c r="G634"/>
      <c r="H634"/>
      <c r="I634"/>
      <c r="J634"/>
      <c r="K634"/>
      <c r="L634"/>
      <c r="M634"/>
      <c r="N634"/>
      <c r="O634"/>
      <c r="P634"/>
      <c r="Q634"/>
      <c r="R634"/>
      <c r="S634"/>
      <c r="T634"/>
      <c r="U634"/>
      <c r="V634"/>
      <c r="W634"/>
      <c r="X634"/>
      <c r="Y634"/>
      <c r="Z634"/>
      <c r="AA634"/>
    </row>
    <row r="635" spans="1:27" ht="14.5" x14ac:dyDescent="0.35">
      <c r="A635"/>
      <c r="B635"/>
      <c r="C635"/>
      <c r="D635"/>
      <c r="E635"/>
      <c r="F635"/>
      <c r="G635"/>
      <c r="H635"/>
      <c r="I635"/>
      <c r="J635"/>
      <c r="K635"/>
      <c r="L635"/>
      <c r="M635"/>
      <c r="N635"/>
      <c r="O635"/>
      <c r="P635"/>
      <c r="Q635"/>
      <c r="R635"/>
      <c r="S635"/>
      <c r="T635"/>
      <c r="U635"/>
      <c r="V635"/>
      <c r="W635"/>
      <c r="X635"/>
      <c r="Y635"/>
      <c r="Z635"/>
      <c r="AA635"/>
    </row>
    <row r="636" spans="1:27" ht="14.5" x14ac:dyDescent="0.35">
      <c r="A636"/>
      <c r="B636"/>
      <c r="C636"/>
      <c r="D636"/>
      <c r="E636"/>
      <c r="F636"/>
      <c r="G636"/>
      <c r="H636"/>
      <c r="I636"/>
      <c r="J636"/>
      <c r="K636"/>
      <c r="L636"/>
      <c r="M636"/>
      <c r="N636"/>
      <c r="O636"/>
      <c r="P636"/>
      <c r="Q636"/>
      <c r="R636"/>
      <c r="S636"/>
      <c r="T636"/>
      <c r="U636"/>
      <c r="V636"/>
      <c r="W636"/>
      <c r="X636"/>
      <c r="Y636"/>
      <c r="Z636"/>
      <c r="AA636"/>
    </row>
    <row r="637" spans="1:27" ht="14.5" x14ac:dyDescent="0.35">
      <c r="A637"/>
      <c r="B637"/>
      <c r="C637"/>
      <c r="D637"/>
      <c r="E637"/>
      <c r="F637"/>
      <c r="G637"/>
      <c r="H637"/>
      <c r="I637"/>
      <c r="J637"/>
      <c r="K637"/>
      <c r="L637"/>
      <c r="M637"/>
      <c r="N637"/>
      <c r="O637"/>
      <c r="P637"/>
      <c r="Q637"/>
      <c r="R637"/>
      <c r="S637"/>
      <c r="T637"/>
      <c r="U637"/>
      <c r="V637"/>
      <c r="W637"/>
      <c r="X637"/>
      <c r="Y637"/>
      <c r="Z637"/>
      <c r="AA637"/>
    </row>
    <row r="638" spans="1:27" ht="14.5" x14ac:dyDescent="0.35">
      <c r="A638"/>
      <c r="B638"/>
      <c r="C638"/>
      <c r="D638"/>
      <c r="E638"/>
      <c r="F638"/>
      <c r="G638"/>
      <c r="H638"/>
      <c r="I638"/>
      <c r="J638"/>
      <c r="K638"/>
      <c r="L638"/>
      <c r="M638"/>
      <c r="N638"/>
      <c r="O638"/>
      <c r="P638"/>
      <c r="Q638"/>
      <c r="R638"/>
      <c r="S638"/>
      <c r="T638"/>
      <c r="U638"/>
      <c r="V638"/>
      <c r="W638"/>
      <c r="X638"/>
      <c r="Y638"/>
      <c r="Z638"/>
      <c r="AA638"/>
    </row>
    <row r="639" spans="1:27" ht="14.5" x14ac:dyDescent="0.35">
      <c r="A639"/>
      <c r="B639"/>
      <c r="C639"/>
      <c r="D639"/>
      <c r="E639"/>
      <c r="F639"/>
      <c r="G639"/>
      <c r="H639"/>
      <c r="I639"/>
      <c r="J639"/>
      <c r="K639"/>
      <c r="L639"/>
      <c r="M639"/>
      <c r="N639"/>
      <c r="O639"/>
      <c r="P639"/>
      <c r="Q639"/>
      <c r="R639"/>
      <c r="S639"/>
      <c r="T639"/>
      <c r="U639"/>
      <c r="V639"/>
      <c r="W639"/>
      <c r="X639"/>
      <c r="Y639"/>
      <c r="Z639"/>
      <c r="AA639"/>
    </row>
    <row r="640" spans="1:27" ht="14.5" x14ac:dyDescent="0.35">
      <c r="A640"/>
      <c r="B640"/>
      <c r="C640"/>
      <c r="D640"/>
      <c r="E640"/>
      <c r="F640"/>
      <c r="G640"/>
      <c r="H640"/>
      <c r="I640"/>
      <c r="J640"/>
      <c r="K640"/>
      <c r="L640"/>
      <c r="M640"/>
      <c r="N640"/>
      <c r="O640"/>
      <c r="P640"/>
      <c r="Q640"/>
      <c r="R640"/>
      <c r="S640"/>
      <c r="T640"/>
      <c r="U640"/>
      <c r="V640"/>
      <c r="W640"/>
      <c r="X640"/>
      <c r="Y640"/>
      <c r="Z640"/>
      <c r="AA640"/>
    </row>
    <row r="641" spans="1:27" ht="14.5" x14ac:dyDescent="0.35">
      <c r="A641"/>
      <c r="B641"/>
      <c r="C641"/>
      <c r="D641"/>
      <c r="E641"/>
      <c r="F641"/>
      <c r="G641"/>
      <c r="H641"/>
      <c r="I641"/>
      <c r="J641"/>
      <c r="K641"/>
      <c r="L641"/>
      <c r="M641"/>
      <c r="N641"/>
      <c r="O641"/>
      <c r="P641"/>
      <c r="Q641"/>
      <c r="R641"/>
      <c r="S641"/>
      <c r="T641"/>
      <c r="U641"/>
      <c r="V641"/>
      <c r="W641"/>
      <c r="X641"/>
      <c r="Y641"/>
      <c r="Z641"/>
      <c r="AA641"/>
    </row>
    <row r="642" spans="1:27" ht="14.5" x14ac:dyDescent="0.35">
      <c r="A642"/>
      <c r="B642"/>
      <c r="C642"/>
      <c r="D642"/>
      <c r="E642"/>
      <c r="F642"/>
      <c r="G642"/>
      <c r="H642"/>
      <c r="I642"/>
      <c r="J642"/>
      <c r="K642"/>
      <c r="L642"/>
      <c r="M642"/>
      <c r="N642"/>
      <c r="O642"/>
      <c r="P642"/>
      <c r="Q642"/>
      <c r="R642"/>
      <c r="S642"/>
      <c r="T642"/>
      <c r="U642"/>
      <c r="V642"/>
      <c r="W642"/>
      <c r="X642"/>
      <c r="Y642"/>
      <c r="Z642"/>
      <c r="AA642"/>
    </row>
    <row r="643" spans="1:27" ht="14.5" x14ac:dyDescent="0.35">
      <c r="A643"/>
      <c r="B643"/>
      <c r="C643"/>
      <c r="D643"/>
      <c r="E643"/>
      <c r="F643"/>
      <c r="G643"/>
      <c r="H643"/>
      <c r="I643"/>
      <c r="J643"/>
      <c r="K643"/>
      <c r="L643"/>
      <c r="M643"/>
      <c r="N643"/>
      <c r="O643"/>
      <c r="P643"/>
      <c r="Q643"/>
      <c r="R643"/>
      <c r="S643"/>
      <c r="T643"/>
      <c r="U643"/>
      <c r="V643"/>
      <c r="W643"/>
      <c r="X643"/>
      <c r="Y643"/>
      <c r="Z643"/>
      <c r="AA643"/>
    </row>
    <row r="644" spans="1:27" ht="14.5" x14ac:dyDescent="0.35">
      <c r="A644"/>
      <c r="B644"/>
      <c r="C644"/>
      <c r="D644"/>
      <c r="E644"/>
      <c r="F644"/>
      <c r="G644"/>
      <c r="H644"/>
      <c r="I644"/>
      <c r="J644"/>
      <c r="K644"/>
      <c r="L644"/>
      <c r="M644"/>
      <c r="N644"/>
      <c r="O644"/>
      <c r="P644"/>
      <c r="Q644"/>
      <c r="R644"/>
      <c r="S644"/>
      <c r="T644"/>
      <c r="U644"/>
      <c r="V644"/>
      <c r="W644"/>
      <c r="X644"/>
      <c r="Y644"/>
      <c r="Z644"/>
      <c r="AA644"/>
    </row>
    <row r="645" spans="1:27" ht="14.5" x14ac:dyDescent="0.35">
      <c r="A645"/>
      <c r="B645"/>
      <c r="C645"/>
      <c r="D645"/>
      <c r="E645"/>
      <c r="F645"/>
      <c r="G645"/>
      <c r="H645"/>
      <c r="I645"/>
      <c r="J645"/>
      <c r="K645"/>
      <c r="L645"/>
      <c r="M645"/>
      <c r="N645"/>
      <c r="O645"/>
      <c r="P645"/>
      <c r="Q645"/>
      <c r="R645"/>
      <c r="S645"/>
      <c r="T645"/>
      <c r="U645"/>
      <c r="V645"/>
      <c r="W645"/>
      <c r="X645"/>
      <c r="Y645"/>
      <c r="Z645"/>
      <c r="AA645"/>
    </row>
    <row r="646" spans="1:27" ht="14.5" x14ac:dyDescent="0.35">
      <c r="A646"/>
      <c r="B646"/>
      <c r="C646"/>
      <c r="D646"/>
      <c r="E646"/>
      <c r="F646"/>
      <c r="G646"/>
      <c r="H646"/>
      <c r="I646"/>
      <c r="J646"/>
      <c r="K646"/>
      <c r="L646"/>
      <c r="M646"/>
      <c r="N646"/>
      <c r="O646"/>
      <c r="P646"/>
      <c r="Q646"/>
      <c r="R646"/>
      <c r="S646"/>
      <c r="T646"/>
      <c r="U646"/>
      <c r="V646"/>
      <c r="W646"/>
      <c r="X646"/>
      <c r="Y646"/>
      <c r="Z646"/>
      <c r="AA646"/>
    </row>
    <row r="647" spans="1:27" ht="14.5" x14ac:dyDescent="0.35">
      <c r="A647"/>
      <c r="B647"/>
      <c r="C647"/>
      <c r="D647"/>
      <c r="E647"/>
      <c r="F647"/>
      <c r="G647"/>
      <c r="H647"/>
      <c r="I647"/>
      <c r="J647"/>
      <c r="K647"/>
      <c r="L647"/>
      <c r="M647"/>
      <c r="N647"/>
      <c r="O647"/>
      <c r="P647"/>
      <c r="Q647"/>
      <c r="R647"/>
      <c r="S647"/>
      <c r="T647"/>
      <c r="U647"/>
      <c r="V647"/>
      <c r="W647"/>
      <c r="X647"/>
      <c r="Y647"/>
      <c r="Z647"/>
      <c r="AA647"/>
    </row>
    <row r="648" spans="1:27" ht="14.5" x14ac:dyDescent="0.35">
      <c r="A648"/>
      <c r="B648"/>
      <c r="C648"/>
      <c r="D648"/>
      <c r="E648"/>
      <c r="F648"/>
      <c r="G648"/>
      <c r="H648"/>
      <c r="I648"/>
      <c r="J648"/>
      <c r="K648"/>
      <c r="L648"/>
      <c r="M648"/>
      <c r="N648"/>
      <c r="O648"/>
      <c r="P648"/>
      <c r="Q648"/>
      <c r="R648"/>
      <c r="S648"/>
      <c r="T648"/>
      <c r="U648"/>
      <c r="V648"/>
      <c r="W648"/>
      <c r="X648"/>
      <c r="Y648"/>
      <c r="Z648"/>
      <c r="AA648"/>
    </row>
    <row r="649" spans="1:27" ht="14.5" x14ac:dyDescent="0.35">
      <c r="A649"/>
      <c r="B649"/>
      <c r="C649"/>
      <c r="D649"/>
      <c r="E649"/>
      <c r="F649"/>
      <c r="G649"/>
      <c r="H649"/>
      <c r="I649"/>
      <c r="J649"/>
      <c r="K649"/>
      <c r="L649"/>
      <c r="M649"/>
      <c r="N649"/>
      <c r="O649"/>
      <c r="P649"/>
      <c r="Q649"/>
      <c r="R649"/>
      <c r="S649"/>
      <c r="T649"/>
      <c r="U649"/>
      <c r="V649"/>
      <c r="W649"/>
      <c r="X649"/>
      <c r="Y649"/>
      <c r="Z649"/>
      <c r="AA649"/>
    </row>
    <row r="650" spans="1:27" ht="14.5" x14ac:dyDescent="0.35">
      <c r="A650"/>
      <c r="B650"/>
      <c r="C650"/>
      <c r="D650"/>
      <c r="E650"/>
      <c r="F650"/>
      <c r="G650"/>
      <c r="H650"/>
      <c r="I650"/>
      <c r="J650"/>
      <c r="K650"/>
      <c r="L650"/>
      <c r="M650"/>
      <c r="N650"/>
      <c r="O650"/>
      <c r="P650"/>
      <c r="Q650"/>
      <c r="R650"/>
      <c r="S650"/>
      <c r="T650"/>
      <c r="U650"/>
      <c r="V650"/>
      <c r="W650"/>
      <c r="X650"/>
      <c r="Y650"/>
      <c r="Z650"/>
      <c r="AA650"/>
    </row>
    <row r="651" spans="1:27" ht="14.5" x14ac:dyDescent="0.35">
      <c r="A651"/>
      <c r="B651"/>
      <c r="C651"/>
      <c r="D651"/>
      <c r="E651"/>
      <c r="F651"/>
      <c r="G651"/>
      <c r="H651"/>
      <c r="I651"/>
      <c r="J651"/>
      <c r="K651"/>
      <c r="L651"/>
      <c r="M651"/>
      <c r="N651"/>
      <c r="O651"/>
      <c r="P651"/>
      <c r="Q651"/>
      <c r="R651"/>
      <c r="S651"/>
      <c r="T651"/>
      <c r="U651"/>
      <c r="V651"/>
      <c r="W651"/>
      <c r="X651"/>
      <c r="Y651"/>
      <c r="Z651"/>
      <c r="AA651"/>
    </row>
    <row r="652" spans="1:27" ht="14.5" x14ac:dyDescent="0.35">
      <c r="A652"/>
      <c r="B652"/>
      <c r="C652"/>
      <c r="D652"/>
      <c r="E652"/>
      <c r="F652"/>
      <c r="G652"/>
      <c r="H652"/>
      <c r="I652"/>
      <c r="J652"/>
      <c r="K652"/>
      <c r="L652"/>
      <c r="M652"/>
      <c r="N652"/>
      <c r="O652"/>
      <c r="P652"/>
      <c r="Q652"/>
      <c r="R652"/>
      <c r="S652"/>
      <c r="T652"/>
      <c r="U652"/>
      <c r="V652"/>
      <c r="W652"/>
      <c r="X652"/>
      <c r="Y652"/>
      <c r="Z652"/>
      <c r="AA652"/>
    </row>
    <row r="653" spans="1:27" ht="14.5" x14ac:dyDescent="0.35">
      <c r="A653"/>
      <c r="B653"/>
      <c r="C653"/>
      <c r="D653"/>
      <c r="E653"/>
      <c r="F653"/>
      <c r="G653"/>
      <c r="H653"/>
      <c r="I653"/>
      <c r="J653"/>
      <c r="K653"/>
      <c r="L653"/>
      <c r="M653"/>
      <c r="N653"/>
      <c r="O653"/>
      <c r="P653"/>
      <c r="Q653"/>
      <c r="R653"/>
      <c r="S653"/>
      <c r="T653"/>
      <c r="U653"/>
      <c r="V653"/>
      <c r="W653"/>
      <c r="X653"/>
      <c r="Y653"/>
      <c r="Z653"/>
      <c r="AA653"/>
    </row>
    <row r="654" spans="1:27" ht="14.5" x14ac:dyDescent="0.35">
      <c r="A654"/>
      <c r="B654"/>
      <c r="C654"/>
      <c r="D654"/>
      <c r="E654"/>
      <c r="F654"/>
      <c r="G654"/>
      <c r="H654"/>
      <c r="I654"/>
      <c r="J654"/>
      <c r="K654"/>
      <c r="L654"/>
      <c r="M654"/>
      <c r="N654"/>
      <c r="O654"/>
      <c r="P654"/>
      <c r="Q654"/>
      <c r="R654"/>
      <c r="S654"/>
      <c r="T654"/>
      <c r="U654"/>
      <c r="V654"/>
      <c r="W654"/>
      <c r="X654"/>
      <c r="Y654"/>
      <c r="Z654"/>
      <c r="AA654"/>
    </row>
    <row r="655" spans="1:27" ht="14.5" x14ac:dyDescent="0.35">
      <c r="A655"/>
      <c r="B655"/>
      <c r="C655"/>
      <c r="D655"/>
      <c r="E655"/>
      <c r="F655"/>
      <c r="G655"/>
      <c r="H655"/>
      <c r="I655"/>
      <c r="J655"/>
      <c r="K655"/>
      <c r="L655"/>
      <c r="M655"/>
      <c r="N655"/>
      <c r="O655"/>
      <c r="P655"/>
      <c r="Q655"/>
      <c r="R655"/>
      <c r="S655"/>
      <c r="T655"/>
      <c r="U655"/>
      <c r="V655"/>
      <c r="W655"/>
      <c r="X655"/>
      <c r="Y655"/>
      <c r="Z655"/>
      <c r="AA655"/>
    </row>
    <row r="656" spans="1:27" ht="14.5" x14ac:dyDescent="0.35">
      <c r="A656"/>
      <c r="B656"/>
      <c r="C656"/>
      <c r="D656"/>
      <c r="E656"/>
      <c r="F656"/>
      <c r="G656"/>
      <c r="H656"/>
      <c r="I656"/>
      <c r="J656"/>
      <c r="K656"/>
      <c r="L656"/>
      <c r="M656"/>
      <c r="N656"/>
      <c r="O656"/>
      <c r="P656"/>
      <c r="Q656"/>
      <c r="R656"/>
      <c r="S656"/>
      <c r="T656"/>
      <c r="U656"/>
      <c r="V656"/>
      <c r="W656"/>
      <c r="X656"/>
      <c r="Y656"/>
      <c r="Z656"/>
      <c r="AA656"/>
    </row>
    <row r="657" spans="1:27" ht="14.5" x14ac:dyDescent="0.35">
      <c r="A657"/>
      <c r="B657"/>
      <c r="C657"/>
      <c r="D657"/>
      <c r="E657"/>
      <c r="F657"/>
      <c r="G657"/>
      <c r="H657"/>
      <c r="I657"/>
      <c r="J657"/>
      <c r="K657"/>
      <c r="L657"/>
      <c r="M657"/>
      <c r="N657"/>
      <c r="O657"/>
      <c r="P657"/>
      <c r="Q657"/>
      <c r="R657"/>
      <c r="S657"/>
      <c r="T657"/>
      <c r="U657"/>
      <c r="V657"/>
      <c r="W657"/>
      <c r="X657"/>
      <c r="Y657"/>
      <c r="Z657"/>
      <c r="AA657"/>
    </row>
    <row r="658" spans="1:27" ht="14.5" x14ac:dyDescent="0.35">
      <c r="A658"/>
      <c r="B658"/>
      <c r="C658"/>
      <c r="D658"/>
      <c r="E658"/>
      <c r="F658"/>
      <c r="G658"/>
      <c r="H658"/>
      <c r="I658"/>
      <c r="J658"/>
      <c r="K658"/>
      <c r="L658"/>
      <c r="M658"/>
      <c r="N658"/>
      <c r="O658"/>
      <c r="P658"/>
      <c r="Q658"/>
      <c r="R658"/>
      <c r="S658"/>
      <c r="T658"/>
      <c r="U658"/>
      <c r="V658"/>
      <c r="W658"/>
      <c r="X658"/>
      <c r="Y658"/>
      <c r="Z658"/>
      <c r="AA658"/>
    </row>
    <row r="659" spans="1:27" ht="14.5" x14ac:dyDescent="0.35">
      <c r="A659"/>
      <c r="B659"/>
      <c r="C659"/>
      <c r="D659"/>
      <c r="E659"/>
      <c r="F659"/>
      <c r="G659"/>
      <c r="H659"/>
      <c r="I659"/>
      <c r="J659"/>
      <c r="K659"/>
      <c r="L659"/>
      <c r="M659"/>
      <c r="N659"/>
      <c r="O659"/>
      <c r="P659"/>
      <c r="Q659"/>
      <c r="R659"/>
      <c r="S659"/>
      <c r="T659"/>
      <c r="U659"/>
      <c r="V659"/>
      <c r="W659"/>
      <c r="X659"/>
      <c r="Y659"/>
      <c r="Z659"/>
      <c r="AA659"/>
    </row>
    <row r="660" spans="1:27" ht="14.5" x14ac:dyDescent="0.35">
      <c r="A660"/>
      <c r="B660"/>
      <c r="C660"/>
      <c r="D660"/>
      <c r="E660"/>
      <c r="F660"/>
      <c r="G660"/>
      <c r="H660"/>
      <c r="I660"/>
      <c r="J660"/>
      <c r="K660"/>
      <c r="L660"/>
      <c r="M660"/>
      <c r="N660"/>
      <c r="O660"/>
      <c r="P660"/>
      <c r="Q660"/>
      <c r="R660"/>
      <c r="S660"/>
      <c r="T660"/>
      <c r="U660"/>
      <c r="V660"/>
      <c r="W660"/>
      <c r="X660"/>
      <c r="Y660"/>
      <c r="Z660"/>
      <c r="AA660"/>
    </row>
    <row r="661" spans="1:27" ht="14.5" x14ac:dyDescent="0.35">
      <c r="A661"/>
      <c r="B661"/>
      <c r="C661"/>
      <c r="D661"/>
      <c r="E661"/>
      <c r="F661"/>
      <c r="G661"/>
      <c r="H661"/>
      <c r="I661"/>
      <c r="J661"/>
      <c r="K661"/>
      <c r="L661"/>
      <c r="M661"/>
      <c r="N661"/>
      <c r="O661"/>
      <c r="P661"/>
      <c r="Q661"/>
      <c r="R661"/>
      <c r="S661"/>
      <c r="T661"/>
      <c r="U661"/>
      <c r="V661"/>
      <c r="W661"/>
      <c r="X661"/>
      <c r="Y661"/>
      <c r="Z661"/>
      <c r="AA661"/>
    </row>
    <row r="662" spans="1:27" ht="14.5" x14ac:dyDescent="0.35">
      <c r="A662"/>
      <c r="B662"/>
      <c r="C662"/>
      <c r="D662"/>
      <c r="E662"/>
      <c r="F662"/>
      <c r="G662"/>
      <c r="H662"/>
      <c r="I662"/>
      <c r="J662"/>
      <c r="K662"/>
      <c r="L662"/>
      <c r="M662"/>
      <c r="N662"/>
      <c r="O662"/>
      <c r="P662"/>
      <c r="Q662"/>
      <c r="R662"/>
      <c r="S662"/>
      <c r="T662"/>
      <c r="U662"/>
      <c r="V662"/>
      <c r="W662"/>
      <c r="X662"/>
      <c r="Y662"/>
      <c r="Z662"/>
      <c r="AA662"/>
    </row>
    <row r="663" spans="1:27" ht="14.5" x14ac:dyDescent="0.35">
      <c r="A663"/>
      <c r="B663"/>
      <c r="C663"/>
      <c r="D663"/>
      <c r="E663"/>
      <c r="F663"/>
      <c r="G663"/>
      <c r="H663"/>
      <c r="I663"/>
      <c r="J663"/>
      <c r="K663"/>
      <c r="L663"/>
      <c r="M663"/>
      <c r="N663"/>
      <c r="O663"/>
      <c r="P663"/>
      <c r="Q663"/>
      <c r="R663"/>
      <c r="S663"/>
      <c r="T663"/>
      <c r="U663"/>
      <c r="V663"/>
      <c r="W663"/>
      <c r="X663"/>
      <c r="Y663"/>
      <c r="Z663"/>
      <c r="AA663"/>
    </row>
    <row r="664" spans="1:27" ht="14.5" x14ac:dyDescent="0.35">
      <c r="A664"/>
      <c r="B664"/>
      <c r="C664"/>
      <c r="D664"/>
      <c r="E664"/>
      <c r="F664"/>
      <c r="G664"/>
      <c r="H664"/>
      <c r="I664"/>
      <c r="J664"/>
      <c r="K664"/>
      <c r="L664"/>
      <c r="M664"/>
      <c r="N664"/>
      <c r="O664"/>
      <c r="P664"/>
      <c r="Q664"/>
      <c r="R664"/>
      <c r="S664"/>
      <c r="T664"/>
      <c r="U664"/>
      <c r="V664"/>
      <c r="W664"/>
      <c r="X664"/>
      <c r="Y664"/>
      <c r="Z664"/>
      <c r="AA664"/>
    </row>
    <row r="665" spans="1:27" ht="14.5" x14ac:dyDescent="0.35">
      <c r="A665"/>
      <c r="B665"/>
      <c r="C665"/>
      <c r="D665"/>
      <c r="E665"/>
      <c r="F665"/>
      <c r="G665"/>
      <c r="H665"/>
      <c r="I665"/>
      <c r="J665"/>
      <c r="K665"/>
      <c r="L665"/>
      <c r="M665"/>
      <c r="N665"/>
      <c r="O665"/>
      <c r="P665"/>
      <c r="Q665"/>
      <c r="R665"/>
      <c r="S665"/>
      <c r="T665"/>
      <c r="U665"/>
      <c r="V665"/>
      <c r="W665"/>
      <c r="X665"/>
      <c r="Y665"/>
      <c r="Z665"/>
      <c r="AA665"/>
    </row>
    <row r="666" spans="1:27" ht="14.5" x14ac:dyDescent="0.35">
      <c r="A666"/>
      <c r="B666"/>
      <c r="C666"/>
      <c r="D666"/>
      <c r="E666"/>
      <c r="F666"/>
      <c r="G666"/>
      <c r="H666"/>
      <c r="I666"/>
      <c r="J666"/>
      <c r="K666"/>
      <c r="L666"/>
      <c r="M666"/>
      <c r="N666"/>
      <c r="O666"/>
      <c r="P666"/>
      <c r="Q666"/>
      <c r="R666"/>
      <c r="S666"/>
      <c r="T666"/>
      <c r="U666"/>
      <c r="V666"/>
      <c r="W666"/>
      <c r="X666"/>
      <c r="Y666"/>
      <c r="Z666"/>
      <c r="AA666"/>
    </row>
    <row r="667" spans="1:27" ht="14.5" x14ac:dyDescent="0.35">
      <c r="A667"/>
      <c r="B667"/>
      <c r="C667"/>
      <c r="D667"/>
      <c r="E667"/>
      <c r="F667"/>
      <c r="G667"/>
      <c r="H667"/>
      <c r="I667"/>
      <c r="J667"/>
      <c r="K667"/>
      <c r="L667"/>
      <c r="M667"/>
      <c r="N667"/>
      <c r="O667"/>
      <c r="P667"/>
      <c r="Q667"/>
      <c r="R667"/>
      <c r="S667"/>
      <c r="T667"/>
      <c r="U667"/>
      <c r="V667"/>
      <c r="W667"/>
      <c r="X667"/>
      <c r="Y667"/>
      <c r="Z667"/>
      <c r="AA667"/>
    </row>
    <row r="668" spans="1:27" ht="14.5" x14ac:dyDescent="0.35">
      <c r="A668"/>
      <c r="B668"/>
      <c r="C668"/>
      <c r="D668"/>
      <c r="E668"/>
      <c r="F668"/>
      <c r="G668"/>
      <c r="H668"/>
      <c r="I668"/>
      <c r="J668"/>
      <c r="K668"/>
      <c r="L668"/>
      <c r="M668"/>
      <c r="N668"/>
      <c r="O668"/>
      <c r="P668"/>
      <c r="Q668"/>
      <c r="R668"/>
      <c r="S668"/>
      <c r="T668"/>
      <c r="U668"/>
      <c r="V668"/>
      <c r="W668"/>
      <c r="X668"/>
      <c r="Y668"/>
      <c r="Z668"/>
      <c r="AA668"/>
    </row>
    <row r="669" spans="1:27" ht="14.5" x14ac:dyDescent="0.35">
      <c r="A669"/>
      <c r="B669"/>
      <c r="C669"/>
      <c r="D669"/>
      <c r="E669"/>
      <c r="F669"/>
      <c r="G669"/>
      <c r="H669"/>
      <c r="I669"/>
      <c r="J669"/>
      <c r="K669"/>
      <c r="L669"/>
      <c r="M669"/>
      <c r="N669"/>
      <c r="O669"/>
      <c r="P669"/>
      <c r="Q669"/>
      <c r="R669"/>
      <c r="S669"/>
      <c r="T669"/>
      <c r="U669"/>
      <c r="V669"/>
      <c r="W669"/>
      <c r="X669"/>
      <c r="Y669"/>
      <c r="Z669"/>
      <c r="AA669"/>
    </row>
    <row r="670" spans="1:27" ht="14.5" x14ac:dyDescent="0.35">
      <c r="A670"/>
      <c r="B670"/>
      <c r="C670"/>
      <c r="D670"/>
      <c r="E670"/>
      <c r="F670"/>
      <c r="G670"/>
      <c r="H670"/>
      <c r="I670"/>
      <c r="J670"/>
      <c r="K670"/>
      <c r="L670"/>
      <c r="M670"/>
      <c r="N670"/>
      <c r="O670"/>
      <c r="P670"/>
      <c r="Q670"/>
      <c r="R670"/>
      <c r="S670"/>
      <c r="T670"/>
      <c r="U670"/>
      <c r="V670"/>
      <c r="W670"/>
      <c r="X670"/>
      <c r="Y670"/>
      <c r="Z670"/>
      <c r="AA670"/>
    </row>
    <row r="671" spans="1:27" ht="14.5" x14ac:dyDescent="0.35">
      <c r="A671"/>
      <c r="B671"/>
      <c r="C671"/>
      <c r="D671"/>
      <c r="E671"/>
      <c r="F671"/>
      <c r="G671"/>
      <c r="H671"/>
      <c r="I671"/>
      <c r="J671"/>
      <c r="K671"/>
      <c r="L671"/>
      <c r="M671"/>
      <c r="N671"/>
      <c r="O671"/>
      <c r="P671"/>
      <c r="Q671"/>
      <c r="R671"/>
      <c r="S671"/>
      <c r="T671"/>
      <c r="U671"/>
      <c r="V671"/>
      <c r="W671"/>
      <c r="X671"/>
      <c r="Y671"/>
      <c r="Z671"/>
      <c r="AA671"/>
    </row>
    <row r="672" spans="1:27" ht="14.5" x14ac:dyDescent="0.35">
      <c r="A672"/>
      <c r="B672"/>
      <c r="C672"/>
      <c r="D672"/>
      <c r="E672"/>
      <c r="F672"/>
      <c r="G672"/>
      <c r="H672"/>
      <c r="I672"/>
      <c r="J672"/>
      <c r="K672"/>
      <c r="L672"/>
      <c r="M672"/>
      <c r="N672"/>
      <c r="O672"/>
      <c r="P672"/>
      <c r="Q672"/>
      <c r="R672"/>
      <c r="S672"/>
      <c r="T672"/>
      <c r="U672"/>
      <c r="V672"/>
      <c r="W672"/>
      <c r="X672"/>
      <c r="Y672"/>
      <c r="Z672"/>
      <c r="AA672"/>
    </row>
    <row r="673" spans="1:27" ht="14.5" x14ac:dyDescent="0.35">
      <c r="A673"/>
      <c r="B673"/>
      <c r="C673"/>
      <c r="D673"/>
      <c r="E673"/>
      <c r="F673"/>
      <c r="G673"/>
      <c r="H673"/>
      <c r="I673"/>
      <c r="J673"/>
      <c r="K673"/>
      <c r="L673"/>
      <c r="M673"/>
      <c r="N673"/>
      <c r="O673"/>
      <c r="P673"/>
      <c r="Q673"/>
      <c r="R673"/>
      <c r="S673"/>
      <c r="T673"/>
      <c r="U673"/>
      <c r="V673"/>
      <c r="W673"/>
      <c r="X673"/>
      <c r="Y673"/>
      <c r="Z673"/>
      <c r="AA673"/>
    </row>
    <row r="674" spans="1:27" ht="14.5" x14ac:dyDescent="0.35">
      <c r="A674"/>
      <c r="B674"/>
      <c r="C674"/>
      <c r="D674"/>
      <c r="E674"/>
      <c r="F674"/>
      <c r="G674"/>
      <c r="H674"/>
      <c r="I674"/>
      <c r="J674"/>
      <c r="K674"/>
      <c r="L674"/>
      <c r="M674"/>
      <c r="N674"/>
      <c r="O674"/>
      <c r="P674"/>
      <c r="Q674"/>
      <c r="R674"/>
      <c r="S674"/>
      <c r="T674"/>
      <c r="U674"/>
      <c r="V674"/>
      <c r="W674"/>
      <c r="X674"/>
      <c r="Y674"/>
      <c r="Z674"/>
      <c r="AA674"/>
    </row>
    <row r="675" spans="1:27" ht="14.5" x14ac:dyDescent="0.35">
      <c r="A675"/>
      <c r="B675"/>
      <c r="C675"/>
      <c r="D675"/>
      <c r="E675"/>
      <c r="F675"/>
      <c r="G675"/>
      <c r="H675"/>
      <c r="I675"/>
      <c r="J675"/>
      <c r="K675"/>
      <c r="L675"/>
      <c r="M675"/>
      <c r="N675"/>
      <c r="O675"/>
      <c r="P675"/>
      <c r="Q675"/>
      <c r="R675"/>
      <c r="S675"/>
      <c r="T675"/>
      <c r="U675"/>
      <c r="V675"/>
      <c r="W675"/>
      <c r="X675"/>
      <c r="Y675"/>
      <c r="Z675"/>
      <c r="AA675"/>
    </row>
    <row r="676" spans="1:27" ht="14.5" x14ac:dyDescent="0.35">
      <c r="A676"/>
      <c r="B676"/>
      <c r="C676"/>
      <c r="D676"/>
      <c r="E676"/>
      <c r="F676"/>
      <c r="G676"/>
      <c r="H676"/>
      <c r="I676"/>
      <c r="J676"/>
      <c r="K676"/>
      <c r="L676"/>
      <c r="M676"/>
      <c r="N676"/>
      <c r="O676"/>
      <c r="P676"/>
      <c r="Q676"/>
      <c r="R676"/>
      <c r="S676"/>
      <c r="T676"/>
      <c r="U676"/>
      <c r="V676"/>
      <c r="W676"/>
      <c r="X676"/>
      <c r="Y676"/>
      <c r="Z676"/>
      <c r="AA676"/>
    </row>
    <row r="677" spans="1:27" ht="14.5" x14ac:dyDescent="0.35">
      <c r="A677"/>
      <c r="B677"/>
      <c r="C677"/>
      <c r="D677"/>
      <c r="E677"/>
      <c r="F677"/>
      <c r="G677"/>
      <c r="H677"/>
      <c r="I677"/>
      <c r="J677"/>
      <c r="K677"/>
      <c r="L677"/>
      <c r="M677"/>
      <c r="N677"/>
      <c r="O677"/>
      <c r="P677"/>
      <c r="Q677"/>
      <c r="R677"/>
      <c r="S677"/>
      <c r="T677"/>
      <c r="U677"/>
      <c r="V677"/>
      <c r="W677"/>
      <c r="X677"/>
      <c r="Y677"/>
      <c r="Z677"/>
      <c r="AA677"/>
    </row>
    <row r="678" spans="1:27" ht="14.5" x14ac:dyDescent="0.35">
      <c r="A678"/>
      <c r="B678"/>
      <c r="C678"/>
      <c r="D678"/>
      <c r="E678"/>
      <c r="F678"/>
      <c r="G678"/>
      <c r="H678"/>
      <c r="I678"/>
      <c r="J678"/>
      <c r="K678"/>
      <c r="L678"/>
      <c r="M678"/>
      <c r="N678"/>
      <c r="O678"/>
      <c r="P678"/>
      <c r="Q678"/>
      <c r="R678"/>
      <c r="S678"/>
      <c r="T678"/>
      <c r="U678"/>
      <c r="V678"/>
      <c r="W678"/>
      <c r="X678"/>
      <c r="Y678"/>
      <c r="Z678"/>
      <c r="AA678"/>
    </row>
    <row r="679" spans="1:27" ht="14.5" x14ac:dyDescent="0.35">
      <c r="A679"/>
      <c r="B679"/>
      <c r="C679"/>
      <c r="D679"/>
      <c r="E679"/>
      <c r="F679"/>
      <c r="G679"/>
      <c r="H679"/>
      <c r="I679"/>
      <c r="J679"/>
      <c r="K679"/>
      <c r="L679"/>
      <c r="M679"/>
      <c r="N679"/>
      <c r="O679"/>
      <c r="P679"/>
      <c r="Q679"/>
      <c r="R679"/>
      <c r="S679"/>
      <c r="T679"/>
      <c r="U679"/>
      <c r="V679"/>
      <c r="W679"/>
      <c r="X679"/>
      <c r="Y679"/>
      <c r="Z679"/>
      <c r="AA679"/>
    </row>
    <row r="680" spans="1:27" ht="14.5" x14ac:dyDescent="0.35">
      <c r="A680"/>
      <c r="B680"/>
      <c r="C680"/>
      <c r="D680"/>
      <c r="E680"/>
      <c r="F680"/>
      <c r="G680"/>
      <c r="H680"/>
      <c r="I680"/>
      <c r="J680"/>
      <c r="K680"/>
      <c r="L680"/>
      <c r="M680"/>
      <c r="N680"/>
      <c r="O680"/>
      <c r="P680"/>
      <c r="Q680"/>
      <c r="R680"/>
      <c r="S680"/>
      <c r="T680"/>
      <c r="U680"/>
      <c r="V680"/>
      <c r="W680"/>
      <c r="X680"/>
      <c r="Y680"/>
      <c r="Z680"/>
      <c r="AA680"/>
    </row>
    <row r="681" spans="1:27" ht="14.5" x14ac:dyDescent="0.35">
      <c r="A681"/>
      <c r="B681"/>
      <c r="C681"/>
      <c r="D681"/>
      <c r="E681"/>
      <c r="F681"/>
      <c r="G681"/>
      <c r="H681"/>
      <c r="I681"/>
      <c r="J681"/>
      <c r="K681"/>
      <c r="L681"/>
      <c r="M681"/>
      <c r="N681"/>
      <c r="O681"/>
      <c r="P681"/>
      <c r="Q681"/>
      <c r="R681"/>
      <c r="S681"/>
      <c r="T681"/>
      <c r="U681"/>
      <c r="V681"/>
      <c r="W681"/>
      <c r="X681"/>
      <c r="Y681"/>
      <c r="Z681"/>
      <c r="AA681"/>
    </row>
    <row r="682" spans="1:27" ht="14.5" x14ac:dyDescent="0.35">
      <c r="A682"/>
      <c r="B682"/>
      <c r="C682"/>
      <c r="D682"/>
      <c r="E682"/>
      <c r="F682"/>
      <c r="G682"/>
      <c r="H682"/>
      <c r="I682"/>
      <c r="J682"/>
      <c r="K682"/>
      <c r="L682"/>
      <c r="M682"/>
      <c r="N682"/>
      <c r="O682"/>
      <c r="P682"/>
      <c r="Q682"/>
      <c r="R682"/>
      <c r="S682"/>
      <c r="T682"/>
      <c r="U682"/>
      <c r="V682"/>
      <c r="W682"/>
      <c r="X682"/>
      <c r="Y682"/>
      <c r="Z682"/>
      <c r="AA682"/>
    </row>
    <row r="683" spans="1:27" ht="14.5" x14ac:dyDescent="0.35">
      <c r="A683"/>
      <c r="B683"/>
      <c r="C683"/>
      <c r="D683"/>
      <c r="E683"/>
      <c r="F683"/>
      <c r="G683"/>
      <c r="H683"/>
      <c r="I683"/>
      <c r="J683"/>
      <c r="K683"/>
      <c r="L683"/>
      <c r="M683"/>
      <c r="N683"/>
      <c r="O683"/>
      <c r="P683"/>
      <c r="Q683"/>
      <c r="R683"/>
      <c r="S683"/>
      <c r="T683"/>
      <c r="U683"/>
      <c r="V683"/>
      <c r="W683"/>
      <c r="X683"/>
      <c r="Y683"/>
      <c r="Z683"/>
      <c r="AA683"/>
    </row>
    <row r="684" spans="1:27" ht="14.5" x14ac:dyDescent="0.35">
      <c r="A684"/>
      <c r="B684"/>
      <c r="C684"/>
      <c r="D684"/>
      <c r="E684"/>
      <c r="F684"/>
      <c r="G684"/>
      <c r="H684"/>
      <c r="I684"/>
      <c r="J684"/>
      <c r="K684"/>
      <c r="L684"/>
      <c r="M684"/>
      <c r="N684"/>
      <c r="O684"/>
      <c r="P684"/>
      <c r="Q684"/>
      <c r="R684"/>
      <c r="S684"/>
      <c r="T684"/>
      <c r="U684"/>
      <c r="V684"/>
      <c r="W684"/>
      <c r="X684"/>
      <c r="Y684"/>
      <c r="Z684"/>
      <c r="AA684"/>
    </row>
    <row r="685" spans="1:27" ht="14.5" x14ac:dyDescent="0.35">
      <c r="A685"/>
      <c r="B685"/>
      <c r="C685"/>
      <c r="D685"/>
      <c r="E685"/>
      <c r="F685"/>
      <c r="G685"/>
      <c r="H685"/>
      <c r="I685"/>
      <c r="J685"/>
      <c r="K685"/>
      <c r="L685"/>
      <c r="M685"/>
      <c r="N685"/>
      <c r="O685"/>
      <c r="P685"/>
      <c r="Q685"/>
      <c r="R685"/>
      <c r="S685"/>
      <c r="T685"/>
      <c r="U685"/>
      <c r="V685"/>
      <c r="W685"/>
      <c r="X685"/>
      <c r="Y685"/>
      <c r="Z685"/>
      <c r="AA685"/>
    </row>
    <row r="686" spans="1:27" ht="14.5" x14ac:dyDescent="0.35">
      <c r="A686"/>
      <c r="B686"/>
      <c r="C686"/>
      <c r="D686"/>
      <c r="E686"/>
      <c r="F686"/>
      <c r="G686"/>
      <c r="H686"/>
      <c r="I686"/>
      <c r="J686"/>
      <c r="K686"/>
      <c r="L686"/>
      <c r="M686"/>
      <c r="N686"/>
      <c r="O686"/>
      <c r="P686"/>
      <c r="Q686"/>
      <c r="R686"/>
      <c r="S686"/>
      <c r="T686"/>
      <c r="U686"/>
      <c r="V686"/>
      <c r="W686"/>
      <c r="X686"/>
      <c r="Y686"/>
      <c r="Z686"/>
      <c r="AA686"/>
    </row>
    <row r="687" spans="1:27" ht="14.5" x14ac:dyDescent="0.35">
      <c r="A687"/>
      <c r="B687"/>
      <c r="C687"/>
      <c r="D687"/>
      <c r="E687"/>
      <c r="F687"/>
      <c r="G687"/>
      <c r="H687"/>
      <c r="I687"/>
      <c r="J687"/>
      <c r="K687"/>
      <c r="L687"/>
      <c r="M687"/>
      <c r="N687"/>
      <c r="O687"/>
      <c r="P687"/>
      <c r="Q687"/>
      <c r="R687"/>
      <c r="S687"/>
      <c r="T687"/>
      <c r="U687"/>
      <c r="V687"/>
      <c r="W687"/>
      <c r="X687"/>
      <c r="Y687"/>
      <c r="Z687"/>
      <c r="AA687"/>
    </row>
    <row r="688" spans="1:27" ht="14.5" x14ac:dyDescent="0.35">
      <c r="A688"/>
      <c r="B688"/>
      <c r="C688"/>
      <c r="D688"/>
      <c r="E688"/>
      <c r="F688"/>
      <c r="G688"/>
      <c r="H688"/>
      <c r="I688"/>
      <c r="J688"/>
      <c r="K688"/>
      <c r="L688"/>
      <c r="M688"/>
      <c r="N688"/>
      <c r="O688"/>
      <c r="P688"/>
      <c r="Q688"/>
      <c r="R688"/>
      <c r="S688"/>
      <c r="T688"/>
      <c r="U688"/>
      <c r="V688"/>
      <c r="W688"/>
      <c r="X688"/>
      <c r="Y688"/>
      <c r="Z688"/>
      <c r="AA688"/>
    </row>
    <row r="689" spans="1:27" ht="14.5" x14ac:dyDescent="0.35">
      <c r="A689"/>
      <c r="B689"/>
      <c r="C689"/>
      <c r="D689"/>
      <c r="E689"/>
      <c r="F689"/>
      <c r="G689"/>
      <c r="H689"/>
      <c r="I689"/>
      <c r="J689"/>
      <c r="K689"/>
      <c r="L689"/>
      <c r="M689"/>
      <c r="N689"/>
      <c r="O689"/>
      <c r="P689"/>
      <c r="Q689"/>
      <c r="R689"/>
      <c r="S689"/>
      <c r="T689"/>
      <c r="U689"/>
      <c r="V689"/>
      <c r="W689"/>
      <c r="X689"/>
      <c r="Y689"/>
      <c r="Z689"/>
      <c r="AA689"/>
    </row>
    <row r="690" spans="1:27" ht="14.5" x14ac:dyDescent="0.35">
      <c r="A690"/>
      <c r="B690"/>
      <c r="C690"/>
      <c r="D690"/>
      <c r="E690"/>
      <c r="F690"/>
      <c r="G690"/>
      <c r="H690"/>
      <c r="I690"/>
      <c r="J690"/>
      <c r="K690"/>
      <c r="L690"/>
      <c r="M690"/>
      <c r="N690"/>
      <c r="O690"/>
      <c r="P690"/>
      <c r="Q690"/>
      <c r="R690"/>
      <c r="S690"/>
      <c r="T690"/>
      <c r="U690"/>
      <c r="V690"/>
      <c r="W690"/>
      <c r="X690"/>
      <c r="Y690"/>
      <c r="Z690"/>
      <c r="AA690"/>
    </row>
    <row r="691" spans="1:27" ht="14.5" x14ac:dyDescent="0.35">
      <c r="A691"/>
      <c r="B691"/>
      <c r="C691"/>
      <c r="D691"/>
      <c r="E691"/>
      <c r="F691"/>
      <c r="G691"/>
      <c r="H691"/>
      <c r="I691"/>
      <c r="J691"/>
      <c r="K691"/>
      <c r="L691"/>
      <c r="M691"/>
      <c r="N691"/>
      <c r="O691"/>
      <c r="P691"/>
      <c r="Q691"/>
      <c r="R691"/>
      <c r="S691"/>
      <c r="T691"/>
      <c r="U691"/>
      <c r="V691"/>
      <c r="W691"/>
      <c r="X691"/>
      <c r="Y691"/>
      <c r="Z691"/>
      <c r="AA691"/>
    </row>
    <row r="692" spans="1:27" ht="14.5" x14ac:dyDescent="0.35">
      <c r="A692"/>
      <c r="B692"/>
      <c r="C692"/>
      <c r="D692"/>
      <c r="E692"/>
      <c r="F692"/>
      <c r="G692"/>
      <c r="H692"/>
      <c r="I692"/>
      <c r="J692"/>
      <c r="K692"/>
      <c r="L692"/>
      <c r="M692"/>
      <c r="N692"/>
      <c r="O692"/>
      <c r="P692"/>
      <c r="Q692"/>
      <c r="R692"/>
      <c r="S692"/>
      <c r="T692"/>
      <c r="U692"/>
      <c r="V692"/>
      <c r="W692"/>
      <c r="X692"/>
      <c r="Y692"/>
      <c r="Z692"/>
      <c r="AA692"/>
    </row>
    <row r="693" spans="1:27" ht="14.5" x14ac:dyDescent="0.35">
      <c r="A693"/>
      <c r="B693"/>
      <c r="C693"/>
      <c r="D693"/>
      <c r="E693"/>
      <c r="F693"/>
      <c r="G693"/>
      <c r="H693"/>
      <c r="I693"/>
      <c r="J693"/>
      <c r="K693"/>
      <c r="L693"/>
      <c r="M693"/>
      <c r="N693"/>
      <c r="O693"/>
      <c r="P693"/>
      <c r="Q693"/>
      <c r="R693"/>
      <c r="S693"/>
      <c r="T693"/>
      <c r="U693"/>
      <c r="V693"/>
      <c r="W693"/>
      <c r="X693"/>
      <c r="Y693"/>
      <c r="Z693"/>
      <c r="AA693"/>
    </row>
    <row r="694" spans="1:27" ht="14.5" x14ac:dyDescent="0.35">
      <c r="A694"/>
      <c r="B694"/>
      <c r="C694"/>
      <c r="D694"/>
      <c r="E694"/>
      <c r="F694"/>
      <c r="G694"/>
      <c r="H694"/>
      <c r="I694"/>
      <c r="J694"/>
      <c r="K694"/>
      <c r="L694"/>
      <c r="M694"/>
      <c r="N694"/>
      <c r="O694"/>
      <c r="P694"/>
      <c r="Q694"/>
      <c r="R694"/>
      <c r="S694"/>
      <c r="T694"/>
      <c r="U694"/>
      <c r="V694"/>
      <c r="W694"/>
      <c r="X694"/>
      <c r="Y694"/>
      <c r="Z694"/>
      <c r="AA694"/>
    </row>
    <row r="695" spans="1:27" ht="14.5" x14ac:dyDescent="0.35">
      <c r="A695"/>
      <c r="B695"/>
      <c r="C695"/>
      <c r="D695"/>
      <c r="E695"/>
      <c r="F695"/>
      <c r="G695"/>
      <c r="H695"/>
      <c r="I695"/>
      <c r="J695"/>
      <c r="K695"/>
      <c r="L695"/>
      <c r="M695"/>
      <c r="N695"/>
      <c r="O695"/>
      <c r="P695"/>
      <c r="Q695"/>
      <c r="R695"/>
      <c r="S695"/>
      <c r="T695"/>
      <c r="U695"/>
      <c r="V695"/>
      <c r="W695"/>
      <c r="X695"/>
      <c r="Y695"/>
      <c r="Z695"/>
      <c r="AA695"/>
    </row>
    <row r="696" spans="1:27" ht="14.5" x14ac:dyDescent="0.35">
      <c r="A696"/>
      <c r="B696"/>
      <c r="C696"/>
      <c r="D696"/>
      <c r="E696"/>
      <c r="F696"/>
      <c r="G696"/>
      <c r="H696"/>
      <c r="I696"/>
      <c r="J696"/>
      <c r="K696"/>
      <c r="L696"/>
      <c r="M696"/>
      <c r="N696"/>
      <c r="O696"/>
      <c r="P696"/>
      <c r="Q696"/>
      <c r="R696"/>
      <c r="S696"/>
      <c r="T696"/>
      <c r="U696"/>
      <c r="V696"/>
      <c r="W696"/>
      <c r="X696"/>
      <c r="Y696"/>
      <c r="Z696"/>
      <c r="AA696"/>
    </row>
    <row r="697" spans="1:27" ht="14.5" x14ac:dyDescent="0.35">
      <c r="A697"/>
      <c r="B697"/>
      <c r="C697"/>
      <c r="D697"/>
      <c r="E697"/>
      <c r="F697"/>
      <c r="G697"/>
      <c r="H697"/>
      <c r="I697"/>
      <c r="J697"/>
      <c r="K697"/>
      <c r="L697"/>
      <c r="M697"/>
      <c r="N697"/>
      <c r="O697"/>
      <c r="P697"/>
      <c r="Q697"/>
      <c r="R697"/>
      <c r="S697"/>
      <c r="T697"/>
      <c r="U697"/>
      <c r="V697"/>
      <c r="W697"/>
      <c r="X697"/>
      <c r="Y697"/>
      <c r="Z697"/>
      <c r="AA697"/>
    </row>
    <row r="698" spans="1:27" ht="14.5" x14ac:dyDescent="0.35">
      <c r="A698"/>
      <c r="B698"/>
      <c r="C698"/>
      <c r="D698"/>
      <c r="E698"/>
      <c r="F698"/>
      <c r="G698"/>
      <c r="H698"/>
      <c r="I698"/>
      <c r="J698"/>
      <c r="K698"/>
      <c r="L698"/>
      <c r="M698"/>
      <c r="N698"/>
      <c r="O698"/>
      <c r="P698"/>
      <c r="Q698"/>
      <c r="R698"/>
      <c r="S698"/>
      <c r="T698"/>
      <c r="U698"/>
      <c r="V698"/>
      <c r="W698"/>
      <c r="X698"/>
      <c r="Y698"/>
      <c r="Z698"/>
      <c r="AA698"/>
    </row>
    <row r="699" spans="1:27" ht="14.5" x14ac:dyDescent="0.35">
      <c r="A699"/>
      <c r="B699"/>
      <c r="C699"/>
      <c r="D699"/>
      <c r="E699"/>
      <c r="F699"/>
      <c r="G699"/>
      <c r="H699"/>
      <c r="I699"/>
      <c r="J699"/>
      <c r="K699"/>
      <c r="L699"/>
      <c r="M699"/>
      <c r="N699"/>
      <c r="O699"/>
      <c r="P699"/>
      <c r="Q699"/>
      <c r="R699"/>
      <c r="S699"/>
      <c r="T699"/>
      <c r="U699"/>
      <c r="V699"/>
      <c r="W699"/>
      <c r="X699"/>
      <c r="Y699"/>
      <c r="Z699"/>
      <c r="AA699"/>
    </row>
    <row r="700" spans="1:27" ht="14.5" x14ac:dyDescent="0.35">
      <c r="A700"/>
      <c r="B700"/>
      <c r="C700"/>
      <c r="D700"/>
      <c r="E700"/>
      <c r="F700"/>
      <c r="G700"/>
      <c r="H700"/>
      <c r="I700"/>
      <c r="J700"/>
      <c r="K700"/>
      <c r="L700"/>
      <c r="M700"/>
      <c r="N700"/>
      <c r="O700"/>
      <c r="P700"/>
      <c r="Q700"/>
      <c r="R700"/>
      <c r="S700"/>
      <c r="T700"/>
      <c r="U700"/>
      <c r="V700"/>
      <c r="W700"/>
      <c r="X700"/>
      <c r="Y700"/>
      <c r="Z700"/>
      <c r="AA700"/>
    </row>
    <row r="701" spans="1:27" ht="14.5" x14ac:dyDescent="0.35">
      <c r="A701"/>
      <c r="B701"/>
      <c r="C701"/>
      <c r="D701"/>
      <c r="E701"/>
      <c r="F701"/>
      <c r="G701"/>
      <c r="H701"/>
      <c r="I701"/>
      <c r="J701"/>
      <c r="K701"/>
      <c r="L701"/>
      <c r="M701"/>
      <c r="N701"/>
      <c r="O701"/>
      <c r="P701"/>
      <c r="Q701"/>
      <c r="R701"/>
      <c r="S701"/>
      <c r="T701"/>
      <c r="U701"/>
      <c r="V701"/>
      <c r="W701"/>
      <c r="X701"/>
      <c r="Y701"/>
      <c r="Z701"/>
      <c r="AA701"/>
    </row>
    <row r="702" spans="1:27" ht="14.5" x14ac:dyDescent="0.35">
      <c r="A702"/>
      <c r="B702"/>
      <c r="C702"/>
      <c r="D702"/>
      <c r="E702"/>
      <c r="F702"/>
      <c r="G702"/>
      <c r="H702"/>
      <c r="I702"/>
      <c r="J702"/>
      <c r="K702"/>
      <c r="L702"/>
      <c r="M702"/>
      <c r="N702"/>
      <c r="O702"/>
      <c r="P702"/>
      <c r="Q702"/>
      <c r="R702"/>
      <c r="S702"/>
      <c r="T702"/>
      <c r="U702"/>
      <c r="V702"/>
      <c r="W702"/>
      <c r="X702"/>
      <c r="Y702"/>
      <c r="Z702"/>
      <c r="AA702"/>
    </row>
    <row r="703" spans="1:27" ht="14.5" x14ac:dyDescent="0.35">
      <c r="A703"/>
      <c r="B703"/>
      <c r="C703"/>
      <c r="D703"/>
      <c r="E703"/>
      <c r="F703"/>
      <c r="G703"/>
      <c r="H703"/>
      <c r="I703"/>
      <c r="J703"/>
      <c r="K703"/>
      <c r="L703"/>
      <c r="M703"/>
      <c r="N703"/>
      <c r="O703"/>
      <c r="P703"/>
      <c r="Q703"/>
      <c r="R703"/>
      <c r="S703"/>
      <c r="T703"/>
      <c r="U703"/>
      <c r="V703"/>
      <c r="W703"/>
      <c r="X703"/>
      <c r="Y703"/>
      <c r="Z703"/>
      <c r="AA703"/>
    </row>
    <row r="704" spans="1:27" ht="14.5" x14ac:dyDescent="0.35">
      <c r="A704"/>
      <c r="B704"/>
      <c r="C704"/>
      <c r="D704"/>
      <c r="E704"/>
      <c r="F704"/>
      <c r="G704"/>
      <c r="H704"/>
      <c r="I704"/>
      <c r="J704"/>
      <c r="K704"/>
      <c r="L704"/>
      <c r="M704"/>
      <c r="N704"/>
      <c r="O704"/>
      <c r="P704"/>
      <c r="Q704"/>
      <c r="R704"/>
      <c r="S704"/>
      <c r="T704"/>
      <c r="U704"/>
      <c r="V704"/>
      <c r="W704"/>
      <c r="X704"/>
      <c r="Y704"/>
      <c r="Z704"/>
      <c r="AA704"/>
    </row>
    <row r="705" spans="1:27" ht="14.5" x14ac:dyDescent="0.35">
      <c r="A705"/>
      <c r="B705"/>
      <c r="C705"/>
      <c r="D705"/>
      <c r="E705"/>
      <c r="F705"/>
      <c r="G705"/>
      <c r="H705"/>
      <c r="I705"/>
      <c r="J705"/>
      <c r="K705"/>
      <c r="L705"/>
      <c r="M705"/>
      <c r="N705"/>
      <c r="O705"/>
      <c r="P705"/>
      <c r="Q705"/>
      <c r="R705"/>
      <c r="S705"/>
      <c r="T705"/>
      <c r="U705"/>
      <c r="V705"/>
      <c r="W705"/>
      <c r="X705"/>
      <c r="Y705"/>
      <c r="Z705"/>
      <c r="AA705"/>
    </row>
    <row r="706" spans="1:27" ht="14.5" x14ac:dyDescent="0.35">
      <c r="A706"/>
      <c r="B706"/>
      <c r="C706"/>
      <c r="D706"/>
      <c r="E706"/>
      <c r="F706"/>
      <c r="G706"/>
      <c r="H706"/>
      <c r="I706"/>
      <c r="J706"/>
      <c r="K706"/>
      <c r="L706"/>
      <c r="M706"/>
      <c r="N706"/>
      <c r="O706"/>
      <c r="P706"/>
      <c r="Q706"/>
      <c r="R706"/>
      <c r="S706"/>
      <c r="T706"/>
      <c r="U706"/>
      <c r="V706"/>
      <c r="W706"/>
      <c r="X706"/>
      <c r="Y706"/>
      <c r="Z706"/>
      <c r="AA706"/>
    </row>
    <row r="707" spans="1:27" ht="14.5" x14ac:dyDescent="0.35">
      <c r="A707"/>
      <c r="B707"/>
      <c r="C707"/>
      <c r="D707"/>
      <c r="E707"/>
      <c r="F707"/>
      <c r="G707"/>
      <c r="H707"/>
      <c r="I707"/>
      <c r="J707"/>
      <c r="K707"/>
      <c r="L707"/>
      <c r="M707"/>
      <c r="N707"/>
      <c r="O707"/>
      <c r="P707"/>
      <c r="Q707"/>
      <c r="R707"/>
      <c r="S707"/>
      <c r="T707"/>
      <c r="U707"/>
      <c r="V707"/>
      <c r="W707"/>
      <c r="X707"/>
      <c r="Y707"/>
      <c r="Z707"/>
      <c r="AA707"/>
    </row>
    <row r="708" spans="1:27" ht="14.5" x14ac:dyDescent="0.35">
      <c r="A708"/>
      <c r="B708"/>
      <c r="C708"/>
      <c r="D708"/>
      <c r="E708"/>
      <c r="F708"/>
      <c r="G708"/>
      <c r="H708"/>
      <c r="I708"/>
      <c r="J708"/>
      <c r="K708"/>
      <c r="L708"/>
      <c r="M708"/>
      <c r="N708"/>
      <c r="O708"/>
      <c r="P708"/>
      <c r="Q708"/>
      <c r="R708"/>
      <c r="S708"/>
      <c r="T708"/>
      <c r="U708"/>
      <c r="V708"/>
      <c r="W708"/>
      <c r="X708"/>
      <c r="Y708"/>
      <c r="Z708"/>
      <c r="AA708"/>
    </row>
    <row r="709" spans="1:27" ht="14.5" x14ac:dyDescent="0.35">
      <c r="A709"/>
      <c r="B709"/>
      <c r="C709"/>
      <c r="D709"/>
      <c r="E709"/>
      <c r="F709"/>
      <c r="G709"/>
      <c r="H709"/>
      <c r="I709"/>
      <c r="J709"/>
      <c r="K709"/>
      <c r="L709"/>
      <c r="M709"/>
      <c r="N709"/>
      <c r="O709"/>
      <c r="P709"/>
      <c r="Q709"/>
      <c r="R709"/>
      <c r="S709"/>
      <c r="T709"/>
      <c r="U709"/>
      <c r="V709"/>
      <c r="W709"/>
      <c r="X709"/>
      <c r="Y709"/>
      <c r="Z709"/>
      <c r="AA709"/>
    </row>
    <row r="710" spans="1:27" ht="14.5" x14ac:dyDescent="0.35">
      <c r="A710"/>
      <c r="B710"/>
      <c r="C710"/>
      <c r="D710"/>
      <c r="E710"/>
      <c r="F710"/>
      <c r="G710"/>
      <c r="H710"/>
      <c r="I710"/>
      <c r="J710"/>
      <c r="K710"/>
      <c r="L710"/>
      <c r="M710"/>
      <c r="N710"/>
      <c r="O710"/>
      <c r="P710"/>
      <c r="Q710"/>
      <c r="R710"/>
      <c r="S710"/>
      <c r="T710"/>
      <c r="U710"/>
      <c r="V710"/>
      <c r="W710"/>
      <c r="X710"/>
      <c r="Y710"/>
      <c r="Z710"/>
      <c r="AA710"/>
    </row>
    <row r="711" spans="1:27" ht="14.5" x14ac:dyDescent="0.35">
      <c r="A711"/>
      <c r="B711"/>
      <c r="C711"/>
      <c r="D711"/>
      <c r="E711"/>
      <c r="F711"/>
      <c r="G711"/>
      <c r="H711"/>
      <c r="I711"/>
      <c r="J711"/>
      <c r="K711"/>
      <c r="L711"/>
      <c r="M711"/>
      <c r="N711"/>
      <c r="O711"/>
      <c r="P711"/>
      <c r="Q711"/>
      <c r="R711"/>
      <c r="S711"/>
      <c r="T711"/>
      <c r="U711"/>
      <c r="V711"/>
      <c r="W711"/>
      <c r="X711"/>
      <c r="Y711"/>
      <c r="Z711"/>
      <c r="AA711"/>
    </row>
    <row r="712" spans="1:27" ht="14.5" x14ac:dyDescent="0.35">
      <c r="A712"/>
      <c r="B712"/>
      <c r="C712"/>
      <c r="D712"/>
      <c r="E712"/>
      <c r="F712"/>
      <c r="G712"/>
      <c r="H712"/>
      <c r="I712"/>
      <c r="J712"/>
      <c r="K712"/>
      <c r="L712"/>
      <c r="M712"/>
      <c r="N712"/>
      <c r="O712"/>
      <c r="P712"/>
      <c r="Q712"/>
      <c r="R712"/>
      <c r="S712"/>
      <c r="T712"/>
      <c r="U712"/>
      <c r="V712"/>
      <c r="W712"/>
      <c r="X712"/>
      <c r="Y712"/>
      <c r="Z712"/>
      <c r="AA712"/>
    </row>
    <row r="713" spans="1:27" ht="14.5" x14ac:dyDescent="0.35">
      <c r="A713"/>
      <c r="B713"/>
      <c r="C713"/>
      <c r="D713"/>
      <c r="E713"/>
      <c r="F713"/>
      <c r="G713"/>
      <c r="H713"/>
      <c r="I713"/>
      <c r="J713"/>
      <c r="K713"/>
      <c r="L713"/>
      <c r="M713"/>
      <c r="N713"/>
      <c r="O713"/>
      <c r="P713"/>
      <c r="Q713"/>
      <c r="R713"/>
      <c r="S713"/>
      <c r="T713"/>
      <c r="U713"/>
      <c r="V713"/>
      <c r="W713"/>
      <c r="X713"/>
      <c r="Y713"/>
      <c r="Z713"/>
      <c r="AA713"/>
    </row>
    <row r="714" spans="1:27" ht="14.5" x14ac:dyDescent="0.35">
      <c r="A714"/>
      <c r="B714"/>
      <c r="C714"/>
      <c r="D714"/>
      <c r="E714"/>
      <c r="F714"/>
      <c r="G714"/>
      <c r="H714"/>
      <c r="I714"/>
      <c r="J714"/>
      <c r="K714"/>
      <c r="L714"/>
      <c r="M714"/>
      <c r="N714"/>
      <c r="O714"/>
      <c r="P714"/>
      <c r="Q714"/>
      <c r="R714"/>
      <c r="S714"/>
      <c r="T714"/>
      <c r="U714"/>
      <c r="V714"/>
      <c r="W714"/>
      <c r="X714"/>
      <c r="Y714"/>
      <c r="Z714"/>
      <c r="AA714"/>
    </row>
    <row r="715" spans="1:27" ht="14.5" x14ac:dyDescent="0.35">
      <c r="A715"/>
      <c r="B715"/>
      <c r="C715"/>
      <c r="D715"/>
      <c r="E715"/>
      <c r="F715"/>
      <c r="G715"/>
      <c r="H715"/>
      <c r="I715"/>
      <c r="J715"/>
      <c r="K715"/>
      <c r="L715"/>
      <c r="M715"/>
      <c r="N715"/>
      <c r="O715"/>
      <c r="P715"/>
      <c r="Q715"/>
      <c r="R715"/>
      <c r="S715"/>
      <c r="T715"/>
      <c r="U715"/>
      <c r="V715"/>
      <c r="W715"/>
      <c r="X715"/>
      <c r="Y715"/>
      <c r="Z715"/>
      <c r="AA715"/>
    </row>
    <row r="716" spans="1:27" ht="14.5" x14ac:dyDescent="0.35">
      <c r="A716"/>
      <c r="B716"/>
      <c r="C716"/>
      <c r="D716"/>
      <c r="E716"/>
      <c r="F716"/>
      <c r="G716"/>
      <c r="H716"/>
      <c r="I716"/>
      <c r="J716"/>
      <c r="K716"/>
      <c r="L716"/>
      <c r="M716"/>
      <c r="N716"/>
      <c r="O716"/>
      <c r="P716"/>
      <c r="Q716"/>
      <c r="R716"/>
      <c r="S716"/>
      <c r="T716"/>
      <c r="U716"/>
      <c r="V716"/>
      <c r="W716"/>
      <c r="X716"/>
      <c r="Y716"/>
      <c r="Z716"/>
      <c r="AA716"/>
    </row>
    <row r="717" spans="1:27" ht="14.5" x14ac:dyDescent="0.35">
      <c r="A717"/>
      <c r="B717"/>
      <c r="C717"/>
      <c r="D717"/>
      <c r="E717"/>
      <c r="F717"/>
      <c r="G717"/>
      <c r="H717"/>
      <c r="I717"/>
      <c r="J717"/>
      <c r="K717"/>
      <c r="L717"/>
      <c r="M717"/>
      <c r="N717"/>
      <c r="O717"/>
      <c r="P717"/>
      <c r="Q717"/>
      <c r="R717"/>
      <c r="S717"/>
      <c r="T717"/>
      <c r="U717"/>
      <c r="V717"/>
      <c r="W717"/>
      <c r="X717"/>
      <c r="Y717"/>
      <c r="Z717"/>
      <c r="AA717"/>
    </row>
    <row r="718" spans="1:27" ht="14.5" x14ac:dyDescent="0.35">
      <c r="A718"/>
      <c r="B718"/>
      <c r="C718"/>
      <c r="D718"/>
      <c r="E718"/>
      <c r="F718"/>
      <c r="G718"/>
      <c r="H718"/>
      <c r="I718"/>
      <c r="J718"/>
      <c r="K718"/>
      <c r="L718"/>
      <c r="M718"/>
      <c r="N718"/>
      <c r="O718"/>
      <c r="P718"/>
      <c r="Q718"/>
      <c r="R718"/>
      <c r="S718"/>
      <c r="T718"/>
      <c r="U718"/>
      <c r="V718"/>
      <c r="W718"/>
      <c r="X718"/>
      <c r="Y718"/>
      <c r="Z718"/>
      <c r="AA718"/>
    </row>
    <row r="719" spans="1:27" ht="14.5" x14ac:dyDescent="0.35">
      <c r="A719"/>
      <c r="B719"/>
      <c r="C719"/>
      <c r="D719"/>
      <c r="E719"/>
      <c r="F719"/>
      <c r="G719"/>
      <c r="H719"/>
      <c r="I719"/>
      <c r="J719"/>
      <c r="K719"/>
      <c r="L719"/>
      <c r="M719"/>
      <c r="N719"/>
      <c r="O719"/>
      <c r="P719"/>
      <c r="Q719"/>
      <c r="R719"/>
      <c r="S719"/>
      <c r="T719"/>
      <c r="U719"/>
      <c r="V719"/>
      <c r="W719"/>
      <c r="X719"/>
      <c r="Y719"/>
      <c r="Z719"/>
      <c r="AA719"/>
    </row>
    <row r="720" spans="1:27" ht="14.5" x14ac:dyDescent="0.35">
      <c r="A720"/>
      <c r="B720"/>
      <c r="C720"/>
      <c r="D720"/>
      <c r="E720"/>
      <c r="F720"/>
      <c r="G720"/>
      <c r="H720"/>
      <c r="I720"/>
      <c r="J720"/>
      <c r="K720"/>
      <c r="L720"/>
      <c r="M720"/>
      <c r="N720"/>
      <c r="O720"/>
      <c r="P720"/>
      <c r="Q720"/>
      <c r="R720"/>
      <c r="S720"/>
      <c r="T720"/>
      <c r="U720"/>
      <c r="V720"/>
      <c r="W720"/>
      <c r="X720"/>
      <c r="Y720"/>
      <c r="Z720"/>
      <c r="AA720"/>
    </row>
    <row r="721" spans="1:27" ht="14.5" x14ac:dyDescent="0.35">
      <c r="A721"/>
      <c r="B721"/>
      <c r="C721"/>
      <c r="D721"/>
      <c r="E721"/>
      <c r="F721"/>
      <c r="G721"/>
      <c r="H721"/>
      <c r="I721"/>
      <c r="J721"/>
      <c r="K721"/>
      <c r="L721"/>
      <c r="M721"/>
      <c r="N721"/>
      <c r="O721"/>
      <c r="P721"/>
      <c r="Q721"/>
      <c r="R721"/>
      <c r="S721"/>
      <c r="T721"/>
      <c r="U721"/>
      <c r="V721"/>
      <c r="W721"/>
      <c r="X721"/>
      <c r="Y721"/>
      <c r="Z721"/>
      <c r="AA721"/>
    </row>
    <row r="722" spans="1:27" ht="14.5" x14ac:dyDescent="0.35">
      <c r="A722"/>
      <c r="B722"/>
      <c r="C722"/>
      <c r="D722"/>
      <c r="E722"/>
      <c r="F722"/>
      <c r="G722"/>
      <c r="H722"/>
      <c r="I722"/>
      <c r="J722"/>
      <c r="K722"/>
      <c r="L722"/>
      <c r="M722"/>
      <c r="N722"/>
      <c r="O722"/>
      <c r="P722"/>
      <c r="Q722"/>
      <c r="R722"/>
      <c r="S722"/>
      <c r="T722"/>
      <c r="U722"/>
      <c r="V722"/>
      <c r="W722"/>
      <c r="X722"/>
      <c r="Y722"/>
      <c r="Z722"/>
      <c r="AA722"/>
    </row>
    <row r="723" spans="1:27" ht="14.5" x14ac:dyDescent="0.35">
      <c r="A723"/>
      <c r="B723"/>
      <c r="C723"/>
      <c r="D723"/>
      <c r="E723"/>
      <c r="F723"/>
      <c r="G723"/>
      <c r="H723"/>
      <c r="I723"/>
      <c r="J723"/>
      <c r="K723"/>
      <c r="L723"/>
      <c r="M723"/>
      <c r="N723"/>
      <c r="O723"/>
      <c r="P723"/>
      <c r="Q723"/>
      <c r="R723"/>
      <c r="S723"/>
      <c r="T723"/>
      <c r="U723"/>
      <c r="V723"/>
      <c r="W723"/>
      <c r="X723"/>
      <c r="Y723"/>
      <c r="Z723"/>
      <c r="AA723"/>
    </row>
    <row r="724" spans="1:27" ht="14.5" x14ac:dyDescent="0.35">
      <c r="A724"/>
      <c r="B724"/>
      <c r="C724"/>
      <c r="D724"/>
      <c r="E724"/>
      <c r="F724"/>
      <c r="G724"/>
      <c r="H724"/>
      <c r="I724"/>
      <c r="J724"/>
      <c r="K724"/>
      <c r="L724"/>
      <c r="M724"/>
      <c r="N724"/>
      <c r="O724"/>
      <c r="P724"/>
      <c r="Q724"/>
      <c r="R724"/>
      <c r="S724"/>
      <c r="T724"/>
      <c r="U724"/>
      <c r="V724"/>
      <c r="W724"/>
      <c r="X724"/>
      <c r="Y724"/>
      <c r="Z724"/>
      <c r="AA724"/>
    </row>
    <row r="725" spans="1:27" ht="14.5" x14ac:dyDescent="0.35">
      <c r="A725"/>
      <c r="B725"/>
      <c r="C725"/>
      <c r="D725"/>
      <c r="E725"/>
      <c r="F725"/>
      <c r="G725"/>
      <c r="H725"/>
      <c r="I725"/>
      <c r="J725"/>
      <c r="K725"/>
      <c r="L725"/>
      <c r="M725"/>
      <c r="N725"/>
      <c r="O725"/>
      <c r="P725"/>
      <c r="Q725"/>
      <c r="R725"/>
      <c r="S725"/>
      <c r="T725"/>
      <c r="U725"/>
      <c r="V725"/>
      <c r="W725"/>
      <c r="X725"/>
      <c r="Y725"/>
      <c r="Z725"/>
      <c r="AA725"/>
    </row>
    <row r="726" spans="1:27" ht="14.5" x14ac:dyDescent="0.35">
      <c r="A726"/>
      <c r="B726"/>
      <c r="C726"/>
      <c r="D726"/>
      <c r="E726"/>
      <c r="F726"/>
      <c r="G726"/>
      <c r="H726"/>
      <c r="I726"/>
      <c r="J726"/>
      <c r="K726"/>
      <c r="L726"/>
      <c r="M726"/>
      <c r="N726"/>
      <c r="O726"/>
      <c r="P726"/>
      <c r="Q726"/>
      <c r="R726"/>
      <c r="S726"/>
      <c r="T726"/>
      <c r="U726"/>
      <c r="V726"/>
      <c r="W726"/>
      <c r="X726"/>
      <c r="Y726"/>
      <c r="Z726"/>
      <c r="AA726"/>
    </row>
    <row r="727" spans="1:27" ht="14.5" x14ac:dyDescent="0.35">
      <c r="A727"/>
      <c r="B727"/>
      <c r="C727"/>
      <c r="D727"/>
      <c r="E727"/>
      <c r="F727"/>
      <c r="G727"/>
      <c r="H727"/>
      <c r="I727"/>
      <c r="J727"/>
      <c r="K727"/>
      <c r="L727"/>
      <c r="M727"/>
      <c r="N727"/>
      <c r="O727"/>
      <c r="P727"/>
      <c r="Q727"/>
      <c r="R727"/>
      <c r="S727"/>
      <c r="T727"/>
      <c r="U727"/>
      <c r="V727"/>
      <c r="W727"/>
      <c r="X727"/>
      <c r="Y727"/>
      <c r="Z727"/>
      <c r="AA727"/>
    </row>
    <row r="728" spans="1:27" ht="14.5" x14ac:dyDescent="0.35">
      <c r="A728"/>
      <c r="B728"/>
      <c r="C728"/>
      <c r="D728"/>
      <c r="E728"/>
      <c r="F728"/>
      <c r="G728"/>
      <c r="H728"/>
      <c r="I728"/>
      <c r="J728"/>
      <c r="K728"/>
      <c r="L728"/>
      <c r="M728"/>
      <c r="N728"/>
      <c r="O728"/>
      <c r="P728"/>
      <c r="Q728"/>
      <c r="R728"/>
      <c r="S728"/>
      <c r="T728"/>
      <c r="U728"/>
      <c r="V728"/>
      <c r="W728"/>
      <c r="X728"/>
      <c r="Y728"/>
      <c r="Z728"/>
      <c r="AA728"/>
    </row>
    <row r="729" spans="1:27" ht="14.5" x14ac:dyDescent="0.35">
      <c r="A729"/>
      <c r="B729"/>
      <c r="C729"/>
      <c r="D729"/>
      <c r="E729"/>
      <c r="F729"/>
      <c r="G729"/>
      <c r="H729"/>
      <c r="I729"/>
      <c r="J729"/>
      <c r="K729"/>
      <c r="L729"/>
      <c r="M729"/>
      <c r="N729"/>
      <c r="O729"/>
      <c r="P729"/>
      <c r="Q729"/>
      <c r="R729"/>
      <c r="S729"/>
      <c r="T729"/>
      <c r="U729"/>
      <c r="V729"/>
      <c r="W729"/>
      <c r="X729"/>
      <c r="Y729"/>
      <c r="Z729"/>
      <c r="AA729"/>
    </row>
    <row r="730" spans="1:27" ht="14.5" x14ac:dyDescent="0.35">
      <c r="A730"/>
      <c r="B730"/>
      <c r="C730"/>
      <c r="D730"/>
      <c r="E730"/>
      <c r="F730"/>
      <c r="G730"/>
      <c r="H730"/>
      <c r="I730"/>
      <c r="J730"/>
      <c r="K730"/>
      <c r="L730"/>
      <c r="M730"/>
      <c r="N730"/>
      <c r="O730"/>
      <c r="P730"/>
      <c r="Q730"/>
      <c r="R730"/>
      <c r="S730"/>
      <c r="T730"/>
      <c r="U730"/>
      <c r="V730"/>
      <c r="W730"/>
      <c r="X730"/>
      <c r="Y730"/>
      <c r="Z730"/>
      <c r="AA730"/>
    </row>
    <row r="731" spans="1:27" ht="14.5" x14ac:dyDescent="0.35">
      <c r="A731"/>
      <c r="B731"/>
      <c r="C731"/>
      <c r="D731"/>
      <c r="E731"/>
      <c r="F731"/>
      <c r="G731"/>
      <c r="H731"/>
      <c r="I731"/>
      <c r="J731"/>
      <c r="K731"/>
      <c r="L731"/>
      <c r="M731"/>
      <c r="N731"/>
      <c r="O731"/>
      <c r="P731"/>
      <c r="Q731"/>
      <c r="R731"/>
      <c r="S731"/>
      <c r="T731"/>
      <c r="U731"/>
      <c r="V731"/>
      <c r="W731"/>
      <c r="X731"/>
      <c r="Y731"/>
      <c r="Z731"/>
      <c r="AA731"/>
    </row>
    <row r="732" spans="1:27" ht="14.5" x14ac:dyDescent="0.35">
      <c r="A732"/>
      <c r="B732"/>
      <c r="C732"/>
      <c r="D732"/>
      <c r="E732"/>
      <c r="F732"/>
      <c r="G732"/>
      <c r="H732"/>
      <c r="I732"/>
      <c r="J732"/>
      <c r="K732"/>
      <c r="L732"/>
      <c r="M732"/>
      <c r="N732"/>
      <c r="O732"/>
      <c r="P732"/>
      <c r="Q732"/>
      <c r="R732"/>
      <c r="S732"/>
      <c r="T732"/>
      <c r="U732"/>
      <c r="V732"/>
      <c r="W732"/>
      <c r="X732"/>
      <c r="Y732"/>
      <c r="Z732"/>
      <c r="AA732"/>
    </row>
    <row r="733" spans="1:27" ht="14.5" x14ac:dyDescent="0.35">
      <c r="A733"/>
      <c r="B733"/>
      <c r="C733"/>
      <c r="D733"/>
      <c r="E733"/>
      <c r="F733"/>
      <c r="G733"/>
      <c r="H733"/>
      <c r="I733"/>
      <c r="J733"/>
      <c r="K733"/>
      <c r="L733"/>
      <c r="M733"/>
      <c r="N733"/>
      <c r="O733"/>
      <c r="P733"/>
      <c r="Q733"/>
      <c r="R733"/>
      <c r="S733"/>
      <c r="T733"/>
      <c r="U733"/>
      <c r="V733"/>
      <c r="W733"/>
      <c r="X733"/>
      <c r="Y733"/>
      <c r="Z733"/>
      <c r="AA733"/>
    </row>
    <row r="734" spans="1:27" ht="14.5" x14ac:dyDescent="0.35">
      <c r="A734"/>
      <c r="B734"/>
      <c r="C734"/>
      <c r="D734"/>
      <c r="E734"/>
      <c r="F734"/>
      <c r="G734"/>
      <c r="H734"/>
      <c r="I734"/>
      <c r="J734"/>
      <c r="K734"/>
      <c r="L734"/>
      <c r="M734"/>
      <c r="N734"/>
      <c r="O734"/>
      <c r="P734"/>
      <c r="Q734"/>
      <c r="R734"/>
      <c r="S734"/>
      <c r="T734"/>
      <c r="U734"/>
      <c r="V734"/>
      <c r="W734"/>
      <c r="X734"/>
      <c r="Y734"/>
      <c r="Z734"/>
      <c r="AA734"/>
    </row>
    <row r="735" spans="1:27" ht="14.5" x14ac:dyDescent="0.35">
      <c r="A735"/>
      <c r="B735"/>
      <c r="C735"/>
      <c r="D735"/>
      <c r="E735"/>
      <c r="F735"/>
      <c r="G735"/>
      <c r="H735"/>
      <c r="I735"/>
      <c r="J735"/>
      <c r="K735"/>
      <c r="L735"/>
      <c r="M735"/>
      <c r="N735"/>
      <c r="O735"/>
      <c r="P735"/>
      <c r="Q735"/>
      <c r="R735"/>
      <c r="S735"/>
      <c r="T735"/>
      <c r="U735"/>
      <c r="V735"/>
      <c r="W735"/>
      <c r="X735"/>
      <c r="Y735"/>
      <c r="Z735"/>
      <c r="AA735"/>
    </row>
    <row r="736" spans="1:27" ht="14.5" x14ac:dyDescent="0.35">
      <c r="A736"/>
      <c r="B736"/>
      <c r="C736"/>
      <c r="D736"/>
      <c r="E736"/>
      <c r="F736"/>
      <c r="G736"/>
      <c r="H736"/>
      <c r="I736"/>
      <c r="J736"/>
      <c r="K736"/>
      <c r="L736"/>
      <c r="M736"/>
      <c r="N736"/>
      <c r="O736"/>
      <c r="P736"/>
      <c r="Q736"/>
      <c r="R736"/>
      <c r="S736"/>
      <c r="T736"/>
      <c r="U736"/>
      <c r="V736"/>
      <c r="W736"/>
      <c r="X736"/>
      <c r="Y736"/>
      <c r="Z736"/>
      <c r="AA736"/>
    </row>
    <row r="737" spans="1:27" ht="14.5" x14ac:dyDescent="0.35">
      <c r="A737"/>
      <c r="B737"/>
      <c r="C737"/>
      <c r="D737"/>
      <c r="E737"/>
      <c r="F737"/>
      <c r="G737"/>
      <c r="H737"/>
      <c r="I737"/>
      <c r="J737"/>
      <c r="K737"/>
      <c r="L737"/>
      <c r="M737"/>
      <c r="N737"/>
      <c r="O737"/>
      <c r="P737"/>
      <c r="Q737"/>
      <c r="R737"/>
      <c r="S737"/>
      <c r="T737"/>
      <c r="U737"/>
      <c r="V737"/>
      <c r="W737"/>
      <c r="X737"/>
      <c r="Y737"/>
      <c r="Z737"/>
      <c r="AA737"/>
    </row>
    <row r="738" spans="1:27" ht="14.5" x14ac:dyDescent="0.35">
      <c r="A738"/>
      <c r="B738"/>
      <c r="C738"/>
      <c r="D738"/>
      <c r="E738"/>
      <c r="F738"/>
      <c r="G738"/>
      <c r="H738"/>
      <c r="I738"/>
      <c r="J738"/>
      <c r="K738"/>
      <c r="L738"/>
      <c r="M738"/>
      <c r="N738"/>
      <c r="O738"/>
      <c r="P738"/>
      <c r="Q738"/>
      <c r="R738"/>
      <c r="S738"/>
      <c r="T738"/>
      <c r="U738"/>
      <c r="V738"/>
      <c r="W738"/>
      <c r="X738"/>
      <c r="Y738"/>
      <c r="Z738"/>
      <c r="AA738"/>
    </row>
    <row r="739" spans="1:27" ht="14.5" x14ac:dyDescent="0.35">
      <c r="A739"/>
      <c r="B739"/>
      <c r="C739"/>
      <c r="D739"/>
      <c r="E739"/>
      <c r="F739"/>
      <c r="G739"/>
      <c r="H739"/>
      <c r="I739"/>
      <c r="J739"/>
      <c r="K739"/>
      <c r="L739"/>
      <c r="M739"/>
      <c r="N739"/>
      <c r="O739"/>
      <c r="P739"/>
      <c r="Q739"/>
      <c r="R739"/>
      <c r="S739"/>
      <c r="T739"/>
      <c r="U739"/>
      <c r="V739"/>
      <c r="W739"/>
      <c r="X739"/>
      <c r="Y739"/>
      <c r="Z739"/>
      <c r="AA739"/>
    </row>
    <row r="740" spans="1:27" ht="14.5" x14ac:dyDescent="0.35">
      <c r="A740"/>
      <c r="B740"/>
      <c r="C740"/>
      <c r="D740"/>
      <c r="E740"/>
      <c r="F740"/>
      <c r="G740"/>
      <c r="H740"/>
      <c r="I740"/>
      <c r="J740"/>
      <c r="K740"/>
      <c r="L740"/>
      <c r="M740"/>
      <c r="N740"/>
      <c r="O740"/>
      <c r="P740"/>
      <c r="Q740"/>
      <c r="R740"/>
      <c r="S740"/>
      <c r="T740"/>
      <c r="U740"/>
      <c r="V740"/>
      <c r="W740"/>
      <c r="X740"/>
      <c r="Y740"/>
      <c r="Z740"/>
      <c r="AA740"/>
    </row>
    <row r="741" spans="1:27" ht="14.5" x14ac:dyDescent="0.35">
      <c r="A741"/>
      <c r="B741"/>
      <c r="C741"/>
      <c r="D741"/>
      <c r="E741"/>
      <c r="F741"/>
      <c r="G741"/>
      <c r="H741"/>
      <c r="I741"/>
      <c r="J741"/>
      <c r="K741"/>
      <c r="L741"/>
      <c r="M741"/>
      <c r="N741"/>
      <c r="O741"/>
      <c r="P741"/>
      <c r="Q741"/>
      <c r="R741"/>
      <c r="S741"/>
      <c r="T741"/>
      <c r="U741"/>
      <c r="V741"/>
      <c r="W741"/>
      <c r="X741"/>
      <c r="Y741"/>
      <c r="Z741"/>
      <c r="AA741"/>
    </row>
    <row r="742" spans="1:27" ht="14.5" x14ac:dyDescent="0.35">
      <c r="A742"/>
      <c r="B742"/>
      <c r="C742"/>
      <c r="D742"/>
      <c r="E742"/>
      <c r="F742"/>
      <c r="G742"/>
      <c r="H742"/>
      <c r="I742"/>
      <c r="J742"/>
      <c r="K742"/>
      <c r="L742"/>
      <c r="M742"/>
      <c r="N742"/>
      <c r="O742"/>
      <c r="P742"/>
      <c r="Q742"/>
      <c r="R742"/>
      <c r="S742"/>
      <c r="T742"/>
      <c r="U742"/>
      <c r="V742"/>
      <c r="W742"/>
      <c r="X742"/>
      <c r="Y742"/>
      <c r="Z742"/>
      <c r="AA742"/>
    </row>
    <row r="743" spans="1:27" ht="14.5" x14ac:dyDescent="0.35">
      <c r="A743"/>
      <c r="B743"/>
      <c r="C743"/>
      <c r="D743"/>
      <c r="E743"/>
      <c r="F743"/>
      <c r="G743"/>
      <c r="H743"/>
      <c r="I743"/>
      <c r="J743"/>
      <c r="K743"/>
      <c r="L743"/>
      <c r="M743"/>
      <c r="N743"/>
      <c r="O743"/>
      <c r="P743"/>
      <c r="Q743"/>
      <c r="R743"/>
      <c r="S743"/>
      <c r="T743"/>
      <c r="U743"/>
      <c r="V743"/>
      <c r="W743"/>
      <c r="X743"/>
      <c r="Y743"/>
      <c r="Z743"/>
      <c r="AA743"/>
    </row>
    <row r="744" spans="1:27" ht="14.5" x14ac:dyDescent="0.35">
      <c r="A744"/>
      <c r="B744"/>
      <c r="C744"/>
      <c r="D744"/>
      <c r="E744"/>
      <c r="F744"/>
      <c r="G744"/>
      <c r="H744"/>
      <c r="I744"/>
      <c r="J744"/>
      <c r="K744"/>
      <c r="L744"/>
      <c r="M744"/>
      <c r="N744"/>
      <c r="O744"/>
      <c r="P744"/>
      <c r="Q744"/>
      <c r="R744"/>
      <c r="S744"/>
      <c r="T744"/>
      <c r="U744"/>
      <c r="V744"/>
      <c r="W744"/>
      <c r="X744"/>
      <c r="Y744"/>
      <c r="Z744"/>
      <c r="AA744"/>
    </row>
    <row r="745" spans="1:27" ht="14.5" x14ac:dyDescent="0.35">
      <c r="A745"/>
      <c r="B745"/>
      <c r="C745"/>
      <c r="D745"/>
      <c r="E745"/>
      <c r="F745"/>
      <c r="G745"/>
      <c r="H745"/>
      <c r="I745"/>
      <c r="J745"/>
      <c r="K745"/>
      <c r="L745"/>
      <c r="M745"/>
      <c r="N745"/>
      <c r="O745"/>
      <c r="P745"/>
      <c r="Q745"/>
      <c r="R745"/>
      <c r="S745"/>
      <c r="T745"/>
      <c r="U745"/>
      <c r="V745"/>
      <c r="W745"/>
      <c r="X745"/>
      <c r="Y745"/>
      <c r="Z745"/>
      <c r="AA745"/>
    </row>
    <row r="746" spans="1:27" ht="14.5" x14ac:dyDescent="0.35">
      <c r="A746"/>
      <c r="B746"/>
      <c r="C746"/>
      <c r="D746"/>
      <c r="E746"/>
      <c r="F746"/>
      <c r="G746"/>
      <c r="H746"/>
      <c r="I746"/>
      <c r="J746"/>
      <c r="K746"/>
      <c r="L746"/>
      <c r="M746"/>
      <c r="N746"/>
      <c r="O746"/>
      <c r="P746"/>
      <c r="Q746"/>
      <c r="R746"/>
      <c r="S746"/>
      <c r="T746"/>
      <c r="U746"/>
      <c r="V746"/>
      <c r="W746"/>
      <c r="X746"/>
      <c r="Y746"/>
      <c r="Z746"/>
      <c r="AA746"/>
    </row>
    <row r="747" spans="1:27" ht="14.5" x14ac:dyDescent="0.35">
      <c r="A747"/>
      <c r="B747"/>
      <c r="C747"/>
      <c r="D747"/>
      <c r="E747"/>
      <c r="F747"/>
      <c r="G747"/>
      <c r="H747"/>
      <c r="I747"/>
      <c r="J747"/>
      <c r="K747"/>
      <c r="L747"/>
      <c r="M747"/>
      <c r="N747"/>
      <c r="O747"/>
      <c r="P747"/>
      <c r="Q747"/>
      <c r="R747"/>
      <c r="S747"/>
      <c r="T747"/>
      <c r="U747"/>
      <c r="V747"/>
      <c r="W747"/>
      <c r="X747"/>
      <c r="Y747"/>
      <c r="Z747"/>
      <c r="AA747"/>
    </row>
    <row r="748" spans="1:27" ht="14.5" x14ac:dyDescent="0.35">
      <c r="A748"/>
      <c r="B748"/>
      <c r="C748"/>
      <c r="D748"/>
      <c r="E748"/>
      <c r="F748"/>
      <c r="G748"/>
      <c r="H748"/>
      <c r="I748"/>
      <c r="J748"/>
      <c r="K748"/>
      <c r="L748"/>
      <c r="M748"/>
      <c r="N748"/>
      <c r="O748"/>
      <c r="P748"/>
      <c r="Q748"/>
      <c r="R748"/>
      <c r="S748"/>
      <c r="T748"/>
      <c r="U748"/>
      <c r="V748"/>
      <c r="W748"/>
      <c r="X748"/>
      <c r="Y748"/>
      <c r="Z748"/>
      <c r="AA748"/>
    </row>
    <row r="749" spans="1:27" ht="14.5" x14ac:dyDescent="0.35">
      <c r="A749"/>
      <c r="B749"/>
      <c r="C749"/>
      <c r="D749"/>
      <c r="E749"/>
      <c r="F749"/>
      <c r="G749"/>
      <c r="H749"/>
      <c r="I749"/>
      <c r="J749"/>
      <c r="K749"/>
      <c r="L749"/>
      <c r="M749"/>
      <c r="N749"/>
      <c r="O749"/>
      <c r="P749"/>
      <c r="Q749"/>
      <c r="R749"/>
      <c r="S749"/>
      <c r="T749"/>
      <c r="U749"/>
      <c r="V749"/>
      <c r="W749"/>
      <c r="X749"/>
      <c r="Y749"/>
      <c r="Z749"/>
      <c r="AA749"/>
    </row>
    <row r="750" spans="1:27" ht="14.5" x14ac:dyDescent="0.35">
      <c r="A750"/>
      <c r="B750"/>
      <c r="C750"/>
      <c r="D750"/>
      <c r="E750"/>
      <c r="F750"/>
      <c r="G750"/>
      <c r="H750"/>
      <c r="I750"/>
      <c r="J750"/>
      <c r="K750"/>
      <c r="L750"/>
      <c r="M750"/>
      <c r="N750"/>
      <c r="O750"/>
      <c r="P750"/>
      <c r="Q750"/>
      <c r="R750"/>
      <c r="S750"/>
      <c r="T750"/>
      <c r="U750"/>
      <c r="V750"/>
      <c r="W750"/>
      <c r="X750"/>
      <c r="Y750"/>
      <c r="Z750"/>
      <c r="AA750"/>
    </row>
    <row r="751" spans="1:27" ht="14.5" x14ac:dyDescent="0.35">
      <c r="A751"/>
      <c r="B751"/>
      <c r="C751"/>
      <c r="D751"/>
      <c r="E751"/>
      <c r="F751"/>
      <c r="G751"/>
      <c r="H751"/>
      <c r="I751"/>
      <c r="J751"/>
      <c r="K751"/>
      <c r="L751"/>
      <c r="M751"/>
      <c r="N751"/>
      <c r="O751"/>
      <c r="P751"/>
      <c r="Q751"/>
      <c r="R751"/>
      <c r="S751"/>
      <c r="T751"/>
      <c r="U751"/>
      <c r="V751"/>
      <c r="W751"/>
      <c r="X751"/>
      <c r="Y751"/>
      <c r="Z751"/>
      <c r="AA751"/>
    </row>
    <row r="752" spans="1:27" ht="14.5" x14ac:dyDescent="0.35">
      <c r="A752"/>
      <c r="B752"/>
      <c r="C752"/>
      <c r="D752"/>
      <c r="E752"/>
      <c r="F752"/>
      <c r="G752"/>
      <c r="H752"/>
      <c r="I752"/>
      <c r="J752"/>
      <c r="K752"/>
      <c r="L752"/>
      <c r="M752"/>
      <c r="N752"/>
      <c r="O752"/>
      <c r="P752"/>
      <c r="Q752"/>
      <c r="R752"/>
      <c r="S752"/>
      <c r="T752"/>
      <c r="U752"/>
      <c r="V752"/>
      <c r="W752"/>
      <c r="X752"/>
      <c r="Y752"/>
      <c r="Z752"/>
      <c r="AA752"/>
    </row>
    <row r="753" spans="1:27" ht="14.5" x14ac:dyDescent="0.35">
      <c r="A753"/>
      <c r="B753"/>
      <c r="C753"/>
      <c r="D753"/>
      <c r="E753"/>
      <c r="F753"/>
      <c r="G753"/>
      <c r="H753"/>
      <c r="I753"/>
      <c r="J753"/>
      <c r="K753"/>
      <c r="L753"/>
      <c r="M753"/>
      <c r="N753"/>
      <c r="O753"/>
      <c r="P753"/>
      <c r="Q753"/>
      <c r="R753"/>
      <c r="S753"/>
      <c r="T753"/>
      <c r="U753"/>
      <c r="V753"/>
      <c r="W753"/>
      <c r="X753"/>
      <c r="Y753"/>
      <c r="Z753"/>
      <c r="AA753"/>
    </row>
    <row r="754" spans="1:27" ht="14.5" x14ac:dyDescent="0.35">
      <c r="A754"/>
      <c r="B754"/>
      <c r="C754"/>
      <c r="D754"/>
      <c r="E754"/>
      <c r="F754"/>
      <c r="G754"/>
      <c r="H754"/>
      <c r="I754"/>
      <c r="J754"/>
      <c r="K754"/>
      <c r="L754"/>
      <c r="M754"/>
      <c r="N754"/>
      <c r="O754"/>
      <c r="P754"/>
      <c r="Q754"/>
      <c r="R754"/>
      <c r="S754"/>
      <c r="T754"/>
      <c r="U754"/>
      <c r="V754"/>
      <c r="W754"/>
      <c r="X754"/>
      <c r="Y754"/>
      <c r="Z754"/>
      <c r="AA754"/>
    </row>
    <row r="755" spans="1:27" ht="14.5" x14ac:dyDescent="0.35">
      <c r="A755"/>
      <c r="B755"/>
      <c r="C755"/>
      <c r="D755"/>
      <c r="E755"/>
      <c r="F755"/>
      <c r="G755"/>
      <c r="H755"/>
      <c r="I755"/>
      <c r="J755"/>
      <c r="K755"/>
      <c r="L755"/>
      <c r="M755"/>
      <c r="N755"/>
      <c r="O755"/>
      <c r="P755"/>
      <c r="Q755"/>
      <c r="R755"/>
      <c r="S755"/>
      <c r="T755"/>
      <c r="U755"/>
      <c r="V755"/>
      <c r="W755"/>
      <c r="X755"/>
      <c r="Y755"/>
      <c r="Z755"/>
      <c r="AA755"/>
    </row>
    <row r="756" spans="1:27" ht="14.5" x14ac:dyDescent="0.35">
      <c r="A756"/>
      <c r="B756"/>
      <c r="C756"/>
      <c r="D756"/>
      <c r="E756"/>
      <c r="F756"/>
      <c r="G756"/>
      <c r="H756"/>
      <c r="I756"/>
      <c r="J756"/>
      <c r="K756"/>
      <c r="L756"/>
      <c r="M756"/>
      <c r="N756"/>
      <c r="O756"/>
      <c r="P756"/>
      <c r="Q756"/>
      <c r="R756"/>
      <c r="S756"/>
      <c r="T756"/>
      <c r="U756"/>
      <c r="V756"/>
      <c r="W756"/>
      <c r="X756"/>
      <c r="Y756"/>
      <c r="Z756"/>
      <c r="AA756"/>
    </row>
    <row r="757" spans="1:27" ht="14.5" x14ac:dyDescent="0.35">
      <c r="A757"/>
      <c r="B757"/>
      <c r="C757"/>
      <c r="D757"/>
      <c r="E757"/>
      <c r="F757"/>
      <c r="G757"/>
      <c r="H757"/>
      <c r="I757"/>
      <c r="J757"/>
      <c r="K757"/>
      <c r="L757"/>
      <c r="M757"/>
      <c r="N757"/>
      <c r="O757"/>
      <c r="P757"/>
      <c r="Q757"/>
      <c r="R757"/>
      <c r="S757"/>
      <c r="T757"/>
      <c r="U757"/>
      <c r="V757"/>
      <c r="W757"/>
      <c r="X757"/>
      <c r="Y757"/>
      <c r="Z757"/>
      <c r="AA757"/>
    </row>
    <row r="758" spans="1:27" ht="14.5" x14ac:dyDescent="0.35">
      <c r="A758"/>
      <c r="B758"/>
      <c r="C758"/>
      <c r="D758"/>
      <c r="E758"/>
      <c r="F758"/>
      <c r="G758"/>
      <c r="H758"/>
      <c r="I758"/>
      <c r="J758"/>
      <c r="K758"/>
      <c r="L758"/>
      <c r="M758"/>
      <c r="N758"/>
      <c r="O758"/>
      <c r="P758"/>
      <c r="Q758"/>
      <c r="R758"/>
      <c r="S758"/>
      <c r="T758"/>
      <c r="U758"/>
      <c r="V758"/>
      <c r="W758"/>
      <c r="X758"/>
      <c r="Y758"/>
      <c r="Z758"/>
      <c r="AA758"/>
    </row>
    <row r="759" spans="1:27" ht="14.5" x14ac:dyDescent="0.35">
      <c r="A759"/>
      <c r="B759"/>
      <c r="C759"/>
      <c r="D759"/>
      <c r="E759"/>
      <c r="F759"/>
      <c r="G759"/>
      <c r="H759"/>
      <c r="I759"/>
      <c r="J759"/>
      <c r="K759"/>
      <c r="L759"/>
      <c r="M759"/>
      <c r="N759"/>
      <c r="O759"/>
      <c r="P759"/>
      <c r="Q759"/>
      <c r="R759"/>
      <c r="S759"/>
      <c r="T759"/>
      <c r="U759"/>
      <c r="V759"/>
      <c r="W759"/>
      <c r="X759"/>
      <c r="Y759"/>
      <c r="Z759"/>
      <c r="AA759"/>
    </row>
    <row r="760" spans="1:27" ht="14.5" x14ac:dyDescent="0.35">
      <c r="A760"/>
      <c r="B760"/>
      <c r="C760"/>
      <c r="D760"/>
      <c r="E760"/>
      <c r="F760"/>
      <c r="G760"/>
      <c r="H760"/>
      <c r="I760"/>
      <c r="J760"/>
      <c r="K760"/>
      <c r="L760"/>
      <c r="M760"/>
      <c r="N760"/>
      <c r="O760"/>
      <c r="P760"/>
      <c r="Q760"/>
      <c r="R760"/>
      <c r="S760"/>
      <c r="T760"/>
      <c r="U760"/>
      <c r="V760"/>
      <c r="W760"/>
      <c r="X760"/>
      <c r="Y760"/>
      <c r="Z760"/>
      <c r="AA760"/>
    </row>
    <row r="761" spans="1:27" ht="14.5" x14ac:dyDescent="0.35">
      <c r="A761"/>
      <c r="B761"/>
      <c r="C761"/>
      <c r="D761"/>
      <c r="E761"/>
      <c r="F761"/>
      <c r="G761"/>
      <c r="H761"/>
      <c r="I761"/>
      <c r="J761"/>
      <c r="K761"/>
      <c r="L761"/>
      <c r="M761"/>
      <c r="N761"/>
      <c r="O761"/>
      <c r="P761"/>
      <c r="Q761"/>
      <c r="R761"/>
      <c r="S761"/>
      <c r="T761"/>
      <c r="U761"/>
      <c r="V761"/>
      <c r="W761"/>
      <c r="X761"/>
      <c r="Y761"/>
      <c r="Z761"/>
      <c r="AA761"/>
    </row>
    <row r="762" spans="1:27" ht="14.5" x14ac:dyDescent="0.35">
      <c r="A762"/>
      <c r="B762"/>
      <c r="C762"/>
      <c r="D762"/>
      <c r="E762"/>
      <c r="F762"/>
      <c r="G762"/>
      <c r="H762"/>
      <c r="I762"/>
      <c r="J762"/>
      <c r="K762"/>
      <c r="L762"/>
      <c r="M762"/>
      <c r="N762"/>
      <c r="O762"/>
      <c r="P762"/>
      <c r="Q762"/>
      <c r="R762"/>
      <c r="S762"/>
      <c r="T762"/>
      <c r="U762"/>
      <c r="V762"/>
      <c r="W762"/>
      <c r="X762"/>
      <c r="Y762"/>
      <c r="Z762"/>
      <c r="AA762"/>
    </row>
    <row r="763" spans="1:27" ht="14.5" x14ac:dyDescent="0.35">
      <c r="A763"/>
      <c r="B763"/>
      <c r="C763"/>
      <c r="D763"/>
      <c r="E763"/>
      <c r="F763"/>
      <c r="G763"/>
      <c r="H763"/>
      <c r="I763"/>
      <c r="J763"/>
      <c r="K763"/>
      <c r="L763"/>
      <c r="M763"/>
      <c r="N763"/>
      <c r="O763"/>
      <c r="P763"/>
      <c r="Q763"/>
      <c r="R763"/>
      <c r="S763"/>
      <c r="T763"/>
      <c r="U763"/>
      <c r="V763"/>
      <c r="W763"/>
      <c r="X763"/>
      <c r="Y763"/>
      <c r="Z763"/>
      <c r="AA763"/>
    </row>
    <row r="764" spans="1:27" ht="14.5" x14ac:dyDescent="0.35">
      <c r="A764"/>
      <c r="B764"/>
      <c r="C764"/>
      <c r="D764"/>
      <c r="E764"/>
      <c r="F764"/>
      <c r="G764"/>
      <c r="H764"/>
      <c r="I764"/>
      <c r="J764"/>
      <c r="K764"/>
      <c r="L764"/>
      <c r="M764"/>
      <c r="N764"/>
      <c r="O764"/>
      <c r="P764"/>
      <c r="Q764"/>
      <c r="R764"/>
      <c r="S764"/>
      <c r="T764"/>
      <c r="U764"/>
      <c r="V764"/>
      <c r="W764"/>
      <c r="X764"/>
      <c r="Y764"/>
      <c r="Z764"/>
      <c r="AA764"/>
    </row>
    <row r="765" spans="1:27" ht="14.5" x14ac:dyDescent="0.35">
      <c r="A765"/>
      <c r="B765"/>
      <c r="C765"/>
      <c r="D765"/>
      <c r="E765"/>
      <c r="F765"/>
      <c r="G765"/>
      <c r="H765"/>
      <c r="I765"/>
      <c r="J765"/>
      <c r="K765"/>
      <c r="L765"/>
      <c r="M765"/>
      <c r="N765"/>
      <c r="O765"/>
      <c r="P765"/>
      <c r="Q765"/>
      <c r="R765"/>
      <c r="S765"/>
      <c r="T765"/>
      <c r="U765"/>
      <c r="V765"/>
      <c r="W765"/>
      <c r="X765"/>
      <c r="Y765"/>
      <c r="Z765"/>
      <c r="AA765"/>
    </row>
    <row r="766" spans="1:27" ht="14.5" x14ac:dyDescent="0.35">
      <c r="A766"/>
      <c r="B766"/>
      <c r="C766"/>
      <c r="D766"/>
      <c r="E766"/>
      <c r="F766"/>
      <c r="G766"/>
      <c r="H766"/>
      <c r="I766"/>
      <c r="J766"/>
      <c r="K766"/>
      <c r="L766"/>
      <c r="M766"/>
      <c r="N766"/>
      <c r="O766"/>
      <c r="P766"/>
      <c r="Q766"/>
      <c r="R766"/>
      <c r="S766"/>
      <c r="T766"/>
      <c r="U766"/>
      <c r="V766"/>
      <c r="W766"/>
      <c r="X766"/>
      <c r="Y766"/>
      <c r="Z766"/>
      <c r="AA766"/>
    </row>
    <row r="767" spans="1:27" ht="14.5" x14ac:dyDescent="0.35">
      <c r="A767"/>
      <c r="B767"/>
      <c r="C767"/>
      <c r="D767"/>
      <c r="E767"/>
      <c r="F767"/>
      <c r="G767"/>
      <c r="H767"/>
      <c r="I767"/>
      <c r="J767"/>
      <c r="K767"/>
      <c r="L767"/>
      <c r="M767"/>
      <c r="N767"/>
      <c r="O767"/>
      <c r="P767"/>
      <c r="Q767"/>
      <c r="R767"/>
      <c r="S767"/>
      <c r="T767"/>
      <c r="U767"/>
      <c r="V767"/>
      <c r="W767"/>
      <c r="X767"/>
      <c r="Y767"/>
      <c r="Z767"/>
      <c r="AA767"/>
    </row>
    <row r="768" spans="1:27" ht="14.5" x14ac:dyDescent="0.35">
      <c r="A768"/>
      <c r="B768"/>
      <c r="C768"/>
      <c r="D768"/>
      <c r="E768"/>
      <c r="F768"/>
      <c r="G768"/>
      <c r="H768"/>
      <c r="I768"/>
      <c r="J768"/>
      <c r="K768"/>
      <c r="L768"/>
      <c r="M768"/>
      <c r="N768"/>
      <c r="O768"/>
      <c r="P768"/>
      <c r="Q768"/>
      <c r="R768"/>
      <c r="S768"/>
      <c r="T768"/>
      <c r="U768"/>
      <c r="V768"/>
      <c r="W768"/>
      <c r="X768"/>
      <c r="Y768"/>
      <c r="Z768"/>
      <c r="AA768"/>
    </row>
    <row r="769" spans="1:27" ht="14.5" x14ac:dyDescent="0.35">
      <c r="A769"/>
      <c r="B769"/>
      <c r="C769"/>
      <c r="D769"/>
      <c r="E769"/>
      <c r="F769"/>
      <c r="G769"/>
      <c r="H769"/>
      <c r="I769"/>
      <c r="J769"/>
      <c r="K769"/>
      <c r="L769"/>
      <c r="M769"/>
      <c r="N769"/>
      <c r="O769"/>
      <c r="P769"/>
      <c r="Q769"/>
      <c r="R769"/>
      <c r="S769"/>
      <c r="T769"/>
      <c r="U769"/>
      <c r="V769"/>
      <c r="W769"/>
      <c r="X769"/>
      <c r="Y769"/>
      <c r="Z769"/>
      <c r="AA769"/>
    </row>
    <row r="770" spans="1:27" ht="14.5" x14ac:dyDescent="0.35">
      <c r="A770"/>
      <c r="B770"/>
      <c r="C770"/>
      <c r="D770"/>
      <c r="E770"/>
      <c r="F770"/>
      <c r="G770"/>
      <c r="H770"/>
      <c r="I770"/>
      <c r="J770"/>
      <c r="K770"/>
      <c r="L770"/>
      <c r="M770"/>
      <c r="N770"/>
      <c r="O770"/>
      <c r="P770"/>
      <c r="Q770"/>
      <c r="R770"/>
      <c r="S770"/>
      <c r="T770"/>
      <c r="U770"/>
      <c r="V770"/>
      <c r="W770"/>
      <c r="X770"/>
      <c r="Y770"/>
      <c r="Z770"/>
      <c r="AA770"/>
    </row>
    <row r="771" spans="1:27" ht="14.5" x14ac:dyDescent="0.35">
      <c r="A771"/>
      <c r="B771"/>
      <c r="C771"/>
      <c r="D771"/>
      <c r="E771"/>
      <c r="F771"/>
      <c r="G771"/>
      <c r="H771"/>
      <c r="I771"/>
      <c r="J771"/>
      <c r="K771"/>
      <c r="L771"/>
      <c r="M771"/>
      <c r="N771"/>
      <c r="O771"/>
      <c r="P771"/>
      <c r="Q771"/>
      <c r="R771"/>
      <c r="S771"/>
      <c r="T771"/>
      <c r="U771"/>
      <c r="V771"/>
      <c r="W771"/>
      <c r="X771"/>
      <c r="Y771"/>
      <c r="Z771"/>
      <c r="AA771"/>
    </row>
    <row r="772" spans="1:27" ht="14.5" x14ac:dyDescent="0.35">
      <c r="A772"/>
      <c r="B772"/>
      <c r="C772"/>
      <c r="D772"/>
      <c r="E772"/>
      <c r="F772"/>
      <c r="G772"/>
      <c r="H772"/>
      <c r="I772"/>
      <c r="J772"/>
      <c r="K772"/>
      <c r="L772"/>
      <c r="M772"/>
      <c r="N772"/>
      <c r="O772"/>
      <c r="P772"/>
      <c r="Q772"/>
      <c r="R772"/>
      <c r="S772"/>
      <c r="T772"/>
      <c r="U772"/>
      <c r="V772"/>
      <c r="W772"/>
      <c r="X772"/>
      <c r="Y772"/>
      <c r="Z772"/>
      <c r="AA772"/>
    </row>
    <row r="773" spans="1:27" ht="14.5" x14ac:dyDescent="0.35">
      <c r="A773"/>
      <c r="B773"/>
      <c r="C773"/>
      <c r="D773"/>
      <c r="E773"/>
      <c r="F773"/>
      <c r="G773"/>
      <c r="H773"/>
      <c r="I773"/>
      <c r="J773"/>
      <c r="K773"/>
      <c r="L773"/>
      <c r="M773"/>
      <c r="N773"/>
      <c r="O773"/>
      <c r="P773"/>
      <c r="Q773"/>
      <c r="R773"/>
      <c r="S773"/>
      <c r="T773"/>
      <c r="U773"/>
      <c r="V773"/>
      <c r="W773"/>
      <c r="X773"/>
      <c r="Y773"/>
      <c r="Z773"/>
      <c r="AA773"/>
    </row>
    <row r="774" spans="1:27" ht="14.5" x14ac:dyDescent="0.35">
      <c r="A774"/>
      <c r="B774"/>
      <c r="C774"/>
      <c r="D774"/>
      <c r="E774"/>
      <c r="F774"/>
      <c r="G774"/>
      <c r="H774"/>
      <c r="I774"/>
      <c r="J774"/>
      <c r="K774"/>
      <c r="L774"/>
      <c r="M774"/>
      <c r="N774"/>
      <c r="O774"/>
      <c r="P774"/>
      <c r="Q774"/>
      <c r="R774"/>
      <c r="S774"/>
      <c r="T774"/>
      <c r="U774"/>
      <c r="V774"/>
      <c r="W774"/>
      <c r="X774"/>
      <c r="Y774"/>
      <c r="Z774"/>
      <c r="AA774"/>
    </row>
    <row r="775" spans="1:27" ht="14.5" x14ac:dyDescent="0.35">
      <c r="A775"/>
      <c r="B775"/>
      <c r="C775"/>
      <c r="D775"/>
      <c r="E775"/>
      <c r="F775"/>
      <c r="G775"/>
      <c r="H775"/>
      <c r="I775"/>
      <c r="J775"/>
      <c r="K775"/>
      <c r="L775"/>
      <c r="M775"/>
      <c r="N775"/>
      <c r="O775"/>
      <c r="P775"/>
      <c r="Q775"/>
      <c r="R775"/>
      <c r="S775"/>
      <c r="T775"/>
      <c r="U775"/>
      <c r="V775"/>
      <c r="W775"/>
      <c r="X775"/>
      <c r="Y775"/>
      <c r="Z775"/>
      <c r="AA775"/>
    </row>
    <row r="776" spans="1:27" ht="14.5" x14ac:dyDescent="0.35">
      <c r="A776"/>
      <c r="B776"/>
      <c r="C776"/>
      <c r="D776"/>
      <c r="E776"/>
      <c r="F776"/>
      <c r="G776"/>
      <c r="H776"/>
      <c r="I776"/>
      <c r="J776"/>
      <c r="K776"/>
      <c r="L776"/>
      <c r="M776"/>
      <c r="N776"/>
      <c r="O776"/>
      <c r="P776"/>
      <c r="Q776"/>
      <c r="R776"/>
      <c r="S776"/>
      <c r="T776"/>
      <c r="U776"/>
      <c r="V776"/>
      <c r="W776"/>
      <c r="X776"/>
      <c r="Y776"/>
      <c r="Z776"/>
      <c r="AA776"/>
    </row>
    <row r="777" spans="1:27" ht="14.5" x14ac:dyDescent="0.35">
      <c r="A777"/>
      <c r="B777"/>
      <c r="C777"/>
      <c r="D777"/>
      <c r="E777"/>
      <c r="F777"/>
      <c r="G777"/>
      <c r="H777"/>
      <c r="I777"/>
      <c r="J777"/>
      <c r="K777"/>
      <c r="L777"/>
      <c r="M777"/>
      <c r="N777"/>
      <c r="O777"/>
      <c r="P777"/>
      <c r="Q777"/>
      <c r="R777"/>
      <c r="S777"/>
      <c r="T777"/>
      <c r="U777"/>
      <c r="V777"/>
      <c r="W777"/>
      <c r="X777"/>
      <c r="Y777"/>
      <c r="Z777"/>
      <c r="AA777"/>
    </row>
    <row r="778" spans="1:27" ht="14.5" x14ac:dyDescent="0.35">
      <c r="A778"/>
      <c r="B778"/>
      <c r="C778"/>
      <c r="D778"/>
      <c r="E778"/>
      <c r="F778"/>
      <c r="G778"/>
      <c r="H778"/>
      <c r="I778"/>
      <c r="J778"/>
      <c r="K778"/>
      <c r="L778"/>
      <c r="M778"/>
      <c r="N778"/>
      <c r="O778"/>
      <c r="P778"/>
      <c r="Q778"/>
      <c r="R778"/>
      <c r="S778"/>
      <c r="T778"/>
      <c r="U778"/>
      <c r="V778"/>
      <c r="W778"/>
      <c r="X778"/>
      <c r="Y778"/>
      <c r="Z778"/>
      <c r="AA778"/>
    </row>
    <row r="779" spans="1:27" ht="14.5" x14ac:dyDescent="0.35">
      <c r="A779"/>
      <c r="B779"/>
      <c r="C779"/>
      <c r="D779"/>
      <c r="E779"/>
      <c r="F779"/>
      <c r="G779"/>
      <c r="H779"/>
      <c r="I779"/>
      <c r="J779"/>
      <c r="K779"/>
      <c r="L779"/>
      <c r="M779"/>
      <c r="N779"/>
      <c r="O779"/>
      <c r="P779"/>
      <c r="Q779"/>
      <c r="R779"/>
      <c r="S779"/>
      <c r="T779"/>
      <c r="U779"/>
      <c r="V779"/>
      <c r="W779"/>
      <c r="X779"/>
      <c r="Y779"/>
      <c r="Z779"/>
      <c r="AA779"/>
    </row>
    <row r="780" spans="1:27" ht="14.5" x14ac:dyDescent="0.35">
      <c r="A780"/>
      <c r="B780"/>
      <c r="C780"/>
      <c r="D780"/>
      <c r="E780"/>
      <c r="F780"/>
      <c r="G780"/>
      <c r="H780"/>
      <c r="I780"/>
      <c r="J780"/>
      <c r="K780"/>
      <c r="L780"/>
      <c r="M780"/>
      <c r="N780"/>
      <c r="O780"/>
      <c r="P780"/>
      <c r="Q780"/>
      <c r="R780"/>
      <c r="S780"/>
      <c r="T780"/>
      <c r="U780"/>
      <c r="V780"/>
      <c r="W780"/>
      <c r="X780"/>
      <c r="Y780"/>
      <c r="Z780"/>
      <c r="AA780"/>
    </row>
    <row r="781" spans="1:27" ht="14.5" x14ac:dyDescent="0.35">
      <c r="A781"/>
      <c r="B781"/>
      <c r="C781"/>
      <c r="D781"/>
      <c r="E781"/>
      <c r="F781"/>
      <c r="G781"/>
      <c r="H781"/>
      <c r="I781"/>
      <c r="J781"/>
      <c r="K781"/>
      <c r="L781"/>
      <c r="M781"/>
      <c r="N781"/>
      <c r="O781"/>
      <c r="P781"/>
      <c r="Q781"/>
      <c r="R781"/>
      <c r="S781"/>
      <c r="T781"/>
      <c r="U781"/>
      <c r="V781"/>
      <c r="W781"/>
      <c r="X781"/>
      <c r="Y781"/>
      <c r="Z781"/>
      <c r="AA781"/>
    </row>
    <row r="782" spans="1:27" ht="14.5" x14ac:dyDescent="0.35">
      <c r="A782"/>
      <c r="B782"/>
      <c r="C782"/>
      <c r="D782"/>
      <c r="E782"/>
      <c r="F782"/>
      <c r="G782"/>
      <c r="H782"/>
      <c r="I782"/>
      <c r="J782"/>
      <c r="K782"/>
      <c r="L782"/>
      <c r="M782"/>
      <c r="N782"/>
      <c r="O782"/>
      <c r="P782"/>
      <c r="Q782"/>
      <c r="R782"/>
      <c r="S782"/>
      <c r="T782"/>
      <c r="U782"/>
      <c r="V782"/>
      <c r="W782"/>
      <c r="X782"/>
      <c r="Y782"/>
      <c r="Z782"/>
      <c r="AA782"/>
    </row>
    <row r="783" spans="1:27" ht="14.5" x14ac:dyDescent="0.35">
      <c r="A783"/>
      <c r="B783"/>
      <c r="C783"/>
      <c r="D783"/>
      <c r="E783"/>
      <c r="F783"/>
      <c r="G783"/>
      <c r="H783"/>
      <c r="I783"/>
      <c r="J783"/>
      <c r="K783"/>
      <c r="L783"/>
      <c r="M783"/>
      <c r="N783"/>
      <c r="O783"/>
      <c r="P783"/>
      <c r="Q783"/>
      <c r="R783"/>
      <c r="S783"/>
      <c r="T783"/>
      <c r="U783"/>
      <c r="V783"/>
      <c r="W783"/>
      <c r="X783"/>
      <c r="Y783"/>
      <c r="Z783"/>
      <c r="AA783"/>
    </row>
    <row r="784" spans="1:27" ht="14.5" x14ac:dyDescent="0.35">
      <c r="A784"/>
      <c r="B784"/>
      <c r="C784"/>
      <c r="D784"/>
      <c r="E784"/>
      <c r="F784"/>
      <c r="G784"/>
      <c r="H784"/>
      <c r="I784"/>
      <c r="J784"/>
      <c r="K784"/>
      <c r="L784"/>
      <c r="M784"/>
      <c r="N784"/>
      <c r="O784"/>
      <c r="P784"/>
      <c r="Q784"/>
      <c r="R784"/>
      <c r="S784"/>
      <c r="T784"/>
      <c r="U784"/>
      <c r="V784"/>
      <c r="W784"/>
      <c r="X784"/>
      <c r="Y784"/>
      <c r="Z784"/>
      <c r="AA784"/>
    </row>
    <row r="785" spans="1:27" ht="14.5" x14ac:dyDescent="0.35">
      <c r="A785"/>
      <c r="B785"/>
      <c r="C785"/>
      <c r="D785"/>
      <c r="E785"/>
      <c r="F785"/>
      <c r="G785"/>
      <c r="H785"/>
      <c r="I785"/>
      <c r="J785"/>
      <c r="K785"/>
      <c r="L785"/>
      <c r="M785"/>
      <c r="N785"/>
      <c r="O785"/>
      <c r="P785"/>
      <c r="Q785"/>
      <c r="R785"/>
      <c r="S785"/>
      <c r="T785"/>
      <c r="U785"/>
      <c r="V785"/>
      <c r="W785"/>
      <c r="X785"/>
      <c r="Y785"/>
      <c r="Z785"/>
      <c r="AA785"/>
    </row>
    <row r="786" spans="1:27" ht="14.5" x14ac:dyDescent="0.35">
      <c r="A786"/>
      <c r="B786"/>
      <c r="C786"/>
      <c r="D786"/>
      <c r="E786"/>
      <c r="F786"/>
      <c r="G786"/>
      <c r="H786"/>
      <c r="I786"/>
      <c r="J786"/>
      <c r="K786"/>
      <c r="L786"/>
      <c r="M786"/>
      <c r="N786"/>
      <c r="O786"/>
      <c r="P786"/>
      <c r="Q786"/>
      <c r="R786"/>
      <c r="S786"/>
      <c r="T786"/>
      <c r="U786"/>
      <c r="V786"/>
      <c r="W786"/>
      <c r="X786"/>
      <c r="Y786"/>
      <c r="Z786"/>
      <c r="AA786"/>
    </row>
    <row r="787" spans="1:27" ht="14.5" x14ac:dyDescent="0.35">
      <c r="A787"/>
      <c r="B787"/>
      <c r="C787"/>
      <c r="D787"/>
      <c r="E787"/>
      <c r="F787"/>
      <c r="G787"/>
      <c r="H787"/>
      <c r="I787"/>
      <c r="J787"/>
      <c r="K787"/>
      <c r="L787"/>
      <c r="M787"/>
      <c r="N787"/>
      <c r="O787"/>
      <c r="P787"/>
      <c r="Q787"/>
      <c r="R787"/>
      <c r="S787"/>
      <c r="T787"/>
      <c r="U787"/>
      <c r="V787"/>
      <c r="W787"/>
      <c r="X787"/>
      <c r="Y787"/>
      <c r="Z787"/>
      <c r="AA787"/>
    </row>
    <row r="788" spans="1:27" ht="14.5" x14ac:dyDescent="0.35">
      <c r="A788"/>
      <c r="B788"/>
      <c r="C788"/>
      <c r="D788"/>
      <c r="E788"/>
      <c r="F788"/>
      <c r="G788"/>
      <c r="H788"/>
      <c r="I788"/>
      <c r="J788"/>
      <c r="K788"/>
      <c r="L788"/>
      <c r="M788"/>
      <c r="N788"/>
      <c r="O788"/>
      <c r="P788"/>
      <c r="Q788"/>
      <c r="R788"/>
      <c r="S788"/>
      <c r="T788"/>
      <c r="U788"/>
      <c r="V788"/>
      <c r="W788"/>
      <c r="X788"/>
      <c r="Y788"/>
      <c r="Z788"/>
      <c r="AA788"/>
    </row>
    <row r="789" spans="1:27" ht="14.5" x14ac:dyDescent="0.35">
      <c r="A789"/>
      <c r="B789"/>
      <c r="C789"/>
      <c r="D789"/>
      <c r="E789"/>
      <c r="F789"/>
      <c r="G789"/>
      <c r="H789"/>
      <c r="I789"/>
      <c r="J789"/>
      <c r="K789"/>
      <c r="L789"/>
      <c r="M789"/>
      <c r="N789"/>
      <c r="O789"/>
      <c r="P789"/>
      <c r="Q789"/>
      <c r="R789"/>
      <c r="S789"/>
      <c r="T789"/>
      <c r="U789"/>
      <c r="V789"/>
      <c r="W789"/>
      <c r="X789"/>
      <c r="Y789"/>
      <c r="Z789"/>
      <c r="AA789"/>
    </row>
    <row r="790" spans="1:27" ht="14.5" x14ac:dyDescent="0.35">
      <c r="A790"/>
      <c r="B790"/>
      <c r="C790"/>
      <c r="D790"/>
      <c r="E790"/>
      <c r="F790"/>
      <c r="G790"/>
      <c r="H790"/>
      <c r="I790"/>
      <c r="J790"/>
      <c r="K790"/>
      <c r="L790"/>
      <c r="M790"/>
      <c r="N790"/>
      <c r="O790"/>
      <c r="P790"/>
      <c r="Q790"/>
      <c r="R790"/>
      <c r="S790"/>
      <c r="T790"/>
      <c r="U790"/>
      <c r="V790"/>
      <c r="W790"/>
      <c r="X790"/>
      <c r="Y790"/>
      <c r="Z790"/>
      <c r="AA790"/>
    </row>
    <row r="791" spans="1:27" ht="14.5" x14ac:dyDescent="0.35">
      <c r="A791"/>
      <c r="B791"/>
      <c r="C791"/>
      <c r="D791"/>
      <c r="E791"/>
      <c r="F791"/>
      <c r="G791"/>
      <c r="H791"/>
      <c r="I791"/>
      <c r="J791"/>
      <c r="K791"/>
      <c r="L791"/>
      <c r="M791"/>
      <c r="N791"/>
      <c r="O791"/>
      <c r="P791"/>
      <c r="Q791"/>
      <c r="R791"/>
      <c r="S791"/>
      <c r="T791"/>
      <c r="U791"/>
      <c r="V791"/>
      <c r="W791"/>
      <c r="X791"/>
      <c r="Y791"/>
      <c r="Z791"/>
      <c r="AA791"/>
    </row>
    <row r="792" spans="1:27" ht="14.5" x14ac:dyDescent="0.35">
      <c r="A792"/>
      <c r="B792"/>
      <c r="C792"/>
      <c r="D792"/>
      <c r="E792"/>
      <c r="F792"/>
      <c r="G792"/>
      <c r="H792"/>
      <c r="I792"/>
      <c r="J792"/>
      <c r="K792"/>
      <c r="L792"/>
      <c r="M792"/>
      <c r="N792"/>
      <c r="O792"/>
      <c r="P792"/>
      <c r="Q792"/>
      <c r="R792"/>
      <c r="S792"/>
      <c r="T792"/>
      <c r="U792"/>
      <c r="V792"/>
      <c r="W792"/>
      <c r="X792"/>
      <c r="Y792"/>
      <c r="Z792"/>
      <c r="AA792"/>
    </row>
    <row r="793" spans="1:27" ht="14.5" x14ac:dyDescent="0.35">
      <c r="A793"/>
      <c r="B793"/>
      <c r="C793"/>
      <c r="D793"/>
      <c r="E793"/>
      <c r="F793"/>
      <c r="G793"/>
      <c r="H793"/>
      <c r="I793"/>
      <c r="J793"/>
      <c r="K793"/>
      <c r="L793"/>
      <c r="M793"/>
      <c r="N793"/>
      <c r="O793"/>
      <c r="P793"/>
      <c r="Q793"/>
      <c r="R793"/>
      <c r="S793"/>
      <c r="T793"/>
      <c r="U793"/>
      <c r="V793"/>
      <c r="W793"/>
      <c r="X793"/>
      <c r="Y793"/>
      <c r="Z793"/>
      <c r="AA793"/>
    </row>
    <row r="794" spans="1:27" ht="14.5" x14ac:dyDescent="0.35">
      <c r="A794"/>
      <c r="B794"/>
      <c r="C794"/>
      <c r="D794"/>
      <c r="E794"/>
      <c r="F794"/>
      <c r="G794"/>
      <c r="H794"/>
      <c r="I794"/>
      <c r="J794"/>
      <c r="K794"/>
      <c r="L794"/>
      <c r="M794"/>
      <c r="N794"/>
      <c r="O794"/>
      <c r="P794"/>
      <c r="Q794"/>
      <c r="R794"/>
      <c r="S794"/>
      <c r="T794"/>
      <c r="U794"/>
      <c r="V794"/>
      <c r="W794"/>
      <c r="X794"/>
      <c r="Y794"/>
      <c r="Z794"/>
      <c r="AA794"/>
    </row>
    <row r="795" spans="1:27" ht="14.5" x14ac:dyDescent="0.35">
      <c r="A795"/>
      <c r="B795"/>
      <c r="C795"/>
      <c r="D795"/>
      <c r="E795"/>
      <c r="F795"/>
      <c r="G795"/>
      <c r="H795"/>
      <c r="I795"/>
      <c r="J795"/>
      <c r="K795"/>
      <c r="L795"/>
      <c r="M795"/>
      <c r="N795"/>
      <c r="O795"/>
      <c r="P795"/>
      <c r="Q795"/>
      <c r="R795"/>
      <c r="S795"/>
      <c r="T795"/>
      <c r="U795"/>
      <c r="V795"/>
      <c r="W795"/>
      <c r="X795"/>
      <c r="Y795"/>
      <c r="Z795"/>
      <c r="AA795"/>
    </row>
    <row r="796" spans="1:27" ht="14.5" x14ac:dyDescent="0.35">
      <c r="A796"/>
      <c r="B796"/>
      <c r="C796"/>
      <c r="D796"/>
      <c r="E796"/>
      <c r="F796"/>
      <c r="G796"/>
      <c r="H796"/>
      <c r="I796"/>
      <c r="J796"/>
      <c r="K796"/>
      <c r="L796"/>
      <c r="M796"/>
      <c r="N796"/>
      <c r="O796"/>
      <c r="P796"/>
      <c r="Q796"/>
      <c r="R796"/>
      <c r="S796"/>
      <c r="T796"/>
      <c r="U796"/>
      <c r="V796"/>
      <c r="W796"/>
      <c r="X796"/>
      <c r="Y796"/>
      <c r="Z796"/>
      <c r="AA796"/>
    </row>
    <row r="797" spans="1:27" ht="14.5" x14ac:dyDescent="0.35">
      <c r="A797"/>
      <c r="B797"/>
      <c r="C797"/>
      <c r="D797"/>
      <c r="E797"/>
      <c r="F797"/>
      <c r="G797"/>
      <c r="H797"/>
      <c r="I797"/>
      <c r="J797"/>
      <c r="K797"/>
      <c r="L797"/>
      <c r="M797"/>
      <c r="N797"/>
      <c r="O797"/>
      <c r="P797"/>
      <c r="Q797"/>
      <c r="R797"/>
      <c r="S797"/>
      <c r="T797"/>
      <c r="U797"/>
      <c r="V797"/>
      <c r="W797"/>
      <c r="X797"/>
      <c r="Y797"/>
      <c r="Z797"/>
      <c r="AA797"/>
    </row>
    <row r="798" spans="1:27" ht="14.5" x14ac:dyDescent="0.35">
      <c r="A798"/>
      <c r="B798"/>
      <c r="C798"/>
      <c r="D798"/>
      <c r="E798"/>
      <c r="F798"/>
      <c r="G798"/>
      <c r="H798"/>
      <c r="I798"/>
      <c r="J798"/>
      <c r="K798"/>
      <c r="L798"/>
      <c r="M798"/>
      <c r="N798"/>
      <c r="O798"/>
      <c r="P798"/>
      <c r="Q798"/>
      <c r="R798"/>
      <c r="S798"/>
      <c r="T798"/>
      <c r="U798"/>
      <c r="V798"/>
      <c r="W798"/>
      <c r="X798"/>
      <c r="Y798"/>
      <c r="Z798"/>
      <c r="AA798"/>
    </row>
    <row r="799" spans="1:27" ht="14.5" x14ac:dyDescent="0.35">
      <c r="A799"/>
      <c r="B799"/>
      <c r="C799"/>
      <c r="D799"/>
      <c r="E799"/>
      <c r="F799"/>
      <c r="G799"/>
      <c r="H799"/>
      <c r="I799"/>
      <c r="J799"/>
      <c r="K799"/>
      <c r="L799"/>
      <c r="M799"/>
      <c r="N799"/>
      <c r="O799"/>
      <c r="P799"/>
      <c r="Q799"/>
      <c r="R799"/>
      <c r="S799"/>
      <c r="T799"/>
      <c r="U799"/>
      <c r="V799"/>
      <c r="W799"/>
      <c r="X799"/>
      <c r="Y799"/>
      <c r="Z799"/>
      <c r="AA799"/>
    </row>
    <row r="800" spans="1:27" ht="14.5" x14ac:dyDescent="0.35">
      <c r="A800"/>
      <c r="B800"/>
      <c r="C800"/>
      <c r="D800"/>
      <c r="E800"/>
      <c r="F800"/>
      <c r="G800"/>
      <c r="H800"/>
      <c r="I800"/>
      <c r="J800"/>
      <c r="K800"/>
      <c r="L800"/>
      <c r="M800"/>
      <c r="N800"/>
      <c r="O800"/>
      <c r="P800"/>
      <c r="Q800"/>
      <c r="R800"/>
      <c r="S800"/>
      <c r="T800"/>
      <c r="U800"/>
      <c r="V800"/>
      <c r="W800"/>
      <c r="X800"/>
      <c r="Y800"/>
      <c r="Z800"/>
      <c r="AA800"/>
    </row>
    <row r="801" spans="1:27" ht="14.5" x14ac:dyDescent="0.35">
      <c r="A801"/>
      <c r="B801"/>
      <c r="C801"/>
      <c r="D801"/>
      <c r="E801"/>
      <c r="F801"/>
      <c r="G801"/>
      <c r="H801"/>
      <c r="I801"/>
      <c r="J801"/>
      <c r="K801"/>
      <c r="L801"/>
      <c r="M801"/>
      <c r="N801"/>
      <c r="O801"/>
      <c r="P801"/>
      <c r="Q801"/>
      <c r="R801"/>
      <c r="S801"/>
      <c r="T801"/>
      <c r="U801"/>
      <c r="V801"/>
      <c r="W801"/>
      <c r="X801"/>
      <c r="Y801"/>
      <c r="Z801"/>
      <c r="AA801"/>
    </row>
    <row r="802" spans="1:27" ht="14.5" x14ac:dyDescent="0.35">
      <c r="A802"/>
      <c r="B802"/>
      <c r="C802"/>
      <c r="D802"/>
      <c r="E802"/>
      <c r="F802"/>
      <c r="G802"/>
      <c r="H802"/>
      <c r="I802"/>
      <c r="J802"/>
      <c r="K802"/>
      <c r="L802"/>
      <c r="M802"/>
      <c r="N802"/>
      <c r="O802"/>
      <c r="P802"/>
      <c r="Q802"/>
      <c r="R802"/>
      <c r="S802"/>
      <c r="T802"/>
      <c r="U802"/>
      <c r="V802"/>
      <c r="W802"/>
      <c r="X802"/>
      <c r="Y802"/>
      <c r="Z802"/>
      <c r="AA802"/>
    </row>
    <row r="803" spans="1:27" ht="14.5" x14ac:dyDescent="0.35">
      <c r="A803"/>
      <c r="B803"/>
      <c r="C803"/>
      <c r="D803"/>
      <c r="E803"/>
      <c r="F803"/>
      <c r="G803"/>
      <c r="H803"/>
      <c r="I803"/>
      <c r="J803"/>
      <c r="K803"/>
      <c r="L803"/>
      <c r="M803"/>
      <c r="N803"/>
      <c r="O803"/>
      <c r="P803"/>
      <c r="Q803"/>
      <c r="R803"/>
      <c r="S803"/>
      <c r="T803"/>
      <c r="U803"/>
      <c r="V803"/>
      <c r="W803"/>
      <c r="X803"/>
      <c r="Y803"/>
      <c r="Z803"/>
      <c r="AA803"/>
    </row>
    <row r="804" spans="1:27" ht="14.5" x14ac:dyDescent="0.35">
      <c r="A804"/>
      <c r="B804"/>
      <c r="C804"/>
      <c r="D804"/>
      <c r="E804"/>
      <c r="F804"/>
      <c r="G804"/>
      <c r="H804"/>
      <c r="I804"/>
      <c r="J804"/>
      <c r="K804"/>
      <c r="L804"/>
      <c r="M804"/>
      <c r="N804"/>
      <c r="O804"/>
      <c r="P804"/>
      <c r="Q804"/>
      <c r="R804"/>
      <c r="S804"/>
      <c r="T804"/>
      <c r="U804"/>
      <c r="V804"/>
      <c r="W804"/>
      <c r="X804"/>
      <c r="Y804"/>
      <c r="Z804"/>
      <c r="AA804"/>
    </row>
    <row r="805" spans="1:27" ht="14.5" x14ac:dyDescent="0.35">
      <c r="A805"/>
      <c r="B805"/>
      <c r="C805"/>
      <c r="D805"/>
      <c r="E805"/>
      <c r="F805"/>
      <c r="G805"/>
      <c r="H805"/>
      <c r="I805"/>
      <c r="J805"/>
      <c r="K805"/>
      <c r="L805"/>
      <c r="M805"/>
      <c r="N805"/>
      <c r="O805"/>
      <c r="P805"/>
      <c r="Q805"/>
      <c r="R805"/>
      <c r="S805"/>
      <c r="T805"/>
      <c r="U805"/>
      <c r="V805"/>
      <c r="W805"/>
      <c r="X805"/>
      <c r="Y805"/>
      <c r="Z805"/>
      <c r="AA805"/>
    </row>
    <row r="806" spans="1:27" ht="14.5" x14ac:dyDescent="0.35">
      <c r="A806"/>
      <c r="B806"/>
      <c r="C806"/>
      <c r="D806"/>
      <c r="E806"/>
      <c r="F806"/>
      <c r="G806"/>
      <c r="H806"/>
      <c r="I806"/>
      <c r="J806"/>
      <c r="K806"/>
      <c r="L806"/>
      <c r="M806"/>
      <c r="N806"/>
      <c r="O806"/>
      <c r="P806"/>
      <c r="Q806"/>
      <c r="R806"/>
      <c r="S806"/>
      <c r="T806"/>
      <c r="U806"/>
      <c r="V806"/>
      <c r="W806"/>
      <c r="X806"/>
      <c r="Y806"/>
      <c r="Z806"/>
      <c r="AA806"/>
    </row>
    <row r="807" spans="1:27" ht="14.5" x14ac:dyDescent="0.35">
      <c r="A807"/>
      <c r="B807"/>
      <c r="C807"/>
      <c r="D807"/>
      <c r="E807"/>
      <c r="F807"/>
      <c r="G807"/>
      <c r="H807"/>
      <c r="I807"/>
      <c r="J807"/>
      <c r="K807"/>
      <c r="L807"/>
      <c r="M807"/>
      <c r="N807"/>
      <c r="O807"/>
      <c r="P807"/>
      <c r="Q807"/>
      <c r="R807"/>
      <c r="S807"/>
      <c r="T807"/>
      <c r="U807"/>
      <c r="V807"/>
      <c r="W807"/>
      <c r="X807"/>
      <c r="Y807"/>
      <c r="Z807"/>
      <c r="AA807"/>
    </row>
    <row r="808" spans="1:27" ht="14.5" x14ac:dyDescent="0.35">
      <c r="A808"/>
      <c r="B808"/>
      <c r="C808"/>
      <c r="D808"/>
      <c r="E808"/>
      <c r="F808"/>
      <c r="G808"/>
      <c r="H808"/>
      <c r="I808"/>
      <c r="J808"/>
      <c r="K808"/>
      <c r="L808"/>
      <c r="M808"/>
      <c r="N808"/>
      <c r="O808"/>
      <c r="P808"/>
      <c r="Q808"/>
      <c r="R808"/>
      <c r="S808"/>
      <c r="T808"/>
      <c r="U808"/>
      <c r="V808"/>
      <c r="W808"/>
      <c r="X808"/>
      <c r="Y808"/>
      <c r="Z808"/>
      <c r="AA808"/>
    </row>
    <row r="809" spans="1:27" ht="14.5" x14ac:dyDescent="0.35">
      <c r="A809"/>
      <c r="B809"/>
      <c r="C809"/>
      <c r="D809"/>
      <c r="E809"/>
      <c r="F809"/>
      <c r="G809"/>
      <c r="H809"/>
      <c r="I809"/>
      <c r="J809"/>
      <c r="K809"/>
      <c r="L809"/>
      <c r="M809"/>
      <c r="N809"/>
      <c r="O809"/>
      <c r="P809"/>
      <c r="Q809"/>
      <c r="R809"/>
      <c r="S809"/>
      <c r="T809"/>
      <c r="U809"/>
      <c r="V809"/>
      <c r="W809"/>
      <c r="X809"/>
      <c r="Y809"/>
      <c r="Z809"/>
      <c r="AA809"/>
    </row>
    <row r="810" spans="1:27" ht="14.5" x14ac:dyDescent="0.35">
      <c r="A810"/>
      <c r="B810"/>
      <c r="C810"/>
      <c r="D810"/>
      <c r="E810"/>
      <c r="F810"/>
      <c r="G810"/>
      <c r="H810"/>
      <c r="I810"/>
      <c r="J810"/>
      <c r="K810"/>
      <c r="L810"/>
      <c r="M810"/>
      <c r="N810"/>
      <c r="O810"/>
      <c r="P810"/>
      <c r="Q810"/>
      <c r="R810"/>
      <c r="S810"/>
      <c r="T810"/>
      <c r="U810"/>
      <c r="V810"/>
      <c r="W810"/>
      <c r="X810"/>
      <c r="Y810"/>
      <c r="Z810"/>
      <c r="AA810"/>
    </row>
    <row r="811" spans="1:27" ht="14.5" x14ac:dyDescent="0.35">
      <c r="A811"/>
      <c r="B811"/>
      <c r="C811"/>
      <c r="D811"/>
      <c r="E811"/>
      <c r="F811"/>
      <c r="G811"/>
      <c r="H811"/>
      <c r="I811"/>
      <c r="J811"/>
      <c r="K811"/>
      <c r="L811"/>
      <c r="M811"/>
      <c r="N811"/>
      <c r="O811"/>
      <c r="P811"/>
      <c r="Q811"/>
      <c r="R811"/>
      <c r="S811"/>
      <c r="T811"/>
      <c r="U811"/>
      <c r="V811"/>
      <c r="W811"/>
      <c r="X811"/>
      <c r="Y811"/>
      <c r="Z811"/>
      <c r="AA811"/>
    </row>
    <row r="812" spans="1:27" ht="14.5" x14ac:dyDescent="0.35">
      <c r="A812"/>
      <c r="B812"/>
      <c r="C812"/>
      <c r="D812"/>
      <c r="E812"/>
      <c r="F812"/>
      <c r="G812"/>
      <c r="H812"/>
      <c r="I812"/>
      <c r="J812"/>
      <c r="K812"/>
      <c r="L812"/>
      <c r="M812"/>
      <c r="N812"/>
      <c r="O812"/>
      <c r="P812"/>
      <c r="Q812"/>
      <c r="R812"/>
      <c r="S812"/>
      <c r="T812"/>
      <c r="U812"/>
      <c r="V812"/>
      <c r="W812"/>
      <c r="X812"/>
      <c r="Y812"/>
      <c r="Z812"/>
      <c r="AA812"/>
    </row>
    <row r="813" spans="1:27" ht="14.5" x14ac:dyDescent="0.35">
      <c r="A813"/>
      <c r="B813"/>
      <c r="C813"/>
      <c r="D813"/>
      <c r="E813"/>
      <c r="F813"/>
      <c r="G813"/>
      <c r="H813"/>
      <c r="I813"/>
      <c r="J813"/>
      <c r="K813"/>
      <c r="L813"/>
      <c r="M813"/>
      <c r="N813"/>
      <c r="O813"/>
      <c r="P813"/>
      <c r="Q813"/>
      <c r="R813"/>
      <c r="S813"/>
      <c r="T813"/>
      <c r="U813"/>
      <c r="V813"/>
      <c r="W813"/>
      <c r="X813"/>
      <c r="Y813"/>
      <c r="Z813"/>
      <c r="AA813"/>
    </row>
    <row r="814" spans="1:27" ht="14.5" x14ac:dyDescent="0.35">
      <c r="A814"/>
      <c r="B814"/>
      <c r="C814"/>
      <c r="D814"/>
      <c r="E814"/>
      <c r="F814"/>
      <c r="G814"/>
      <c r="H814"/>
      <c r="I814"/>
      <c r="J814"/>
      <c r="K814"/>
      <c r="L814"/>
      <c r="M814"/>
      <c r="N814"/>
      <c r="O814"/>
      <c r="P814"/>
      <c r="Q814"/>
      <c r="R814"/>
      <c r="S814"/>
      <c r="T814"/>
      <c r="U814"/>
      <c r="V814"/>
      <c r="W814"/>
      <c r="X814"/>
      <c r="Y814"/>
      <c r="Z814"/>
      <c r="AA814"/>
    </row>
    <row r="815" spans="1:27" ht="14.5" x14ac:dyDescent="0.35">
      <c r="A815"/>
      <c r="B815"/>
      <c r="C815"/>
      <c r="D815"/>
      <c r="E815"/>
      <c r="F815"/>
      <c r="G815"/>
      <c r="H815"/>
      <c r="I815"/>
      <c r="J815"/>
      <c r="K815"/>
      <c r="L815"/>
      <c r="M815"/>
      <c r="N815"/>
      <c r="O815"/>
      <c r="P815"/>
      <c r="Q815"/>
      <c r="R815"/>
      <c r="S815"/>
      <c r="T815"/>
      <c r="U815"/>
      <c r="V815"/>
      <c r="W815"/>
      <c r="X815"/>
      <c r="Y815"/>
      <c r="Z815"/>
      <c r="AA815"/>
    </row>
    <row r="816" spans="1:27" ht="14.5" x14ac:dyDescent="0.35">
      <c r="A816"/>
      <c r="B816"/>
      <c r="C816"/>
      <c r="D816"/>
      <c r="E816"/>
      <c r="F816"/>
      <c r="G816"/>
      <c r="H816"/>
      <c r="I816"/>
      <c r="J816"/>
      <c r="K816"/>
      <c r="L816"/>
      <c r="M816"/>
      <c r="N816"/>
      <c r="O816"/>
      <c r="P816"/>
      <c r="Q816"/>
      <c r="R816"/>
      <c r="S816"/>
      <c r="T816"/>
      <c r="U816"/>
      <c r="V816"/>
      <c r="W816"/>
      <c r="X816"/>
      <c r="Y816"/>
      <c r="Z816"/>
      <c r="AA816"/>
    </row>
    <row r="817" spans="1:27" ht="14.5" x14ac:dyDescent="0.35">
      <c r="A817"/>
      <c r="B817"/>
      <c r="C817"/>
      <c r="D817"/>
      <c r="E817"/>
      <c r="F817"/>
      <c r="G817"/>
      <c r="H817"/>
      <c r="I817"/>
      <c r="J817"/>
      <c r="K817"/>
      <c r="L817"/>
      <c r="M817"/>
      <c r="N817"/>
      <c r="O817"/>
      <c r="P817"/>
      <c r="Q817"/>
      <c r="R817"/>
      <c r="S817"/>
      <c r="T817"/>
      <c r="U817"/>
      <c r="V817"/>
      <c r="W817"/>
      <c r="X817"/>
      <c r="Y817"/>
      <c r="Z817"/>
      <c r="AA817"/>
    </row>
    <row r="818" spans="1:27" ht="14.5" x14ac:dyDescent="0.35">
      <c r="A818"/>
      <c r="B818"/>
      <c r="C818"/>
      <c r="D818"/>
      <c r="E818"/>
      <c r="F818"/>
      <c r="G818"/>
      <c r="H818"/>
      <c r="I818"/>
      <c r="J818"/>
      <c r="K818"/>
      <c r="L818"/>
      <c r="M818"/>
      <c r="N818"/>
      <c r="O818"/>
      <c r="P818"/>
      <c r="Q818"/>
      <c r="R818"/>
      <c r="S818"/>
      <c r="T818"/>
      <c r="U818"/>
      <c r="V818"/>
      <c r="W818"/>
      <c r="X818"/>
      <c r="Y818"/>
      <c r="Z818"/>
      <c r="AA818"/>
    </row>
    <row r="819" spans="1:27" ht="14.5" x14ac:dyDescent="0.35">
      <c r="A819"/>
      <c r="B819"/>
      <c r="C819"/>
      <c r="D819"/>
      <c r="E819"/>
      <c r="F819"/>
      <c r="G819"/>
      <c r="H819"/>
      <c r="I819"/>
      <c r="J819"/>
      <c r="K819"/>
      <c r="L819"/>
      <c r="M819"/>
      <c r="N819"/>
      <c r="O819"/>
      <c r="P819"/>
      <c r="Q819"/>
      <c r="R819"/>
      <c r="S819"/>
      <c r="T819"/>
      <c r="U819"/>
      <c r="V819"/>
      <c r="W819"/>
      <c r="X819"/>
      <c r="Y819"/>
      <c r="Z819"/>
      <c r="AA819"/>
    </row>
    <row r="820" spans="1:27" ht="14.5" x14ac:dyDescent="0.35">
      <c r="A820"/>
      <c r="B820"/>
      <c r="C820"/>
      <c r="D820"/>
      <c r="E820"/>
      <c r="F820"/>
      <c r="G820"/>
      <c r="H820"/>
      <c r="I820"/>
      <c r="J820"/>
      <c r="K820"/>
      <c r="L820"/>
      <c r="M820"/>
      <c r="N820"/>
      <c r="O820"/>
      <c r="P820"/>
      <c r="Q820"/>
      <c r="R820"/>
      <c r="S820"/>
      <c r="T820"/>
      <c r="U820"/>
      <c r="V820"/>
      <c r="W820"/>
      <c r="X820"/>
      <c r="Y820"/>
      <c r="Z820"/>
      <c r="AA820"/>
    </row>
    <row r="821" spans="1:27" ht="14.5" x14ac:dyDescent="0.35">
      <c r="A821"/>
      <c r="B821"/>
      <c r="C821"/>
      <c r="D821"/>
      <c r="E821"/>
      <c r="F821"/>
      <c r="G821"/>
      <c r="H821"/>
      <c r="I821"/>
      <c r="J821"/>
      <c r="K821"/>
      <c r="L821"/>
      <c r="M821"/>
      <c r="N821"/>
      <c r="O821"/>
      <c r="P821"/>
      <c r="Q821"/>
      <c r="R821"/>
      <c r="S821"/>
      <c r="T821"/>
      <c r="U821"/>
      <c r="V821"/>
      <c r="W821"/>
      <c r="X821"/>
      <c r="Y821"/>
      <c r="Z821"/>
      <c r="AA821"/>
    </row>
    <row r="822" spans="1:27" ht="14.5" x14ac:dyDescent="0.35">
      <c r="A822"/>
      <c r="B822"/>
      <c r="C822"/>
      <c r="D822"/>
      <c r="E822"/>
      <c r="F822"/>
      <c r="G822"/>
      <c r="H822"/>
      <c r="I822"/>
      <c r="J822"/>
      <c r="K822"/>
      <c r="L822"/>
      <c r="M822"/>
      <c r="N822"/>
      <c r="O822"/>
      <c r="P822"/>
      <c r="Q822"/>
      <c r="R822"/>
      <c r="S822"/>
      <c r="T822"/>
      <c r="U822"/>
      <c r="V822"/>
      <c r="W822"/>
      <c r="X822"/>
      <c r="Y822"/>
      <c r="Z822"/>
      <c r="AA822"/>
    </row>
    <row r="823" spans="1:27" ht="14.5" x14ac:dyDescent="0.35">
      <c r="A823"/>
      <c r="B823"/>
      <c r="C823"/>
      <c r="D823"/>
      <c r="E823"/>
      <c r="F823"/>
      <c r="G823"/>
      <c r="H823"/>
      <c r="I823"/>
      <c r="J823"/>
      <c r="K823"/>
      <c r="L823"/>
      <c r="M823"/>
      <c r="N823"/>
      <c r="O823"/>
      <c r="P823"/>
      <c r="Q823"/>
      <c r="R823"/>
      <c r="S823"/>
      <c r="T823"/>
      <c r="U823"/>
      <c r="V823"/>
      <c r="W823"/>
      <c r="X823"/>
      <c r="Y823"/>
      <c r="Z823"/>
      <c r="AA823"/>
    </row>
    <row r="824" spans="1:27" ht="14.5" x14ac:dyDescent="0.35">
      <c r="A824"/>
      <c r="B824"/>
      <c r="C824"/>
      <c r="D824"/>
      <c r="E824"/>
      <c r="F824"/>
      <c r="G824"/>
      <c r="H824"/>
      <c r="I824"/>
      <c r="J824"/>
      <c r="K824"/>
      <c r="L824"/>
      <c r="M824"/>
      <c r="N824"/>
      <c r="O824"/>
      <c r="P824"/>
      <c r="Q824"/>
      <c r="R824"/>
      <c r="S824"/>
      <c r="T824"/>
      <c r="U824"/>
      <c r="V824"/>
      <c r="W824"/>
      <c r="X824"/>
      <c r="Y824"/>
      <c r="Z824"/>
      <c r="AA824"/>
    </row>
    <row r="825" spans="1:27" ht="14.5" x14ac:dyDescent="0.35">
      <c r="A825"/>
      <c r="B825"/>
      <c r="C825"/>
      <c r="D825"/>
      <c r="E825"/>
      <c r="F825"/>
      <c r="G825"/>
      <c r="H825"/>
      <c r="I825"/>
      <c r="J825"/>
      <c r="K825"/>
      <c r="L825"/>
      <c r="M825"/>
      <c r="N825"/>
      <c r="O825"/>
      <c r="P825"/>
      <c r="Q825"/>
      <c r="R825"/>
      <c r="S825"/>
      <c r="T825"/>
      <c r="U825"/>
      <c r="V825"/>
      <c r="W825"/>
      <c r="X825"/>
      <c r="Y825"/>
      <c r="Z825"/>
      <c r="AA825"/>
    </row>
    <row r="826" spans="1:27" ht="14.5" x14ac:dyDescent="0.35">
      <c r="A826"/>
      <c r="B826"/>
      <c r="C826"/>
      <c r="D826"/>
      <c r="E826"/>
      <c r="F826"/>
      <c r="G826"/>
      <c r="H826"/>
      <c r="I826"/>
      <c r="J826"/>
      <c r="K826"/>
      <c r="L826"/>
      <c r="M826"/>
      <c r="N826"/>
      <c r="O826"/>
      <c r="P826"/>
      <c r="Q826"/>
      <c r="R826"/>
      <c r="S826"/>
      <c r="T826"/>
      <c r="U826"/>
      <c r="V826"/>
      <c r="W826"/>
      <c r="X826"/>
      <c r="Y826"/>
      <c r="Z826"/>
      <c r="AA826"/>
    </row>
    <row r="827" spans="1:27" ht="14.5" x14ac:dyDescent="0.35">
      <c r="A827"/>
      <c r="B827"/>
      <c r="C827"/>
      <c r="D827"/>
      <c r="E827"/>
      <c r="F827"/>
      <c r="G827"/>
      <c r="H827"/>
      <c r="I827"/>
      <c r="J827"/>
      <c r="K827"/>
      <c r="L827"/>
      <c r="M827"/>
      <c r="N827"/>
      <c r="O827"/>
      <c r="P827"/>
      <c r="Q827"/>
      <c r="R827"/>
      <c r="S827"/>
      <c r="T827"/>
      <c r="U827"/>
      <c r="V827"/>
      <c r="W827"/>
      <c r="X827"/>
      <c r="Y827"/>
      <c r="Z827"/>
      <c r="AA827"/>
    </row>
    <row r="828" spans="1:27" ht="14.5" x14ac:dyDescent="0.35">
      <c r="A828"/>
      <c r="B828"/>
      <c r="C828"/>
      <c r="D828"/>
      <c r="E828"/>
      <c r="F828"/>
      <c r="G828"/>
      <c r="H828"/>
      <c r="I828"/>
      <c r="J828"/>
      <c r="K828"/>
      <c r="L828"/>
      <c r="M828"/>
      <c r="N828"/>
      <c r="O828"/>
      <c r="P828"/>
      <c r="Q828"/>
      <c r="R828"/>
      <c r="S828"/>
      <c r="T828"/>
      <c r="U828"/>
      <c r="V828"/>
      <c r="W828"/>
      <c r="X828"/>
      <c r="Y828"/>
      <c r="Z828"/>
      <c r="AA828"/>
    </row>
    <row r="829" spans="1:27" ht="14.5" x14ac:dyDescent="0.35">
      <c r="A829"/>
      <c r="B829"/>
      <c r="C829"/>
      <c r="D829"/>
      <c r="E829"/>
      <c r="F829"/>
      <c r="G829"/>
      <c r="H829"/>
      <c r="I829"/>
      <c r="J829"/>
      <c r="K829"/>
      <c r="L829"/>
      <c r="M829"/>
      <c r="N829"/>
      <c r="O829"/>
      <c r="P829"/>
      <c r="Q829"/>
      <c r="R829"/>
      <c r="S829"/>
      <c r="T829"/>
      <c r="U829"/>
      <c r="V829"/>
      <c r="W829"/>
      <c r="X829"/>
      <c r="Y829"/>
      <c r="Z829"/>
      <c r="AA829"/>
    </row>
    <row r="830" spans="1:27" ht="14.5" x14ac:dyDescent="0.35">
      <c r="A830"/>
      <c r="B830"/>
      <c r="C830"/>
      <c r="D830"/>
      <c r="E830"/>
      <c r="F830"/>
      <c r="G830"/>
      <c r="H830"/>
      <c r="I830"/>
      <c r="J830"/>
      <c r="K830"/>
      <c r="L830"/>
      <c r="M830"/>
      <c r="N830"/>
      <c r="O830"/>
      <c r="P830"/>
      <c r="Q830"/>
      <c r="R830"/>
      <c r="S830"/>
      <c r="T830"/>
      <c r="U830"/>
      <c r="V830"/>
      <c r="W830"/>
      <c r="X830"/>
      <c r="Y830"/>
      <c r="Z830"/>
      <c r="AA830"/>
    </row>
    <row r="831" spans="1:27" ht="14.5" x14ac:dyDescent="0.35">
      <c r="A831"/>
      <c r="B831"/>
      <c r="C831"/>
      <c r="D831"/>
      <c r="E831"/>
      <c r="F831"/>
      <c r="G831"/>
      <c r="H831"/>
      <c r="I831"/>
      <c r="J831"/>
      <c r="K831"/>
      <c r="L831"/>
      <c r="M831"/>
      <c r="N831"/>
      <c r="O831"/>
      <c r="P831"/>
      <c r="Q831"/>
      <c r="R831"/>
      <c r="S831"/>
      <c r="T831"/>
      <c r="U831"/>
      <c r="V831"/>
      <c r="W831"/>
      <c r="X831"/>
      <c r="Y831"/>
      <c r="Z831"/>
      <c r="AA831"/>
    </row>
    <row r="832" spans="1:27" ht="14.5" x14ac:dyDescent="0.35">
      <c r="A832"/>
      <c r="B832"/>
      <c r="C832"/>
      <c r="D832"/>
      <c r="E832"/>
      <c r="F832"/>
      <c r="G832"/>
      <c r="H832"/>
      <c r="I832"/>
      <c r="J832"/>
      <c r="K832"/>
      <c r="L832"/>
      <c r="M832"/>
      <c r="N832"/>
      <c r="O832"/>
      <c r="P832"/>
      <c r="Q832"/>
      <c r="R832"/>
      <c r="S832"/>
      <c r="T832"/>
      <c r="U832"/>
      <c r="V832"/>
      <c r="W832"/>
      <c r="X832"/>
      <c r="Y832"/>
      <c r="Z832"/>
      <c r="AA832"/>
    </row>
    <row r="833" spans="1:27" ht="14.5" x14ac:dyDescent="0.35">
      <c r="A833"/>
      <c r="B833"/>
      <c r="C833"/>
      <c r="D833"/>
      <c r="E833"/>
      <c r="F833"/>
      <c r="G833"/>
      <c r="H833"/>
      <c r="I833"/>
      <c r="J833"/>
      <c r="K833"/>
      <c r="L833"/>
      <c r="M833"/>
      <c r="N833"/>
      <c r="O833"/>
      <c r="P833"/>
      <c r="Q833"/>
      <c r="R833"/>
      <c r="S833"/>
      <c r="T833"/>
      <c r="U833"/>
      <c r="V833"/>
      <c r="W833"/>
      <c r="X833"/>
      <c r="Y833"/>
      <c r="Z833"/>
      <c r="AA833"/>
    </row>
    <row r="834" spans="1:27" ht="14.5" x14ac:dyDescent="0.35">
      <c r="A834"/>
      <c r="B834"/>
      <c r="C834"/>
      <c r="D834"/>
      <c r="E834"/>
      <c r="F834"/>
      <c r="G834"/>
      <c r="H834"/>
      <c r="I834"/>
      <c r="J834"/>
      <c r="K834"/>
      <c r="L834"/>
      <c r="M834"/>
      <c r="N834"/>
      <c r="O834"/>
      <c r="P834"/>
      <c r="Q834"/>
      <c r="R834"/>
      <c r="S834"/>
      <c r="T834"/>
      <c r="U834"/>
      <c r="V834"/>
      <c r="W834"/>
      <c r="X834"/>
      <c r="Y834"/>
      <c r="Z834"/>
      <c r="AA834"/>
    </row>
    <row r="835" spans="1:27" ht="14.5" x14ac:dyDescent="0.35">
      <c r="A835"/>
      <c r="B835"/>
      <c r="C835"/>
      <c r="D835"/>
      <c r="E835"/>
      <c r="F835"/>
      <c r="G835"/>
      <c r="H835"/>
      <c r="I835"/>
      <c r="J835"/>
      <c r="K835"/>
      <c r="L835"/>
      <c r="M835"/>
      <c r="N835"/>
      <c r="O835"/>
      <c r="P835"/>
      <c r="Q835"/>
      <c r="R835"/>
      <c r="S835"/>
      <c r="T835"/>
      <c r="U835"/>
      <c r="V835"/>
      <c r="W835"/>
      <c r="X835"/>
      <c r="Y835"/>
      <c r="Z835"/>
      <c r="AA835"/>
    </row>
    <row r="836" spans="1:27" ht="14.5" x14ac:dyDescent="0.35">
      <c r="A836"/>
      <c r="B836"/>
      <c r="C836"/>
      <c r="D836"/>
      <c r="E836"/>
      <c r="F836"/>
      <c r="G836"/>
      <c r="H836"/>
      <c r="I836"/>
      <c r="J836"/>
      <c r="K836"/>
      <c r="L836"/>
      <c r="M836"/>
      <c r="N836"/>
      <c r="O836"/>
      <c r="P836"/>
      <c r="Q836"/>
      <c r="R836"/>
      <c r="S836"/>
      <c r="T836"/>
      <c r="U836"/>
      <c r="V836"/>
      <c r="W836"/>
      <c r="X836"/>
      <c r="Y836"/>
      <c r="Z836"/>
      <c r="AA836"/>
    </row>
    <row r="837" spans="1:27" ht="14.5" x14ac:dyDescent="0.35">
      <c r="A837"/>
      <c r="B837"/>
      <c r="C837"/>
      <c r="D837"/>
      <c r="E837"/>
      <c r="F837"/>
      <c r="G837"/>
      <c r="H837"/>
      <c r="I837"/>
      <c r="J837"/>
      <c r="K837"/>
      <c r="L837"/>
      <c r="M837"/>
      <c r="N837"/>
      <c r="O837"/>
      <c r="P837"/>
      <c r="Q837"/>
      <c r="R837"/>
      <c r="S837"/>
      <c r="T837"/>
      <c r="U837"/>
      <c r="V837"/>
      <c r="W837"/>
      <c r="X837"/>
      <c r="Y837"/>
      <c r="Z837"/>
      <c r="AA837"/>
    </row>
    <row r="838" spans="1:27" ht="14.5" x14ac:dyDescent="0.35">
      <c r="A838"/>
      <c r="B838"/>
      <c r="C838"/>
      <c r="D838"/>
      <c r="E838"/>
      <c r="F838"/>
      <c r="G838"/>
      <c r="H838"/>
      <c r="I838"/>
      <c r="J838"/>
      <c r="K838"/>
      <c r="L838"/>
      <c r="M838"/>
      <c r="N838"/>
      <c r="O838"/>
      <c r="P838"/>
      <c r="Q838"/>
      <c r="R838"/>
      <c r="S838"/>
      <c r="T838"/>
      <c r="U838"/>
      <c r="V838"/>
      <c r="W838"/>
      <c r="X838"/>
      <c r="Y838"/>
      <c r="Z838"/>
      <c r="AA838"/>
    </row>
    <row r="839" spans="1:27" ht="14.5" x14ac:dyDescent="0.35">
      <c r="A839"/>
      <c r="B839"/>
      <c r="C839"/>
      <c r="D839"/>
      <c r="E839"/>
      <c r="F839"/>
      <c r="G839"/>
      <c r="H839"/>
      <c r="I839"/>
      <c r="J839"/>
      <c r="K839"/>
      <c r="L839"/>
      <c r="M839"/>
      <c r="N839"/>
      <c r="O839"/>
      <c r="P839"/>
      <c r="Q839"/>
      <c r="R839"/>
      <c r="S839"/>
      <c r="T839"/>
      <c r="U839"/>
      <c r="V839"/>
      <c r="W839"/>
      <c r="X839"/>
      <c r="Y839"/>
      <c r="Z839"/>
      <c r="AA839"/>
    </row>
    <row r="840" spans="1:27" ht="14.5" x14ac:dyDescent="0.35">
      <c r="A840"/>
      <c r="B840"/>
      <c r="C840"/>
      <c r="D840"/>
      <c r="E840"/>
      <c r="F840"/>
      <c r="G840"/>
      <c r="H840"/>
      <c r="I840"/>
      <c r="J840"/>
      <c r="K840"/>
      <c r="L840"/>
      <c r="M840"/>
      <c r="N840"/>
      <c r="O840"/>
      <c r="P840"/>
      <c r="Q840"/>
      <c r="R840"/>
      <c r="S840"/>
      <c r="T840"/>
      <c r="U840"/>
      <c r="V840"/>
      <c r="W840"/>
      <c r="X840"/>
      <c r="Y840"/>
      <c r="Z840"/>
      <c r="AA840"/>
    </row>
    <row r="841" spans="1:27" ht="14.5" x14ac:dyDescent="0.35">
      <c r="A841"/>
      <c r="B841"/>
      <c r="C841"/>
      <c r="D841"/>
      <c r="E841"/>
      <c r="F841"/>
      <c r="G841"/>
      <c r="H841"/>
      <c r="I841"/>
      <c r="J841"/>
      <c r="K841"/>
      <c r="L841"/>
      <c r="M841"/>
      <c r="N841"/>
      <c r="O841"/>
      <c r="P841"/>
      <c r="Q841"/>
      <c r="R841"/>
      <c r="S841"/>
      <c r="T841"/>
      <c r="U841"/>
      <c r="V841"/>
      <c r="W841"/>
      <c r="X841"/>
      <c r="Y841"/>
      <c r="Z841"/>
      <c r="AA841"/>
    </row>
    <row r="842" spans="1:27" ht="14.5" x14ac:dyDescent="0.35">
      <c r="A842"/>
      <c r="B842"/>
      <c r="C842"/>
      <c r="D842"/>
      <c r="E842"/>
      <c r="F842"/>
      <c r="G842"/>
      <c r="H842"/>
      <c r="I842"/>
      <c r="J842"/>
      <c r="K842"/>
      <c r="L842"/>
      <c r="M842"/>
      <c r="N842"/>
      <c r="O842"/>
      <c r="P842"/>
      <c r="Q842"/>
      <c r="R842"/>
      <c r="S842"/>
      <c r="T842"/>
      <c r="U842"/>
      <c r="V842"/>
      <c r="W842"/>
      <c r="X842"/>
      <c r="Y842"/>
      <c r="Z842"/>
      <c r="AA842"/>
    </row>
    <row r="843" spans="1:27" ht="14.5" x14ac:dyDescent="0.35">
      <c r="A843"/>
      <c r="B843"/>
      <c r="C843"/>
      <c r="D843"/>
      <c r="E843"/>
      <c r="F843"/>
      <c r="G843"/>
      <c r="H843"/>
      <c r="I843"/>
      <c r="J843"/>
      <c r="K843"/>
      <c r="L843"/>
      <c r="M843"/>
      <c r="N843"/>
      <c r="O843"/>
      <c r="P843"/>
      <c r="Q843"/>
      <c r="R843"/>
      <c r="S843"/>
      <c r="T843"/>
      <c r="U843"/>
      <c r="V843"/>
      <c r="W843"/>
      <c r="X843"/>
      <c r="Y843"/>
      <c r="Z843"/>
      <c r="AA843"/>
    </row>
    <row r="844" spans="1:27" ht="14.5" x14ac:dyDescent="0.35">
      <c r="A844"/>
      <c r="B844"/>
      <c r="C844"/>
      <c r="D844"/>
      <c r="E844"/>
      <c r="F844"/>
      <c r="G844"/>
      <c r="H844"/>
      <c r="I844"/>
      <c r="J844"/>
      <c r="K844"/>
      <c r="L844"/>
      <c r="M844"/>
      <c r="N844"/>
      <c r="O844"/>
      <c r="P844"/>
      <c r="Q844"/>
      <c r="R844"/>
      <c r="S844"/>
      <c r="T844"/>
      <c r="U844"/>
      <c r="V844"/>
      <c r="W844"/>
      <c r="X844"/>
      <c r="Y844"/>
      <c r="Z844"/>
      <c r="AA844"/>
    </row>
    <row r="845" spans="1:27" ht="14.5" x14ac:dyDescent="0.35">
      <c r="A845"/>
      <c r="B845"/>
      <c r="C845"/>
      <c r="D845"/>
      <c r="E845"/>
      <c r="F845"/>
      <c r="G845"/>
      <c r="H845"/>
      <c r="I845"/>
      <c r="J845"/>
      <c r="K845"/>
      <c r="L845"/>
      <c r="M845"/>
      <c r="N845"/>
      <c r="O845"/>
      <c r="P845"/>
      <c r="Q845"/>
      <c r="R845"/>
      <c r="S845"/>
      <c r="T845"/>
      <c r="U845"/>
      <c r="V845"/>
      <c r="W845"/>
      <c r="X845"/>
      <c r="Y845"/>
      <c r="Z845"/>
      <c r="AA845"/>
    </row>
    <row r="846" spans="1:27" ht="14.5" x14ac:dyDescent="0.35">
      <c r="A846"/>
      <c r="B846"/>
      <c r="C846"/>
      <c r="D846"/>
      <c r="E846"/>
      <c r="F846"/>
      <c r="G846"/>
      <c r="H846"/>
      <c r="I846"/>
      <c r="J846"/>
      <c r="K846"/>
      <c r="L846"/>
      <c r="M846"/>
      <c r="N846"/>
      <c r="O846"/>
      <c r="P846"/>
      <c r="Q846"/>
      <c r="R846"/>
      <c r="S846"/>
      <c r="T846"/>
      <c r="U846"/>
      <c r="V846"/>
      <c r="W846"/>
      <c r="X846"/>
      <c r="Y846"/>
      <c r="Z846"/>
      <c r="AA846"/>
    </row>
    <row r="847" spans="1:27" ht="14.5" x14ac:dyDescent="0.35">
      <c r="A847"/>
      <c r="B847"/>
      <c r="C847"/>
      <c r="D847"/>
      <c r="E847"/>
      <c r="F847"/>
      <c r="G847"/>
      <c r="H847"/>
      <c r="I847"/>
      <c r="J847"/>
      <c r="K847"/>
      <c r="L847"/>
      <c r="M847"/>
      <c r="N847"/>
      <c r="O847"/>
      <c r="P847"/>
      <c r="Q847"/>
      <c r="R847"/>
      <c r="S847"/>
      <c r="T847"/>
      <c r="U847"/>
      <c r="V847"/>
      <c r="W847"/>
      <c r="X847"/>
      <c r="Y847"/>
      <c r="Z847"/>
      <c r="AA847"/>
    </row>
    <row r="848" spans="1:27" ht="14.5" x14ac:dyDescent="0.35">
      <c r="A848"/>
      <c r="B848"/>
      <c r="C848"/>
      <c r="D848"/>
      <c r="E848"/>
      <c r="F848"/>
      <c r="G848"/>
      <c r="H848"/>
      <c r="I848"/>
      <c r="J848"/>
      <c r="K848"/>
      <c r="L848"/>
      <c r="M848"/>
      <c r="N848"/>
      <c r="O848"/>
      <c r="P848"/>
      <c r="Q848"/>
      <c r="R848"/>
      <c r="S848"/>
      <c r="T848"/>
      <c r="U848"/>
      <c r="V848"/>
      <c r="W848"/>
      <c r="X848"/>
      <c r="Y848"/>
      <c r="Z848"/>
      <c r="AA848"/>
    </row>
    <row r="849" spans="1:27" ht="14.5" x14ac:dyDescent="0.35">
      <c r="A849"/>
      <c r="B849"/>
      <c r="C849"/>
      <c r="D849"/>
      <c r="E849"/>
      <c r="F849"/>
      <c r="G849"/>
      <c r="H849"/>
      <c r="I849"/>
      <c r="J849"/>
      <c r="K849"/>
      <c r="L849"/>
      <c r="M849"/>
      <c r="N849"/>
      <c r="O849"/>
      <c r="P849"/>
      <c r="Q849"/>
      <c r="R849"/>
      <c r="S849"/>
      <c r="T849"/>
      <c r="U849"/>
      <c r="V849"/>
      <c r="W849"/>
      <c r="X849"/>
      <c r="Y849"/>
      <c r="Z849"/>
      <c r="AA849"/>
    </row>
    <row r="850" spans="1:27" ht="14.5" x14ac:dyDescent="0.35">
      <c r="A850"/>
      <c r="B850"/>
      <c r="C850"/>
      <c r="D850"/>
      <c r="E850"/>
      <c r="F850"/>
      <c r="G850"/>
      <c r="H850"/>
      <c r="I850"/>
      <c r="J850"/>
      <c r="K850"/>
      <c r="L850"/>
      <c r="M850"/>
      <c r="N850"/>
      <c r="O850"/>
      <c r="P850"/>
      <c r="Q850"/>
      <c r="R850"/>
      <c r="S850"/>
      <c r="T850"/>
      <c r="U850"/>
      <c r="V850"/>
      <c r="W850"/>
      <c r="X850"/>
      <c r="Y850"/>
      <c r="Z850"/>
      <c r="AA850"/>
    </row>
    <row r="851" spans="1:27" ht="14.5" x14ac:dyDescent="0.35">
      <c r="A851"/>
      <c r="B851"/>
      <c r="C851"/>
      <c r="D851"/>
      <c r="E851"/>
      <c r="F851"/>
      <c r="G851"/>
      <c r="H851"/>
      <c r="I851"/>
      <c r="J851"/>
      <c r="K851"/>
      <c r="L851"/>
      <c r="M851"/>
      <c r="N851"/>
      <c r="O851"/>
      <c r="P851"/>
      <c r="Q851"/>
      <c r="R851"/>
      <c r="S851"/>
      <c r="T851"/>
      <c r="U851"/>
      <c r="V851"/>
      <c r="W851"/>
      <c r="X851"/>
      <c r="Y851"/>
      <c r="Z851"/>
      <c r="AA851"/>
    </row>
    <row r="852" spans="1:27" ht="14.5" x14ac:dyDescent="0.35">
      <c r="A852"/>
      <c r="B852"/>
      <c r="C852"/>
      <c r="D852"/>
      <c r="E852"/>
      <c r="F852"/>
      <c r="G852"/>
      <c r="H852"/>
      <c r="I852"/>
      <c r="J852"/>
      <c r="K852"/>
      <c r="L852"/>
      <c r="M852"/>
      <c r="N852"/>
      <c r="O852"/>
      <c r="P852"/>
      <c r="Q852"/>
      <c r="R852"/>
      <c r="S852"/>
      <c r="T852"/>
      <c r="U852"/>
      <c r="V852"/>
      <c r="W852"/>
      <c r="X852"/>
      <c r="Y852"/>
      <c r="Z852"/>
      <c r="AA852"/>
    </row>
    <row r="853" spans="1:27" ht="14.5" x14ac:dyDescent="0.35">
      <c r="A853"/>
      <c r="B853"/>
      <c r="C853"/>
      <c r="D853"/>
      <c r="E853"/>
      <c r="F853"/>
      <c r="G853"/>
      <c r="H853"/>
      <c r="I853"/>
      <c r="J853"/>
      <c r="K853"/>
      <c r="L853"/>
      <c r="M853"/>
      <c r="N853"/>
      <c r="O853"/>
      <c r="P853"/>
      <c r="Q853"/>
      <c r="R853"/>
      <c r="S853"/>
      <c r="T853"/>
      <c r="U853"/>
      <c r="V853"/>
      <c r="W853"/>
      <c r="X853"/>
      <c r="Y853"/>
      <c r="Z853"/>
      <c r="AA853"/>
    </row>
    <row r="854" spans="1:27" ht="14.5" x14ac:dyDescent="0.35">
      <c r="A854"/>
      <c r="B854"/>
      <c r="C854"/>
      <c r="D854"/>
      <c r="E854"/>
      <c r="F854"/>
      <c r="G854"/>
      <c r="H854"/>
      <c r="I854"/>
      <c r="J854"/>
      <c r="K854"/>
      <c r="L854"/>
      <c r="M854"/>
      <c r="N854"/>
      <c r="O854"/>
      <c r="P854"/>
      <c r="Q854"/>
      <c r="R854"/>
      <c r="S854"/>
      <c r="T854"/>
      <c r="U854"/>
      <c r="V854"/>
      <c r="W854"/>
      <c r="X854"/>
      <c r="Y854"/>
      <c r="Z854"/>
      <c r="AA854"/>
    </row>
    <row r="855" spans="1:27" ht="14.5" x14ac:dyDescent="0.35">
      <c r="A855"/>
      <c r="B855"/>
      <c r="C855"/>
      <c r="D855"/>
      <c r="E855"/>
      <c r="F855"/>
      <c r="G855"/>
      <c r="H855"/>
      <c r="I855"/>
      <c r="J855"/>
      <c r="K855"/>
      <c r="L855"/>
      <c r="M855"/>
      <c r="N855"/>
      <c r="O855"/>
      <c r="P855"/>
      <c r="Q855"/>
      <c r="R855"/>
      <c r="S855"/>
      <c r="T855"/>
      <c r="U855"/>
      <c r="V855"/>
      <c r="W855"/>
      <c r="X855"/>
      <c r="Y855"/>
      <c r="Z855"/>
      <c r="AA855"/>
    </row>
    <row r="856" spans="1:27" ht="14.5" x14ac:dyDescent="0.35">
      <c r="A856"/>
      <c r="B856"/>
      <c r="C856"/>
      <c r="D856"/>
      <c r="E856"/>
      <c r="F856"/>
      <c r="G856"/>
      <c r="H856"/>
      <c r="I856"/>
      <c r="J856"/>
      <c r="K856"/>
      <c r="L856"/>
      <c r="M856"/>
      <c r="N856"/>
      <c r="O856"/>
      <c r="P856"/>
      <c r="Q856"/>
      <c r="R856"/>
      <c r="S856"/>
      <c r="T856"/>
      <c r="U856"/>
      <c r="V856"/>
      <c r="W856"/>
      <c r="X856"/>
      <c r="Y856"/>
      <c r="Z856"/>
      <c r="AA856"/>
    </row>
    <row r="857" spans="1:27" ht="14.5" x14ac:dyDescent="0.35">
      <c r="A857"/>
      <c r="B857"/>
      <c r="C857"/>
      <c r="D857"/>
      <c r="E857"/>
      <c r="F857"/>
      <c r="G857"/>
      <c r="H857"/>
      <c r="I857"/>
      <c r="J857"/>
      <c r="K857"/>
      <c r="L857"/>
      <c r="M857"/>
      <c r="N857"/>
      <c r="O857"/>
      <c r="P857"/>
      <c r="Q857"/>
      <c r="R857"/>
      <c r="S857"/>
      <c r="T857"/>
      <c r="U857"/>
      <c r="V857"/>
      <c r="W857"/>
      <c r="X857"/>
      <c r="Y857"/>
      <c r="Z857"/>
      <c r="AA857"/>
    </row>
    <row r="858" spans="1:27" ht="14.5" x14ac:dyDescent="0.35">
      <c r="A858"/>
      <c r="B858"/>
      <c r="C858"/>
      <c r="D858"/>
      <c r="E858"/>
      <c r="F858"/>
      <c r="G858"/>
      <c r="H858"/>
      <c r="I858"/>
      <c r="J858"/>
      <c r="K858"/>
      <c r="L858"/>
      <c r="M858"/>
      <c r="N858"/>
      <c r="O858"/>
      <c r="P858"/>
      <c r="Q858"/>
      <c r="R858"/>
      <c r="S858"/>
      <c r="T858"/>
      <c r="U858"/>
      <c r="V858"/>
      <c r="W858"/>
      <c r="X858"/>
      <c r="Y858"/>
      <c r="Z858"/>
      <c r="AA858"/>
    </row>
    <row r="859" spans="1:27" ht="14.5" x14ac:dyDescent="0.35">
      <c r="A859"/>
      <c r="B859"/>
      <c r="C859"/>
      <c r="D859"/>
      <c r="E859"/>
      <c r="F859"/>
      <c r="G859"/>
      <c r="H859"/>
      <c r="I859"/>
      <c r="J859"/>
      <c r="K859"/>
      <c r="L859"/>
      <c r="M859"/>
      <c r="N859"/>
      <c r="O859"/>
      <c r="P859"/>
      <c r="Q859"/>
      <c r="R859"/>
      <c r="S859"/>
      <c r="T859"/>
      <c r="U859"/>
      <c r="V859"/>
      <c r="W859"/>
      <c r="X859"/>
      <c r="Y859"/>
      <c r="Z859"/>
      <c r="AA859"/>
    </row>
    <row r="860" spans="1:27" ht="14.5" x14ac:dyDescent="0.35">
      <c r="A860"/>
      <c r="B860"/>
      <c r="C860"/>
      <c r="D860"/>
      <c r="E860"/>
      <c r="F860"/>
      <c r="G860"/>
      <c r="H860"/>
      <c r="I860"/>
      <c r="J860"/>
      <c r="K860"/>
      <c r="L860"/>
      <c r="M860"/>
      <c r="N860"/>
      <c r="O860"/>
      <c r="P860"/>
      <c r="Q860"/>
      <c r="R860"/>
      <c r="S860"/>
      <c r="T860"/>
      <c r="U860"/>
      <c r="V860"/>
      <c r="W860"/>
      <c r="X860"/>
      <c r="Y860"/>
      <c r="Z860"/>
      <c r="AA860"/>
    </row>
    <row r="861" spans="1:27" ht="14.5" x14ac:dyDescent="0.35">
      <c r="A861"/>
      <c r="B861"/>
      <c r="C861"/>
      <c r="D861"/>
      <c r="E861"/>
      <c r="F861"/>
      <c r="G861"/>
      <c r="H861"/>
      <c r="I861"/>
      <c r="J861"/>
      <c r="K861"/>
      <c r="L861"/>
      <c r="M861"/>
      <c r="N861"/>
      <c r="O861"/>
      <c r="P861"/>
      <c r="Q861"/>
      <c r="R861"/>
      <c r="S861"/>
      <c r="T861"/>
      <c r="U861"/>
      <c r="V861"/>
      <c r="W861"/>
      <c r="X861"/>
      <c r="Y861"/>
      <c r="Z861"/>
      <c r="AA861"/>
    </row>
    <row r="862" spans="1:27" ht="14.5" x14ac:dyDescent="0.35">
      <c r="A862"/>
      <c r="B862"/>
      <c r="C862"/>
      <c r="D862"/>
      <c r="E862"/>
      <c r="F862"/>
      <c r="G862"/>
      <c r="H862"/>
      <c r="I862"/>
      <c r="J862"/>
      <c r="K862"/>
      <c r="L862"/>
      <c r="M862"/>
      <c r="N862"/>
      <c r="O862"/>
      <c r="P862"/>
      <c r="Q862"/>
      <c r="R862"/>
      <c r="S862"/>
      <c r="T862"/>
      <c r="U862"/>
      <c r="V862"/>
      <c r="W862"/>
      <c r="X862"/>
      <c r="Y862"/>
      <c r="Z862"/>
      <c r="AA862"/>
    </row>
    <row r="863" spans="1:27" ht="14.5" x14ac:dyDescent="0.35">
      <c r="A863"/>
      <c r="B863"/>
      <c r="C863"/>
      <c r="D863"/>
      <c r="E863"/>
      <c r="F863"/>
      <c r="G863"/>
      <c r="H863"/>
      <c r="I863"/>
      <c r="J863"/>
      <c r="K863"/>
      <c r="L863"/>
      <c r="M863"/>
      <c r="N863"/>
      <c r="O863"/>
      <c r="P863"/>
      <c r="Q863"/>
      <c r="R863"/>
      <c r="S863"/>
      <c r="T863"/>
      <c r="U863"/>
      <c r="V863"/>
      <c r="W863"/>
      <c r="X863"/>
      <c r="Y863"/>
      <c r="Z863"/>
      <c r="AA863"/>
    </row>
    <row r="864" spans="1:27" ht="14.5" x14ac:dyDescent="0.35">
      <c r="A864"/>
      <c r="B864"/>
      <c r="C864"/>
      <c r="D864"/>
      <c r="E864"/>
      <c r="F864"/>
      <c r="G864"/>
      <c r="H864"/>
      <c r="I864"/>
      <c r="J864"/>
      <c r="K864"/>
      <c r="L864"/>
      <c r="M864"/>
      <c r="N864"/>
      <c r="O864"/>
      <c r="P864"/>
      <c r="Q864"/>
      <c r="R864"/>
      <c r="S864"/>
      <c r="T864"/>
      <c r="U864"/>
      <c r="V864"/>
      <c r="W864"/>
      <c r="X864"/>
      <c r="Y864"/>
      <c r="Z864"/>
      <c r="AA864"/>
    </row>
    <row r="865" spans="1:27" ht="14.5" x14ac:dyDescent="0.35">
      <c r="A865"/>
      <c r="B865"/>
      <c r="C865"/>
      <c r="D865"/>
      <c r="E865"/>
      <c r="F865"/>
      <c r="G865"/>
      <c r="H865"/>
      <c r="I865"/>
      <c r="J865"/>
      <c r="K865"/>
      <c r="L865"/>
      <c r="M865"/>
      <c r="N865"/>
      <c r="O865"/>
      <c r="P865"/>
      <c r="Q865"/>
      <c r="R865"/>
      <c r="S865"/>
      <c r="T865"/>
      <c r="U865"/>
      <c r="V865"/>
      <c r="W865"/>
      <c r="X865"/>
      <c r="Y865"/>
      <c r="Z865"/>
      <c r="AA865"/>
    </row>
    <row r="866" spans="1:27" ht="14.5" x14ac:dyDescent="0.35">
      <c r="A866"/>
      <c r="B866"/>
      <c r="C866"/>
      <c r="D866"/>
      <c r="E866"/>
      <c r="F866"/>
      <c r="G866"/>
      <c r="H866"/>
      <c r="I866"/>
      <c r="J866"/>
      <c r="K866"/>
      <c r="L866"/>
      <c r="M866"/>
      <c r="N866"/>
      <c r="O866"/>
      <c r="P866"/>
      <c r="Q866"/>
      <c r="R866"/>
      <c r="S866"/>
      <c r="T866"/>
      <c r="U866"/>
      <c r="V866"/>
      <c r="W866"/>
      <c r="X866"/>
      <c r="Y866"/>
      <c r="Z866"/>
      <c r="AA866"/>
    </row>
    <row r="867" spans="1:27" ht="14.5" x14ac:dyDescent="0.35">
      <c r="A867"/>
      <c r="B867"/>
      <c r="C867"/>
      <c r="D867"/>
      <c r="E867"/>
      <c r="F867"/>
      <c r="G867"/>
      <c r="H867"/>
      <c r="I867"/>
      <c r="J867"/>
      <c r="K867"/>
      <c r="L867"/>
      <c r="M867"/>
      <c r="N867"/>
      <c r="O867"/>
      <c r="P867"/>
      <c r="Q867"/>
      <c r="R867"/>
      <c r="S867"/>
      <c r="T867"/>
      <c r="U867"/>
      <c r="V867"/>
      <c r="W867"/>
      <c r="X867"/>
      <c r="Y867"/>
      <c r="Z867"/>
      <c r="AA867"/>
    </row>
    <row r="868" spans="1:27" ht="14.5" x14ac:dyDescent="0.35">
      <c r="A868"/>
      <c r="B868"/>
      <c r="C868"/>
      <c r="D868"/>
      <c r="E868"/>
      <c r="F868"/>
      <c r="G868"/>
      <c r="H868"/>
      <c r="I868"/>
      <c r="J868"/>
      <c r="K868"/>
      <c r="L868"/>
      <c r="M868"/>
      <c r="N868"/>
      <c r="O868"/>
      <c r="P868"/>
      <c r="Q868"/>
      <c r="R868"/>
      <c r="S868"/>
      <c r="T868"/>
      <c r="U868"/>
      <c r="V868"/>
      <c r="W868"/>
      <c r="X868"/>
      <c r="Y868"/>
      <c r="Z868"/>
      <c r="AA868"/>
    </row>
    <row r="869" spans="1:27" ht="14.5" x14ac:dyDescent="0.35">
      <c r="A869"/>
      <c r="B869"/>
      <c r="C869"/>
      <c r="D869"/>
      <c r="E869"/>
      <c r="F869"/>
      <c r="G869"/>
      <c r="H869"/>
      <c r="I869"/>
      <c r="J869"/>
      <c r="K869"/>
      <c r="L869"/>
      <c r="M869"/>
      <c r="N869"/>
      <c r="O869"/>
      <c r="P869"/>
      <c r="Q869"/>
      <c r="R869"/>
      <c r="S869"/>
      <c r="T869"/>
      <c r="U869"/>
      <c r="V869"/>
      <c r="W869"/>
      <c r="X869"/>
      <c r="Y869"/>
      <c r="Z869"/>
      <c r="AA869"/>
    </row>
    <row r="870" spans="1:27" ht="14.5" x14ac:dyDescent="0.35">
      <c r="A870"/>
      <c r="B870"/>
      <c r="C870"/>
      <c r="D870"/>
      <c r="E870"/>
      <c r="F870"/>
      <c r="G870"/>
      <c r="H870"/>
      <c r="I870"/>
      <c r="J870"/>
      <c r="K870"/>
      <c r="L870"/>
      <c r="M870"/>
      <c r="N870"/>
      <c r="O870"/>
      <c r="P870"/>
      <c r="Q870"/>
      <c r="R870"/>
      <c r="S870"/>
      <c r="T870"/>
      <c r="U870"/>
      <c r="V870"/>
      <c r="W870"/>
      <c r="X870"/>
      <c r="Y870"/>
      <c r="Z870"/>
      <c r="AA870"/>
    </row>
    <row r="871" spans="1:27" ht="14.5" x14ac:dyDescent="0.35">
      <c r="A871"/>
      <c r="B871"/>
      <c r="C871"/>
      <c r="D871"/>
      <c r="E871"/>
      <c r="F871"/>
      <c r="G871"/>
      <c r="H871"/>
      <c r="I871"/>
      <c r="J871"/>
      <c r="K871"/>
      <c r="L871"/>
      <c r="M871"/>
      <c r="N871"/>
      <c r="O871"/>
      <c r="P871"/>
      <c r="Q871"/>
      <c r="R871"/>
      <c r="S871"/>
      <c r="T871"/>
      <c r="U871"/>
      <c r="V871"/>
      <c r="W871"/>
      <c r="X871"/>
      <c r="Y871"/>
      <c r="Z871"/>
      <c r="AA871"/>
    </row>
    <row r="872" spans="1:27" ht="14.5" x14ac:dyDescent="0.35">
      <c r="A872"/>
      <c r="B872"/>
      <c r="C872"/>
      <c r="D872"/>
      <c r="E872"/>
      <c r="F872"/>
      <c r="G872"/>
      <c r="H872"/>
      <c r="I872"/>
      <c r="J872"/>
      <c r="K872"/>
      <c r="L872"/>
      <c r="M872"/>
      <c r="N872"/>
      <c r="O872"/>
      <c r="P872"/>
      <c r="Q872"/>
      <c r="R872"/>
      <c r="S872"/>
      <c r="T872"/>
      <c r="U872"/>
      <c r="V872"/>
      <c r="W872"/>
      <c r="X872"/>
      <c r="Y872"/>
      <c r="Z872"/>
      <c r="AA872"/>
    </row>
    <row r="873" spans="1:27" ht="14.5" x14ac:dyDescent="0.35">
      <c r="A873"/>
      <c r="B873"/>
      <c r="C873"/>
      <c r="D873"/>
      <c r="E873"/>
      <c r="F873"/>
      <c r="G873"/>
      <c r="H873"/>
      <c r="I873"/>
      <c r="J873"/>
      <c r="K873"/>
      <c r="L873"/>
      <c r="M873"/>
      <c r="N873"/>
      <c r="O873"/>
      <c r="P873"/>
      <c r="Q873"/>
      <c r="R873"/>
      <c r="S873"/>
      <c r="T873"/>
      <c r="U873"/>
      <c r="V873"/>
      <c r="W873"/>
      <c r="X873"/>
      <c r="Y873"/>
      <c r="Z873"/>
      <c r="AA873"/>
    </row>
    <row r="874" spans="1:27" ht="14.5" x14ac:dyDescent="0.35">
      <c r="A874"/>
      <c r="B874"/>
      <c r="C874"/>
      <c r="D874"/>
      <c r="E874"/>
      <c r="F874"/>
      <c r="G874"/>
      <c r="H874"/>
      <c r="I874"/>
      <c r="J874"/>
      <c r="K874"/>
      <c r="L874"/>
      <c r="M874"/>
      <c r="N874"/>
      <c r="O874"/>
      <c r="P874"/>
      <c r="Q874"/>
      <c r="R874"/>
      <c r="S874"/>
      <c r="T874"/>
      <c r="U874"/>
      <c r="V874"/>
      <c r="W874"/>
      <c r="X874"/>
      <c r="Y874"/>
      <c r="Z874"/>
      <c r="AA874"/>
    </row>
    <row r="875" spans="1:27" ht="14.5" x14ac:dyDescent="0.35">
      <c r="A875"/>
      <c r="B875"/>
      <c r="C875"/>
      <c r="D875"/>
      <c r="E875"/>
      <c r="F875"/>
      <c r="G875"/>
      <c r="H875"/>
      <c r="I875"/>
      <c r="J875"/>
      <c r="K875"/>
      <c r="L875"/>
      <c r="M875"/>
      <c r="N875"/>
      <c r="O875"/>
      <c r="P875"/>
      <c r="Q875"/>
      <c r="R875"/>
      <c r="S875"/>
      <c r="T875"/>
      <c r="U875"/>
      <c r="V875"/>
      <c r="W875"/>
      <c r="X875"/>
      <c r="Y875"/>
      <c r="Z875"/>
      <c r="AA875"/>
    </row>
    <row r="876" spans="1:27" ht="14.5" x14ac:dyDescent="0.35">
      <c r="A876"/>
      <c r="B876"/>
      <c r="C876"/>
      <c r="D876"/>
      <c r="E876"/>
      <c r="F876"/>
      <c r="G876"/>
      <c r="H876"/>
      <c r="I876"/>
      <c r="J876"/>
      <c r="K876"/>
      <c r="L876"/>
      <c r="M876"/>
      <c r="N876"/>
      <c r="O876"/>
      <c r="P876"/>
      <c r="Q876"/>
      <c r="R876"/>
      <c r="S876"/>
      <c r="T876"/>
      <c r="U876"/>
      <c r="V876"/>
      <c r="W876"/>
      <c r="X876"/>
      <c r="Y876"/>
      <c r="Z876"/>
      <c r="AA876"/>
    </row>
    <row r="877" spans="1:27" ht="14.5" x14ac:dyDescent="0.35">
      <c r="A877"/>
      <c r="B877"/>
      <c r="C877"/>
      <c r="D877"/>
      <c r="E877"/>
      <c r="F877"/>
      <c r="G877"/>
      <c r="H877"/>
      <c r="I877"/>
      <c r="J877"/>
      <c r="K877"/>
      <c r="L877"/>
      <c r="M877"/>
      <c r="N877"/>
      <c r="O877"/>
      <c r="P877"/>
      <c r="Q877"/>
      <c r="R877"/>
      <c r="S877"/>
      <c r="T877"/>
      <c r="U877"/>
      <c r="V877"/>
      <c r="W877"/>
      <c r="X877"/>
      <c r="Y877"/>
      <c r="Z877"/>
      <c r="AA877"/>
    </row>
    <row r="878" spans="1:27" ht="14.5" x14ac:dyDescent="0.35">
      <c r="A878"/>
      <c r="B878"/>
      <c r="C878"/>
      <c r="D878"/>
      <c r="E878"/>
      <c r="F878"/>
      <c r="G878"/>
      <c r="H878"/>
      <c r="I878"/>
      <c r="J878"/>
      <c r="K878"/>
      <c r="L878"/>
      <c r="M878"/>
      <c r="N878"/>
      <c r="O878"/>
      <c r="P878"/>
      <c r="Q878"/>
      <c r="R878"/>
      <c r="S878"/>
      <c r="T878"/>
      <c r="U878"/>
      <c r="V878"/>
      <c r="W878"/>
      <c r="X878"/>
      <c r="Y878"/>
      <c r="Z878"/>
      <c r="AA878"/>
    </row>
    <row r="879" spans="1:27" ht="14.5" x14ac:dyDescent="0.35">
      <c r="A879"/>
      <c r="B879"/>
      <c r="C879"/>
      <c r="D879"/>
      <c r="E879"/>
      <c r="F879"/>
      <c r="G879"/>
      <c r="H879"/>
      <c r="I879"/>
      <c r="J879"/>
      <c r="K879"/>
      <c r="L879"/>
      <c r="M879"/>
      <c r="N879"/>
      <c r="O879"/>
      <c r="P879"/>
      <c r="Q879"/>
      <c r="R879"/>
      <c r="S879"/>
      <c r="T879"/>
      <c r="U879"/>
      <c r="V879"/>
      <c r="W879"/>
      <c r="X879"/>
      <c r="Y879"/>
      <c r="Z879"/>
      <c r="AA879"/>
    </row>
    <row r="880" spans="1:27" ht="14.5" x14ac:dyDescent="0.35">
      <c r="A880"/>
      <c r="B880"/>
      <c r="C880"/>
      <c r="D880"/>
      <c r="E880"/>
      <c r="F880"/>
      <c r="G880"/>
      <c r="H880"/>
      <c r="I880"/>
      <c r="J880"/>
      <c r="K880"/>
      <c r="L880"/>
      <c r="M880"/>
      <c r="N880"/>
      <c r="O880"/>
      <c r="P880"/>
      <c r="Q880"/>
      <c r="R880"/>
      <c r="S880"/>
      <c r="T880"/>
      <c r="U880"/>
      <c r="V880"/>
      <c r="W880"/>
      <c r="X880"/>
      <c r="Y880"/>
      <c r="Z880"/>
      <c r="AA880"/>
    </row>
    <row r="881" spans="1:27" ht="14.5" x14ac:dyDescent="0.35">
      <c r="A881"/>
      <c r="B881"/>
      <c r="C881"/>
      <c r="D881"/>
      <c r="E881"/>
      <c r="F881"/>
      <c r="G881"/>
      <c r="H881"/>
      <c r="I881"/>
      <c r="J881"/>
      <c r="K881"/>
      <c r="L881"/>
      <c r="M881"/>
      <c r="N881"/>
      <c r="O881"/>
      <c r="P881"/>
      <c r="Q881"/>
      <c r="R881"/>
      <c r="S881"/>
      <c r="T881"/>
      <c r="U881"/>
      <c r="V881"/>
      <c r="W881"/>
      <c r="X881"/>
      <c r="Y881"/>
      <c r="Z881"/>
      <c r="AA881"/>
    </row>
    <row r="882" spans="1:27" ht="14.5" x14ac:dyDescent="0.35">
      <c r="A882"/>
      <c r="B882"/>
      <c r="C882"/>
      <c r="D882"/>
      <c r="E882"/>
      <c r="F882"/>
      <c r="G882"/>
      <c r="H882"/>
      <c r="I882"/>
      <c r="J882"/>
      <c r="K882"/>
      <c r="L882"/>
      <c r="M882"/>
      <c r="N882"/>
      <c r="O882"/>
      <c r="P882"/>
      <c r="Q882"/>
      <c r="R882"/>
      <c r="S882"/>
      <c r="T882"/>
      <c r="U882"/>
      <c r="V882"/>
      <c r="W882"/>
      <c r="X882"/>
      <c r="Y882"/>
      <c r="Z882"/>
      <c r="AA882"/>
    </row>
    <row r="883" spans="1:27" ht="14.5" x14ac:dyDescent="0.35">
      <c r="A883"/>
      <c r="B883"/>
      <c r="C883"/>
      <c r="D883"/>
      <c r="E883"/>
      <c r="F883"/>
      <c r="G883"/>
      <c r="H883"/>
      <c r="I883"/>
      <c r="J883"/>
      <c r="K883"/>
      <c r="L883"/>
      <c r="M883"/>
      <c r="N883"/>
      <c r="O883"/>
      <c r="P883"/>
      <c r="Q883"/>
      <c r="R883"/>
      <c r="S883"/>
      <c r="T883"/>
      <c r="U883"/>
      <c r="V883"/>
      <c r="W883"/>
      <c r="X883"/>
      <c r="Y883"/>
      <c r="Z883"/>
      <c r="AA883"/>
    </row>
    <row r="884" spans="1:27" ht="14.5" x14ac:dyDescent="0.35">
      <c r="A884"/>
      <c r="B884"/>
      <c r="C884"/>
      <c r="D884"/>
      <c r="E884"/>
      <c r="F884"/>
      <c r="G884"/>
      <c r="H884"/>
      <c r="I884"/>
      <c r="J884"/>
      <c r="K884"/>
      <c r="L884"/>
      <c r="M884"/>
      <c r="N884"/>
      <c r="O884"/>
      <c r="P884"/>
      <c r="Q884"/>
      <c r="R884"/>
      <c r="S884"/>
      <c r="T884"/>
      <c r="U884"/>
      <c r="V884"/>
      <c r="W884"/>
      <c r="X884"/>
      <c r="Y884"/>
      <c r="Z884"/>
      <c r="AA884"/>
    </row>
    <row r="885" spans="1:27" ht="14.5" x14ac:dyDescent="0.35">
      <c r="A885"/>
      <c r="B885"/>
      <c r="C885"/>
      <c r="D885"/>
      <c r="E885"/>
      <c r="F885"/>
      <c r="G885"/>
      <c r="H885"/>
      <c r="I885"/>
      <c r="J885"/>
      <c r="K885"/>
      <c r="L885"/>
      <c r="M885"/>
      <c r="N885"/>
      <c r="O885"/>
      <c r="P885"/>
      <c r="Q885"/>
      <c r="R885"/>
      <c r="S885"/>
      <c r="T885"/>
      <c r="U885"/>
      <c r="V885"/>
      <c r="W885"/>
      <c r="X885"/>
      <c r="Y885"/>
      <c r="Z885"/>
      <c r="AA885"/>
    </row>
    <row r="886" spans="1:27" ht="14.5" x14ac:dyDescent="0.35">
      <c r="A886"/>
      <c r="B886"/>
      <c r="C886"/>
      <c r="D886"/>
      <c r="E886"/>
      <c r="F886"/>
      <c r="G886"/>
      <c r="H886"/>
      <c r="I886"/>
      <c r="J886"/>
      <c r="K886"/>
      <c r="L886"/>
      <c r="M886"/>
      <c r="N886"/>
      <c r="O886"/>
      <c r="P886"/>
      <c r="Q886"/>
      <c r="R886"/>
      <c r="S886"/>
      <c r="T886"/>
      <c r="U886"/>
      <c r="V886"/>
      <c r="W886"/>
      <c r="X886"/>
      <c r="Y886"/>
      <c r="Z886"/>
      <c r="AA886"/>
    </row>
    <row r="887" spans="1:27" ht="14.5" x14ac:dyDescent="0.35">
      <c r="A887"/>
      <c r="B887"/>
      <c r="C887"/>
      <c r="D887"/>
      <c r="E887"/>
      <c r="F887"/>
      <c r="G887"/>
      <c r="H887"/>
      <c r="I887"/>
      <c r="J887"/>
      <c r="K887"/>
      <c r="L887"/>
      <c r="M887"/>
      <c r="N887"/>
      <c r="O887"/>
      <c r="P887"/>
      <c r="Q887"/>
      <c r="R887"/>
      <c r="S887"/>
      <c r="T887"/>
      <c r="U887"/>
      <c r="V887"/>
      <c r="W887"/>
      <c r="X887"/>
      <c r="Y887"/>
      <c r="Z887"/>
      <c r="AA887"/>
    </row>
    <row r="888" spans="1:27" ht="14.5" x14ac:dyDescent="0.35">
      <c r="A888"/>
      <c r="B888"/>
      <c r="C888"/>
      <c r="D888"/>
      <c r="E888"/>
      <c r="F888"/>
      <c r="G888"/>
      <c r="H888"/>
      <c r="I888"/>
      <c r="J888"/>
      <c r="K888"/>
      <c r="L888"/>
      <c r="M888"/>
      <c r="N888"/>
      <c r="O888"/>
      <c r="P888"/>
      <c r="Q888"/>
      <c r="R888"/>
      <c r="S888"/>
      <c r="T888"/>
      <c r="U888"/>
      <c r="V888"/>
      <c r="W888"/>
      <c r="X888"/>
      <c r="Y888"/>
      <c r="Z888"/>
      <c r="AA888"/>
    </row>
    <row r="889" spans="1:27" ht="14.5" x14ac:dyDescent="0.35">
      <c r="A889"/>
      <c r="B889"/>
      <c r="C889"/>
      <c r="D889"/>
      <c r="E889"/>
      <c r="F889"/>
      <c r="G889"/>
      <c r="H889"/>
      <c r="I889"/>
      <c r="J889"/>
      <c r="K889"/>
      <c r="L889"/>
      <c r="M889"/>
      <c r="N889"/>
      <c r="O889"/>
      <c r="P889"/>
      <c r="Q889"/>
      <c r="R889"/>
      <c r="S889"/>
      <c r="T889"/>
      <c r="U889"/>
      <c r="V889"/>
      <c r="W889"/>
      <c r="X889"/>
      <c r="Y889"/>
      <c r="Z889"/>
      <c r="AA889"/>
    </row>
    <row r="890" spans="1:27" ht="14.5" x14ac:dyDescent="0.35">
      <c r="A890"/>
      <c r="B890"/>
      <c r="C890"/>
      <c r="D890"/>
      <c r="E890"/>
      <c r="F890"/>
      <c r="G890"/>
      <c r="H890"/>
      <c r="I890"/>
      <c r="J890"/>
      <c r="K890"/>
      <c r="L890"/>
      <c r="M890"/>
      <c r="N890"/>
      <c r="O890"/>
      <c r="P890"/>
      <c r="Q890"/>
      <c r="R890"/>
      <c r="S890"/>
      <c r="T890"/>
      <c r="U890"/>
      <c r="V890"/>
      <c r="W890"/>
      <c r="X890"/>
      <c r="Y890"/>
      <c r="Z890"/>
      <c r="AA890"/>
    </row>
    <row r="891" spans="1:27" ht="14.5" x14ac:dyDescent="0.35">
      <c r="A891"/>
      <c r="B891"/>
      <c r="C891"/>
      <c r="D891"/>
      <c r="E891"/>
      <c r="F891"/>
      <c r="G891"/>
      <c r="H891"/>
      <c r="I891"/>
      <c r="J891"/>
      <c r="K891"/>
      <c r="L891"/>
      <c r="M891"/>
      <c r="N891"/>
      <c r="O891"/>
      <c r="P891"/>
      <c r="Q891"/>
      <c r="R891"/>
      <c r="S891"/>
      <c r="T891"/>
      <c r="U891"/>
      <c r="V891"/>
      <c r="W891"/>
      <c r="X891"/>
      <c r="Y891"/>
      <c r="Z891"/>
      <c r="AA891"/>
    </row>
    <row r="892" spans="1:27" ht="14.5" x14ac:dyDescent="0.35">
      <c r="A892"/>
      <c r="B892"/>
      <c r="C892"/>
      <c r="D892"/>
      <c r="E892"/>
      <c r="F892"/>
      <c r="G892"/>
      <c r="H892"/>
      <c r="I892"/>
      <c r="J892"/>
      <c r="K892"/>
      <c r="L892"/>
      <c r="M892"/>
      <c r="N892"/>
      <c r="O892"/>
      <c r="P892"/>
      <c r="Q892"/>
      <c r="R892"/>
      <c r="S892"/>
      <c r="T892"/>
      <c r="U892"/>
      <c r="V892"/>
      <c r="W892"/>
      <c r="X892"/>
      <c r="Y892"/>
      <c r="Z892"/>
      <c r="AA892"/>
    </row>
    <row r="893" spans="1:27" ht="14.5" x14ac:dyDescent="0.35">
      <c r="A893"/>
      <c r="B893"/>
      <c r="C893"/>
      <c r="D893"/>
      <c r="E893"/>
      <c r="F893"/>
      <c r="G893"/>
      <c r="H893"/>
      <c r="I893"/>
      <c r="J893"/>
      <c r="K893"/>
      <c r="L893"/>
      <c r="M893"/>
      <c r="N893"/>
      <c r="O893"/>
      <c r="P893"/>
      <c r="Q893"/>
      <c r="R893"/>
      <c r="S893"/>
      <c r="T893"/>
      <c r="U893"/>
      <c r="V893"/>
      <c r="W893"/>
      <c r="X893"/>
      <c r="Y893"/>
      <c r="Z893"/>
      <c r="AA893"/>
    </row>
    <row r="894" spans="1:27" ht="14.5" x14ac:dyDescent="0.35">
      <c r="A894"/>
      <c r="B894"/>
      <c r="C894"/>
      <c r="D894"/>
      <c r="E894"/>
      <c r="F894"/>
      <c r="G894"/>
      <c r="H894"/>
      <c r="I894"/>
      <c r="J894"/>
      <c r="K894"/>
      <c r="L894"/>
      <c r="M894"/>
      <c r="N894"/>
      <c r="O894"/>
      <c r="P894"/>
      <c r="Q894"/>
      <c r="R894"/>
      <c r="S894"/>
      <c r="T894"/>
      <c r="U894"/>
      <c r="V894"/>
      <c r="W894"/>
      <c r="X894"/>
      <c r="Y894"/>
      <c r="Z894"/>
      <c r="AA894"/>
    </row>
    <row r="895" spans="1:27" ht="14.5" x14ac:dyDescent="0.35">
      <c r="A895"/>
      <c r="B895"/>
      <c r="C895"/>
      <c r="D895"/>
      <c r="E895"/>
      <c r="F895"/>
      <c r="G895"/>
      <c r="H895"/>
      <c r="I895"/>
      <c r="J895"/>
      <c r="K895"/>
      <c r="L895"/>
      <c r="M895"/>
      <c r="N895"/>
      <c r="O895"/>
      <c r="P895"/>
      <c r="Q895"/>
      <c r="R895"/>
      <c r="S895"/>
      <c r="T895"/>
      <c r="U895"/>
      <c r="V895"/>
      <c r="W895"/>
      <c r="X895"/>
      <c r="Y895"/>
      <c r="Z895"/>
      <c r="AA895"/>
    </row>
    <row r="896" spans="1:27" ht="14.5" x14ac:dyDescent="0.35">
      <c r="A896"/>
      <c r="B896"/>
      <c r="C896"/>
      <c r="D896"/>
      <c r="E896"/>
      <c r="F896"/>
      <c r="G896"/>
      <c r="H896"/>
      <c r="I896"/>
      <c r="J896"/>
      <c r="K896"/>
      <c r="L896"/>
      <c r="M896"/>
      <c r="N896"/>
      <c r="O896"/>
      <c r="P896"/>
      <c r="Q896"/>
      <c r="R896"/>
      <c r="S896"/>
      <c r="T896"/>
      <c r="U896"/>
      <c r="V896"/>
      <c r="W896"/>
      <c r="X896"/>
      <c r="Y896"/>
      <c r="Z896"/>
      <c r="AA896"/>
    </row>
    <row r="897" spans="1:27" ht="14.5" x14ac:dyDescent="0.35">
      <c r="A897"/>
      <c r="B897"/>
      <c r="C897"/>
      <c r="D897"/>
      <c r="E897"/>
      <c r="F897"/>
      <c r="G897"/>
      <c r="H897"/>
      <c r="I897"/>
      <c r="J897"/>
      <c r="K897"/>
      <c r="L897"/>
      <c r="M897"/>
      <c r="N897"/>
      <c r="O897"/>
      <c r="P897"/>
      <c r="Q897"/>
      <c r="R897"/>
      <c r="S897"/>
      <c r="T897"/>
      <c r="U897"/>
      <c r="V897"/>
      <c r="W897"/>
      <c r="X897"/>
      <c r="Y897"/>
      <c r="Z897"/>
      <c r="AA897"/>
    </row>
    <row r="898" spans="1:27" ht="14.5" x14ac:dyDescent="0.35">
      <c r="A898"/>
      <c r="B898"/>
      <c r="C898"/>
      <c r="D898"/>
      <c r="E898"/>
      <c r="F898"/>
      <c r="G898"/>
      <c r="H898"/>
      <c r="I898"/>
      <c r="J898"/>
      <c r="K898"/>
      <c r="L898"/>
      <c r="M898"/>
      <c r="N898"/>
      <c r="O898"/>
      <c r="P898"/>
      <c r="Q898"/>
      <c r="R898"/>
      <c r="S898"/>
      <c r="T898"/>
      <c r="U898"/>
      <c r="V898"/>
      <c r="W898"/>
      <c r="X898"/>
      <c r="Y898"/>
      <c r="Z898"/>
      <c r="AA898"/>
    </row>
    <row r="899" spans="1:27" ht="14.5" x14ac:dyDescent="0.35">
      <c r="A899"/>
      <c r="B899"/>
      <c r="C899"/>
      <c r="D899"/>
      <c r="E899"/>
      <c r="F899"/>
      <c r="G899"/>
      <c r="H899"/>
      <c r="I899"/>
      <c r="J899"/>
      <c r="K899"/>
      <c r="L899"/>
      <c r="M899"/>
      <c r="N899"/>
      <c r="O899"/>
      <c r="P899"/>
      <c r="Q899"/>
      <c r="R899"/>
      <c r="S899"/>
      <c r="T899"/>
      <c r="U899"/>
      <c r="V899"/>
      <c r="W899"/>
      <c r="X899"/>
      <c r="Y899"/>
      <c r="Z899"/>
      <c r="AA899"/>
    </row>
    <row r="900" spans="1:27" ht="14.5" x14ac:dyDescent="0.35">
      <c r="A900"/>
      <c r="B900"/>
      <c r="C900"/>
      <c r="D900"/>
      <c r="E900"/>
      <c r="F900"/>
      <c r="G900"/>
      <c r="H900"/>
      <c r="I900"/>
      <c r="J900"/>
      <c r="K900"/>
      <c r="L900"/>
      <c r="M900"/>
      <c r="N900"/>
      <c r="O900"/>
      <c r="P900"/>
      <c r="Q900"/>
      <c r="R900"/>
      <c r="S900"/>
      <c r="T900"/>
      <c r="U900"/>
      <c r="V900"/>
      <c r="W900"/>
      <c r="X900"/>
      <c r="Y900"/>
      <c r="Z900"/>
      <c r="AA900"/>
    </row>
    <row r="901" spans="1:27" ht="14.5" x14ac:dyDescent="0.35">
      <c r="A901"/>
      <c r="B901"/>
      <c r="C901"/>
      <c r="D901"/>
      <c r="E901"/>
      <c r="F901"/>
      <c r="G901"/>
      <c r="H901"/>
      <c r="I901"/>
      <c r="J901"/>
      <c r="K901"/>
      <c r="L901"/>
      <c r="M901"/>
      <c r="N901"/>
      <c r="O901"/>
      <c r="P901"/>
      <c r="Q901"/>
      <c r="R901"/>
      <c r="S901"/>
      <c r="T901"/>
      <c r="U901"/>
      <c r="V901"/>
      <c r="W901"/>
      <c r="X901"/>
      <c r="Y901"/>
      <c r="Z901"/>
      <c r="AA901"/>
    </row>
    <row r="902" spans="1:27" ht="14.5" x14ac:dyDescent="0.35">
      <c r="A902"/>
      <c r="B902"/>
      <c r="C902"/>
      <c r="D902"/>
      <c r="E902"/>
      <c r="F902"/>
      <c r="G902"/>
      <c r="H902"/>
      <c r="I902"/>
      <c r="J902"/>
      <c r="K902"/>
      <c r="L902"/>
      <c r="M902"/>
      <c r="N902"/>
      <c r="O902"/>
      <c r="P902"/>
      <c r="Q902"/>
      <c r="R902"/>
      <c r="S902"/>
      <c r="T902"/>
      <c r="U902"/>
      <c r="V902"/>
      <c r="W902"/>
      <c r="X902"/>
      <c r="Y902"/>
      <c r="Z902"/>
      <c r="AA902"/>
    </row>
    <row r="903" spans="1:27" ht="14.5" x14ac:dyDescent="0.35">
      <c r="A903"/>
      <c r="B903"/>
      <c r="C903"/>
      <c r="D903"/>
      <c r="E903"/>
      <c r="F903"/>
      <c r="G903"/>
      <c r="H903"/>
      <c r="I903"/>
      <c r="J903"/>
      <c r="K903"/>
      <c r="L903"/>
      <c r="M903"/>
      <c r="N903"/>
      <c r="O903"/>
      <c r="P903"/>
      <c r="Q903"/>
      <c r="R903"/>
      <c r="S903"/>
      <c r="T903"/>
      <c r="U903"/>
      <c r="V903"/>
      <c r="W903"/>
      <c r="X903"/>
      <c r="Y903"/>
      <c r="Z903"/>
      <c r="AA903"/>
    </row>
    <row r="904" spans="1:27" ht="14.5" x14ac:dyDescent="0.35">
      <c r="A904"/>
      <c r="B904"/>
      <c r="C904"/>
      <c r="D904"/>
      <c r="E904"/>
      <c r="F904"/>
      <c r="G904"/>
      <c r="H904"/>
      <c r="I904"/>
      <c r="J904"/>
      <c r="K904"/>
      <c r="L904"/>
      <c r="M904"/>
      <c r="N904"/>
      <c r="O904"/>
      <c r="P904"/>
      <c r="Q904"/>
      <c r="R904"/>
      <c r="S904"/>
      <c r="T904"/>
      <c r="U904"/>
      <c r="V904"/>
      <c r="W904"/>
      <c r="X904"/>
      <c r="Y904"/>
      <c r="Z904"/>
      <c r="AA904"/>
    </row>
    <row r="905" spans="1:27" ht="14.5" x14ac:dyDescent="0.35">
      <c r="A905"/>
      <c r="B905"/>
      <c r="C905"/>
      <c r="D905"/>
      <c r="E905"/>
      <c r="F905"/>
      <c r="G905"/>
      <c r="H905"/>
      <c r="I905"/>
      <c r="J905"/>
      <c r="K905"/>
      <c r="L905"/>
      <c r="M905"/>
      <c r="N905"/>
      <c r="O905"/>
      <c r="P905"/>
      <c r="Q905"/>
      <c r="R905"/>
      <c r="S905"/>
      <c r="T905"/>
      <c r="U905"/>
      <c r="V905"/>
      <c r="W905"/>
      <c r="X905"/>
      <c r="Y905"/>
      <c r="Z905"/>
      <c r="AA905"/>
    </row>
    <row r="906" spans="1:27" ht="14.5" x14ac:dyDescent="0.35">
      <c r="A906"/>
      <c r="B906"/>
      <c r="C906"/>
      <c r="D906"/>
      <c r="E906"/>
      <c r="F906"/>
      <c r="G906"/>
      <c r="H906"/>
      <c r="I906"/>
      <c r="J906"/>
      <c r="K906"/>
      <c r="L906"/>
      <c r="M906"/>
      <c r="N906"/>
      <c r="O906"/>
      <c r="P906"/>
      <c r="Q906"/>
      <c r="R906"/>
      <c r="S906"/>
      <c r="T906"/>
      <c r="U906"/>
      <c r="V906"/>
      <c r="W906"/>
      <c r="X906"/>
      <c r="Y906"/>
      <c r="Z906"/>
      <c r="AA906"/>
    </row>
    <row r="907" spans="1:27" ht="14.5" x14ac:dyDescent="0.35">
      <c r="A907"/>
      <c r="B907"/>
      <c r="C907"/>
      <c r="D907"/>
      <c r="E907"/>
      <c r="F907"/>
      <c r="G907"/>
      <c r="H907"/>
      <c r="I907"/>
      <c r="J907"/>
      <c r="K907"/>
      <c r="L907"/>
      <c r="M907"/>
      <c r="N907"/>
      <c r="O907"/>
      <c r="P907"/>
      <c r="Q907"/>
      <c r="R907"/>
      <c r="S907"/>
      <c r="T907"/>
      <c r="U907"/>
      <c r="V907"/>
      <c r="W907"/>
      <c r="X907"/>
      <c r="Y907"/>
      <c r="Z907"/>
      <c r="AA907"/>
    </row>
    <row r="908" spans="1:27" ht="14.5" x14ac:dyDescent="0.35">
      <c r="A908"/>
      <c r="B908"/>
      <c r="C908"/>
      <c r="D908"/>
      <c r="E908"/>
      <c r="F908"/>
      <c r="G908"/>
      <c r="H908"/>
      <c r="I908"/>
      <c r="J908"/>
      <c r="K908"/>
      <c r="L908"/>
      <c r="M908"/>
      <c r="N908"/>
      <c r="O908"/>
      <c r="P908"/>
      <c r="Q908"/>
      <c r="R908"/>
      <c r="S908"/>
      <c r="T908"/>
      <c r="U908"/>
      <c r="V908"/>
      <c r="W908"/>
      <c r="X908"/>
      <c r="Y908"/>
      <c r="Z908"/>
      <c r="AA908"/>
    </row>
    <row r="909" spans="1:27" ht="14.5" x14ac:dyDescent="0.35">
      <c r="A909"/>
      <c r="B909"/>
      <c r="C909"/>
      <c r="D909"/>
      <c r="E909"/>
      <c r="F909"/>
      <c r="G909"/>
      <c r="H909"/>
      <c r="I909"/>
      <c r="J909"/>
      <c r="K909"/>
      <c r="L909"/>
      <c r="M909"/>
      <c r="N909"/>
      <c r="O909"/>
      <c r="P909"/>
      <c r="Q909"/>
      <c r="R909"/>
      <c r="S909"/>
      <c r="T909"/>
      <c r="U909"/>
      <c r="V909"/>
      <c r="W909"/>
      <c r="X909"/>
      <c r="Y909"/>
      <c r="Z909"/>
      <c r="AA909"/>
    </row>
    <row r="910" spans="1:27" ht="14.5" x14ac:dyDescent="0.35">
      <c r="A910"/>
      <c r="B910"/>
      <c r="C910"/>
      <c r="D910"/>
      <c r="E910"/>
      <c r="F910"/>
      <c r="G910"/>
      <c r="H910"/>
      <c r="I910"/>
      <c r="J910"/>
      <c r="K910"/>
      <c r="L910"/>
      <c r="M910"/>
      <c r="N910"/>
      <c r="O910"/>
      <c r="P910"/>
      <c r="Q910"/>
      <c r="R910"/>
      <c r="S910"/>
      <c r="T910"/>
      <c r="U910"/>
      <c r="V910"/>
      <c r="W910"/>
      <c r="X910"/>
      <c r="Y910"/>
      <c r="Z910"/>
      <c r="AA910"/>
    </row>
    <row r="911" spans="1:27" ht="14.5" x14ac:dyDescent="0.35">
      <c r="A911"/>
      <c r="B911"/>
      <c r="C911"/>
      <c r="D911"/>
      <c r="E911"/>
      <c r="F911"/>
      <c r="G911"/>
      <c r="H911"/>
      <c r="I911"/>
      <c r="J911"/>
      <c r="K911"/>
      <c r="L911"/>
      <c r="M911"/>
      <c r="N911"/>
      <c r="O911"/>
      <c r="P911"/>
      <c r="Q911"/>
      <c r="R911"/>
      <c r="S911"/>
      <c r="T911"/>
      <c r="U911"/>
      <c r="V911"/>
      <c r="W911"/>
      <c r="X911"/>
      <c r="Y911"/>
      <c r="Z911"/>
      <c r="AA911"/>
    </row>
    <row r="912" spans="1:27" ht="14.5" x14ac:dyDescent="0.35">
      <c r="A912"/>
      <c r="B912"/>
      <c r="C912"/>
      <c r="D912"/>
      <c r="E912"/>
      <c r="F912"/>
      <c r="G912"/>
      <c r="H912"/>
      <c r="I912"/>
      <c r="J912"/>
      <c r="K912"/>
      <c r="L912"/>
      <c r="M912"/>
      <c r="N912"/>
      <c r="O912"/>
      <c r="P912"/>
      <c r="Q912"/>
      <c r="R912"/>
      <c r="S912"/>
      <c r="T912"/>
      <c r="U912"/>
      <c r="V912"/>
      <c r="W912"/>
      <c r="X912"/>
      <c r="Y912"/>
      <c r="Z912"/>
      <c r="AA912"/>
    </row>
    <row r="913" spans="1:27" ht="14.5" x14ac:dyDescent="0.35">
      <c r="A913"/>
      <c r="B913"/>
      <c r="C913"/>
      <c r="D913"/>
      <c r="E913"/>
      <c r="F913"/>
      <c r="G913"/>
      <c r="H913"/>
      <c r="I913"/>
      <c r="J913"/>
      <c r="K913"/>
      <c r="L913"/>
      <c r="M913"/>
      <c r="N913"/>
      <c r="O913"/>
      <c r="P913"/>
      <c r="Q913"/>
      <c r="R913"/>
      <c r="S913"/>
      <c r="T913"/>
      <c r="U913"/>
      <c r="V913"/>
      <c r="W913"/>
      <c r="X913"/>
      <c r="Y913"/>
      <c r="Z913"/>
      <c r="AA913"/>
    </row>
    <row r="914" spans="1:27" ht="14.5" x14ac:dyDescent="0.35">
      <c r="A914"/>
      <c r="B914"/>
      <c r="C914"/>
      <c r="D914"/>
      <c r="E914"/>
      <c r="F914"/>
      <c r="G914"/>
      <c r="H914"/>
      <c r="I914"/>
      <c r="J914"/>
      <c r="K914"/>
      <c r="L914"/>
      <c r="M914"/>
      <c r="N914"/>
      <c r="O914"/>
      <c r="P914"/>
      <c r="Q914"/>
      <c r="R914"/>
      <c r="S914"/>
      <c r="T914"/>
      <c r="U914"/>
      <c r="V914"/>
      <c r="W914"/>
      <c r="X914"/>
      <c r="Y914"/>
      <c r="Z914"/>
      <c r="AA914"/>
    </row>
    <row r="915" spans="1:27" ht="14.5" x14ac:dyDescent="0.35">
      <c r="A915"/>
      <c r="B915"/>
      <c r="C915"/>
      <c r="D915"/>
      <c r="E915"/>
      <c r="F915"/>
      <c r="G915"/>
      <c r="H915"/>
      <c r="I915"/>
      <c r="J915"/>
      <c r="K915"/>
      <c r="L915"/>
      <c r="M915"/>
      <c r="N915"/>
      <c r="O915"/>
      <c r="P915"/>
      <c r="Q915"/>
      <c r="R915"/>
      <c r="S915"/>
      <c r="T915"/>
      <c r="U915"/>
      <c r="V915"/>
      <c r="W915"/>
      <c r="X915"/>
      <c r="Y915"/>
      <c r="Z915"/>
      <c r="AA915"/>
    </row>
    <row r="916" spans="1:27" ht="14.5" x14ac:dyDescent="0.35">
      <c r="A916"/>
      <c r="B916"/>
      <c r="C916"/>
      <c r="D916"/>
      <c r="E916"/>
      <c r="F916"/>
      <c r="G916"/>
      <c r="H916"/>
      <c r="I916"/>
      <c r="J916"/>
      <c r="K916"/>
      <c r="L916"/>
      <c r="M916"/>
      <c r="N916"/>
      <c r="O916"/>
      <c r="P916"/>
      <c r="Q916"/>
      <c r="R916"/>
      <c r="S916"/>
      <c r="T916"/>
      <c r="U916"/>
      <c r="V916"/>
      <c r="W916"/>
      <c r="X916"/>
      <c r="Y916"/>
      <c r="Z916"/>
      <c r="AA916"/>
    </row>
    <row r="917" spans="1:27" ht="14.5" x14ac:dyDescent="0.35">
      <c r="A917"/>
      <c r="B917"/>
      <c r="C917"/>
      <c r="D917"/>
      <c r="E917"/>
      <c r="F917"/>
      <c r="G917"/>
      <c r="H917"/>
      <c r="I917"/>
      <c r="J917"/>
      <c r="K917"/>
      <c r="L917"/>
      <c r="M917"/>
      <c r="N917"/>
      <c r="O917"/>
      <c r="P917"/>
      <c r="Q917"/>
      <c r="R917"/>
      <c r="S917"/>
      <c r="T917"/>
      <c r="U917"/>
      <c r="V917"/>
      <c r="W917"/>
      <c r="X917"/>
      <c r="Y917"/>
      <c r="Z917"/>
      <c r="AA917"/>
    </row>
    <row r="918" spans="1:27" ht="14.5" x14ac:dyDescent="0.35">
      <c r="A918"/>
      <c r="B918"/>
      <c r="C918"/>
      <c r="D918"/>
      <c r="E918"/>
      <c r="F918"/>
      <c r="G918"/>
      <c r="H918"/>
      <c r="I918"/>
      <c r="J918"/>
      <c r="K918"/>
      <c r="L918"/>
      <c r="M918"/>
      <c r="N918"/>
      <c r="O918"/>
      <c r="P918"/>
      <c r="Q918"/>
      <c r="R918"/>
      <c r="S918"/>
      <c r="T918"/>
      <c r="U918"/>
      <c r="V918"/>
      <c r="W918"/>
      <c r="X918"/>
      <c r="Y918"/>
      <c r="Z918"/>
      <c r="AA918"/>
    </row>
    <row r="919" spans="1:27" ht="14.5" x14ac:dyDescent="0.35">
      <c r="A919"/>
      <c r="B919"/>
      <c r="C919"/>
      <c r="D919"/>
      <c r="E919"/>
      <c r="F919"/>
      <c r="G919"/>
      <c r="H919"/>
      <c r="I919"/>
      <c r="J919"/>
      <c r="K919"/>
      <c r="L919"/>
      <c r="M919"/>
      <c r="N919"/>
      <c r="O919"/>
      <c r="P919"/>
      <c r="Q919"/>
      <c r="R919"/>
      <c r="S919"/>
      <c r="T919"/>
      <c r="U919"/>
      <c r="V919"/>
      <c r="W919"/>
      <c r="X919"/>
      <c r="Y919"/>
      <c r="Z919"/>
      <c r="AA919"/>
    </row>
    <row r="920" spans="1:27" ht="14.5" x14ac:dyDescent="0.35">
      <c r="A920"/>
      <c r="B920"/>
      <c r="C920"/>
      <c r="D920"/>
      <c r="E920"/>
      <c r="F920"/>
      <c r="G920"/>
      <c r="H920"/>
      <c r="I920"/>
      <c r="J920"/>
      <c r="K920"/>
      <c r="L920"/>
      <c r="M920"/>
      <c r="N920"/>
      <c r="O920"/>
      <c r="P920"/>
      <c r="Q920"/>
      <c r="R920"/>
      <c r="S920"/>
      <c r="T920"/>
      <c r="U920"/>
      <c r="V920"/>
      <c r="W920"/>
      <c r="X920"/>
      <c r="Y920"/>
      <c r="Z920"/>
      <c r="AA920"/>
    </row>
    <row r="921" spans="1:27" ht="14.5" x14ac:dyDescent="0.35">
      <c r="A921"/>
      <c r="B921"/>
      <c r="C921"/>
      <c r="D921"/>
      <c r="E921"/>
      <c r="F921"/>
      <c r="G921"/>
      <c r="H921"/>
      <c r="I921"/>
      <c r="J921"/>
      <c r="K921"/>
      <c r="L921"/>
      <c r="M921"/>
      <c r="N921"/>
      <c r="O921"/>
      <c r="P921"/>
      <c r="Q921"/>
      <c r="R921"/>
      <c r="S921"/>
      <c r="T921"/>
      <c r="U921"/>
      <c r="V921"/>
      <c r="W921"/>
      <c r="X921"/>
      <c r="Y921"/>
      <c r="Z921"/>
      <c r="AA921"/>
    </row>
    <row r="922" spans="1:27" ht="14.5" x14ac:dyDescent="0.35">
      <c r="A922"/>
      <c r="B922"/>
      <c r="C922"/>
      <c r="D922"/>
      <c r="E922"/>
      <c r="F922"/>
      <c r="G922"/>
      <c r="H922"/>
      <c r="I922"/>
      <c r="J922"/>
      <c r="K922"/>
      <c r="L922"/>
      <c r="M922"/>
      <c r="N922"/>
      <c r="O922"/>
      <c r="P922"/>
      <c r="Q922"/>
      <c r="R922"/>
      <c r="S922"/>
      <c r="T922"/>
      <c r="U922"/>
      <c r="V922"/>
      <c r="W922"/>
      <c r="X922"/>
      <c r="Y922"/>
      <c r="Z922"/>
      <c r="AA922"/>
    </row>
    <row r="923" spans="1:27" ht="14.5" x14ac:dyDescent="0.35">
      <c r="A923"/>
      <c r="B923"/>
      <c r="C923"/>
      <c r="D923"/>
      <c r="E923"/>
      <c r="F923"/>
      <c r="G923"/>
      <c r="H923"/>
      <c r="I923"/>
      <c r="J923"/>
      <c r="K923"/>
      <c r="L923"/>
      <c r="M923"/>
      <c r="N923"/>
      <c r="O923"/>
      <c r="P923"/>
      <c r="Q923"/>
      <c r="R923"/>
      <c r="S923"/>
      <c r="T923"/>
      <c r="U923"/>
      <c r="V923"/>
      <c r="W923"/>
      <c r="X923"/>
      <c r="Y923"/>
      <c r="Z923"/>
      <c r="AA923"/>
    </row>
    <row r="924" spans="1:27" ht="14.5" x14ac:dyDescent="0.35">
      <c r="A924"/>
      <c r="B924"/>
      <c r="C924"/>
      <c r="D924"/>
      <c r="E924"/>
      <c r="F924"/>
      <c r="G924"/>
      <c r="H924"/>
      <c r="I924"/>
      <c r="J924"/>
      <c r="K924"/>
      <c r="L924"/>
      <c r="M924"/>
      <c r="N924"/>
      <c r="O924"/>
      <c r="P924"/>
      <c r="Q924"/>
      <c r="R924"/>
      <c r="S924"/>
      <c r="T924"/>
      <c r="U924"/>
      <c r="V924"/>
      <c r="W924"/>
      <c r="X924"/>
      <c r="Y924"/>
      <c r="Z924"/>
      <c r="AA924"/>
    </row>
    <row r="925" spans="1:27" ht="14.5" x14ac:dyDescent="0.35">
      <c r="A925"/>
      <c r="B925"/>
      <c r="C925"/>
      <c r="D925"/>
      <c r="E925"/>
      <c r="F925"/>
      <c r="G925"/>
      <c r="H925"/>
      <c r="I925"/>
      <c r="J925"/>
      <c r="K925"/>
      <c r="L925"/>
      <c r="M925"/>
      <c r="N925"/>
      <c r="O925"/>
      <c r="P925"/>
      <c r="Q925"/>
      <c r="R925"/>
      <c r="S925"/>
      <c r="T925"/>
      <c r="U925"/>
      <c r="V925"/>
      <c r="W925"/>
      <c r="X925"/>
      <c r="Y925"/>
      <c r="Z925"/>
      <c r="AA925"/>
    </row>
    <row r="926" spans="1:27" ht="14.5" x14ac:dyDescent="0.35">
      <c r="A926"/>
      <c r="B926"/>
      <c r="C926"/>
      <c r="D926"/>
      <c r="E926"/>
      <c r="F926"/>
      <c r="G926"/>
      <c r="H926"/>
      <c r="I926"/>
      <c r="J926"/>
      <c r="K926"/>
      <c r="L926"/>
      <c r="M926"/>
      <c r="N926"/>
      <c r="O926"/>
      <c r="P926"/>
      <c r="Q926"/>
      <c r="R926"/>
      <c r="S926"/>
      <c r="T926"/>
      <c r="U926"/>
      <c r="V926"/>
      <c r="W926"/>
      <c r="X926"/>
      <c r="Y926"/>
      <c r="Z926"/>
      <c r="AA926"/>
    </row>
    <row r="927" spans="1:27" ht="14.5" x14ac:dyDescent="0.35">
      <c r="A927"/>
      <c r="B927"/>
      <c r="C927"/>
      <c r="D927"/>
      <c r="E927"/>
      <c r="F927"/>
      <c r="G927"/>
      <c r="H927"/>
      <c r="I927"/>
      <c r="J927"/>
      <c r="K927"/>
      <c r="L927"/>
      <c r="M927"/>
      <c r="N927"/>
      <c r="O927"/>
      <c r="P927"/>
      <c r="Q927"/>
      <c r="R927"/>
      <c r="S927"/>
      <c r="T927"/>
      <c r="U927"/>
      <c r="V927"/>
      <c r="W927"/>
      <c r="X927"/>
      <c r="Y927"/>
      <c r="Z927"/>
      <c r="AA927"/>
    </row>
    <row r="928" spans="1:27" ht="14.5" x14ac:dyDescent="0.35">
      <c r="A928"/>
      <c r="B928"/>
      <c r="C928"/>
      <c r="D928"/>
      <c r="E928"/>
      <c r="F928"/>
      <c r="G928"/>
      <c r="H928"/>
      <c r="I928"/>
      <c r="J928"/>
      <c r="K928"/>
      <c r="L928"/>
      <c r="M928"/>
      <c r="N928"/>
      <c r="O928"/>
      <c r="P928"/>
      <c r="Q928"/>
      <c r="R928"/>
      <c r="S928"/>
      <c r="T928"/>
      <c r="U928"/>
      <c r="V928"/>
      <c r="W928"/>
      <c r="X928"/>
      <c r="Y928"/>
      <c r="Z928"/>
      <c r="AA928"/>
    </row>
    <row r="929" spans="1:27" ht="14.5" x14ac:dyDescent="0.35">
      <c r="A929"/>
      <c r="B929"/>
      <c r="C929"/>
      <c r="D929"/>
      <c r="E929"/>
      <c r="F929"/>
      <c r="G929"/>
      <c r="H929"/>
      <c r="I929"/>
      <c r="J929"/>
      <c r="K929"/>
      <c r="L929"/>
      <c r="M929"/>
      <c r="N929"/>
      <c r="O929"/>
      <c r="P929"/>
      <c r="Q929"/>
      <c r="R929"/>
      <c r="S929"/>
      <c r="T929"/>
      <c r="U929"/>
      <c r="V929"/>
      <c r="W929"/>
      <c r="X929"/>
      <c r="Y929"/>
      <c r="Z929"/>
      <c r="AA929"/>
    </row>
    <row r="930" spans="1:27" ht="14.5" x14ac:dyDescent="0.35">
      <c r="A930"/>
      <c r="B930"/>
      <c r="C930"/>
      <c r="D930"/>
      <c r="E930"/>
      <c r="F930"/>
      <c r="G930"/>
      <c r="H930"/>
      <c r="I930"/>
      <c r="J930"/>
      <c r="K930"/>
      <c r="L930"/>
      <c r="M930"/>
      <c r="N930"/>
      <c r="O930"/>
      <c r="P930"/>
      <c r="Q930"/>
      <c r="R930"/>
      <c r="S930"/>
      <c r="T930"/>
      <c r="U930"/>
      <c r="V930"/>
      <c r="W930"/>
      <c r="X930"/>
      <c r="Y930"/>
      <c r="Z930"/>
      <c r="AA930"/>
    </row>
    <row r="931" spans="1:27" ht="14.5" x14ac:dyDescent="0.35">
      <c r="A931"/>
      <c r="B931"/>
      <c r="C931"/>
      <c r="D931"/>
      <c r="E931"/>
      <c r="F931"/>
      <c r="G931"/>
      <c r="H931"/>
      <c r="I931"/>
      <c r="J931"/>
      <c r="K931"/>
      <c r="L931"/>
      <c r="M931"/>
      <c r="N931"/>
      <c r="O931"/>
      <c r="P931"/>
      <c r="Q931"/>
      <c r="R931"/>
      <c r="S931"/>
      <c r="T931"/>
      <c r="U931"/>
      <c r="V931"/>
      <c r="W931"/>
      <c r="X931"/>
      <c r="Y931"/>
      <c r="Z931"/>
      <c r="AA931"/>
    </row>
    <row r="932" spans="1:27" ht="14.5" x14ac:dyDescent="0.35">
      <c r="A932"/>
      <c r="B932"/>
      <c r="C932"/>
      <c r="D932"/>
      <c r="E932"/>
      <c r="F932"/>
      <c r="G932"/>
      <c r="H932"/>
      <c r="I932"/>
      <c r="J932"/>
      <c r="K932"/>
      <c r="L932"/>
      <c r="M932"/>
      <c r="N932"/>
      <c r="O932"/>
      <c r="P932"/>
      <c r="Q932"/>
      <c r="R932"/>
      <c r="S932"/>
      <c r="T932"/>
      <c r="U932"/>
      <c r="V932"/>
      <c r="W932"/>
      <c r="X932"/>
      <c r="Y932"/>
      <c r="Z932"/>
      <c r="AA932"/>
    </row>
    <row r="933" spans="1:27" ht="14.5" x14ac:dyDescent="0.35">
      <c r="A933"/>
      <c r="B933"/>
      <c r="C933"/>
      <c r="D933"/>
      <c r="E933"/>
      <c r="F933"/>
      <c r="G933"/>
      <c r="H933"/>
      <c r="I933"/>
      <c r="J933"/>
      <c r="K933"/>
      <c r="L933"/>
      <c r="M933"/>
      <c r="N933"/>
      <c r="O933"/>
      <c r="P933"/>
      <c r="Q933"/>
      <c r="R933"/>
      <c r="S933"/>
      <c r="T933"/>
      <c r="U933"/>
      <c r="V933"/>
      <c r="W933"/>
      <c r="X933"/>
      <c r="Y933"/>
      <c r="Z933"/>
      <c r="AA933"/>
    </row>
    <row r="934" spans="1:27" ht="14.5" x14ac:dyDescent="0.35">
      <c r="A934"/>
      <c r="B934"/>
      <c r="C934"/>
      <c r="D934"/>
      <c r="E934"/>
      <c r="F934"/>
      <c r="G934"/>
      <c r="H934"/>
      <c r="I934"/>
      <c r="J934"/>
      <c r="K934"/>
      <c r="L934"/>
      <c r="M934"/>
      <c r="N934"/>
      <c r="O934"/>
      <c r="P934"/>
      <c r="Q934"/>
      <c r="R934"/>
      <c r="S934"/>
      <c r="T934"/>
      <c r="U934"/>
      <c r="V934"/>
      <c r="W934"/>
      <c r="X934"/>
      <c r="Y934"/>
      <c r="Z934"/>
      <c r="AA934"/>
    </row>
    <row r="935" spans="1:27" ht="14.5" x14ac:dyDescent="0.35">
      <c r="A935"/>
      <c r="B935"/>
      <c r="C935"/>
      <c r="D935"/>
      <c r="E935"/>
      <c r="F935"/>
      <c r="G935"/>
      <c r="H935"/>
      <c r="I935"/>
      <c r="J935"/>
      <c r="K935"/>
      <c r="L935"/>
      <c r="M935"/>
      <c r="N935"/>
      <c r="O935"/>
      <c r="P935"/>
      <c r="Q935"/>
      <c r="R935"/>
      <c r="S935"/>
      <c r="T935"/>
      <c r="U935"/>
      <c r="V935"/>
      <c r="W935"/>
      <c r="X935"/>
      <c r="Y935"/>
      <c r="Z935"/>
      <c r="AA935"/>
    </row>
    <row r="936" spans="1:27" ht="14.5" x14ac:dyDescent="0.35">
      <c r="A936"/>
      <c r="B936"/>
      <c r="C936"/>
      <c r="D936"/>
      <c r="E936"/>
      <c r="F936"/>
      <c r="G936"/>
      <c r="H936"/>
      <c r="I936"/>
      <c r="J936"/>
      <c r="K936"/>
      <c r="L936"/>
      <c r="M936"/>
      <c r="N936"/>
      <c r="O936"/>
      <c r="P936"/>
      <c r="Q936"/>
      <c r="R936"/>
      <c r="S936"/>
      <c r="T936"/>
      <c r="U936"/>
      <c r="V936"/>
      <c r="W936"/>
      <c r="X936"/>
      <c r="Y936"/>
      <c r="Z936"/>
      <c r="AA936"/>
    </row>
    <row r="937" spans="1:27" ht="14.5" x14ac:dyDescent="0.35">
      <c r="A937"/>
      <c r="B937"/>
      <c r="C937"/>
      <c r="D937"/>
      <c r="E937"/>
      <c r="F937"/>
      <c r="G937"/>
      <c r="H937"/>
      <c r="I937"/>
      <c r="J937"/>
      <c r="K937"/>
      <c r="L937"/>
      <c r="M937"/>
      <c r="N937"/>
      <c r="O937"/>
      <c r="P937"/>
      <c r="Q937"/>
      <c r="R937"/>
      <c r="S937"/>
      <c r="T937"/>
      <c r="U937"/>
      <c r="V937"/>
      <c r="W937"/>
      <c r="X937"/>
      <c r="Y937"/>
      <c r="Z937"/>
      <c r="AA937"/>
    </row>
    <row r="938" spans="1:27" ht="14.5" x14ac:dyDescent="0.35">
      <c r="A938"/>
      <c r="B938"/>
      <c r="C938"/>
      <c r="D938"/>
      <c r="E938"/>
      <c r="F938"/>
      <c r="G938"/>
      <c r="H938"/>
      <c r="I938"/>
      <c r="J938"/>
      <c r="K938"/>
      <c r="L938"/>
      <c r="M938"/>
      <c r="N938"/>
      <c r="O938"/>
      <c r="P938"/>
      <c r="Q938"/>
      <c r="R938"/>
      <c r="S938"/>
      <c r="T938"/>
      <c r="U938"/>
      <c r="V938"/>
      <c r="W938"/>
      <c r="X938"/>
      <c r="Y938"/>
      <c r="Z938"/>
      <c r="AA938"/>
    </row>
    <row r="939" spans="1:27" ht="14.5" x14ac:dyDescent="0.35">
      <c r="A939"/>
      <c r="B939"/>
      <c r="C939"/>
      <c r="D939"/>
      <c r="E939"/>
      <c r="F939"/>
      <c r="G939"/>
      <c r="H939"/>
      <c r="I939"/>
      <c r="J939"/>
      <c r="K939"/>
      <c r="L939"/>
      <c r="M939"/>
      <c r="N939"/>
      <c r="O939"/>
      <c r="P939"/>
      <c r="Q939"/>
      <c r="R939"/>
      <c r="S939"/>
      <c r="T939"/>
      <c r="U939"/>
      <c r="V939"/>
      <c r="W939"/>
      <c r="X939"/>
      <c r="Y939"/>
      <c r="Z939"/>
      <c r="AA939"/>
    </row>
    <row r="940" spans="1:27" ht="14.5" x14ac:dyDescent="0.35">
      <c r="A940"/>
      <c r="B940"/>
      <c r="C940"/>
      <c r="D940"/>
      <c r="E940"/>
      <c r="F940"/>
      <c r="G940"/>
      <c r="H940"/>
      <c r="I940"/>
      <c r="J940"/>
      <c r="K940"/>
      <c r="L940"/>
      <c r="M940"/>
      <c r="N940"/>
      <c r="O940"/>
      <c r="P940"/>
      <c r="Q940"/>
      <c r="R940"/>
      <c r="S940"/>
      <c r="T940"/>
      <c r="U940"/>
      <c r="V940"/>
      <c r="W940"/>
      <c r="X940"/>
      <c r="Y940"/>
      <c r="Z940"/>
      <c r="AA940"/>
    </row>
    <row r="941" spans="1:27" ht="14.5" x14ac:dyDescent="0.35">
      <c r="A941"/>
      <c r="B941"/>
      <c r="C941"/>
      <c r="D941"/>
      <c r="E941"/>
      <c r="F941"/>
      <c r="G941"/>
      <c r="H941"/>
      <c r="I941"/>
      <c r="J941"/>
      <c r="K941"/>
      <c r="L941"/>
      <c r="M941"/>
      <c r="N941"/>
      <c r="O941"/>
      <c r="P941"/>
      <c r="Q941"/>
      <c r="R941"/>
      <c r="S941"/>
      <c r="T941"/>
      <c r="U941"/>
      <c r="V941"/>
      <c r="W941"/>
      <c r="X941"/>
      <c r="Y941"/>
      <c r="Z941"/>
      <c r="AA941"/>
    </row>
    <row r="942" spans="1:27" ht="14.5" x14ac:dyDescent="0.35">
      <c r="A942"/>
      <c r="B942"/>
      <c r="C942"/>
      <c r="D942"/>
      <c r="E942"/>
      <c r="F942"/>
      <c r="G942"/>
      <c r="H942"/>
      <c r="I942"/>
      <c r="J942"/>
      <c r="K942"/>
      <c r="L942"/>
      <c r="M942"/>
      <c r="N942"/>
      <c r="O942"/>
      <c r="P942"/>
      <c r="Q942"/>
      <c r="R942"/>
      <c r="S942"/>
      <c r="T942"/>
      <c r="U942"/>
      <c r="V942"/>
      <c r="W942"/>
      <c r="X942"/>
      <c r="Y942"/>
      <c r="Z942"/>
      <c r="AA942"/>
    </row>
    <row r="943" spans="1:27" ht="14.5" x14ac:dyDescent="0.35">
      <c r="A943"/>
      <c r="B943"/>
      <c r="C943"/>
      <c r="D943"/>
      <c r="E943"/>
      <c r="F943"/>
      <c r="G943"/>
      <c r="H943"/>
      <c r="I943"/>
      <c r="J943"/>
      <c r="K943"/>
      <c r="L943"/>
      <c r="M943"/>
      <c r="N943"/>
      <c r="O943"/>
      <c r="P943"/>
      <c r="Q943"/>
      <c r="R943"/>
      <c r="S943"/>
      <c r="T943"/>
      <c r="U943"/>
      <c r="V943"/>
      <c r="W943"/>
      <c r="X943"/>
      <c r="Y943"/>
      <c r="Z943"/>
      <c r="AA943"/>
    </row>
    <row r="944" spans="1:27" ht="14.5" x14ac:dyDescent="0.35">
      <c r="A944"/>
      <c r="B944"/>
      <c r="C944"/>
      <c r="D944"/>
      <c r="E944"/>
      <c r="F944"/>
      <c r="G944"/>
      <c r="H944"/>
      <c r="I944"/>
      <c r="J944"/>
      <c r="K944"/>
      <c r="L944"/>
      <c r="M944"/>
      <c r="N944"/>
      <c r="O944"/>
      <c r="P944"/>
      <c r="Q944"/>
      <c r="R944"/>
      <c r="S944"/>
      <c r="T944"/>
      <c r="U944"/>
      <c r="V944"/>
      <c r="W944"/>
      <c r="X944"/>
      <c r="Y944"/>
      <c r="Z944"/>
      <c r="AA944"/>
    </row>
    <row r="945" spans="1:27" ht="14.5" x14ac:dyDescent="0.35">
      <c r="A945"/>
      <c r="B945"/>
      <c r="C945"/>
      <c r="D945"/>
      <c r="E945"/>
      <c r="F945"/>
      <c r="G945"/>
      <c r="H945"/>
      <c r="I945"/>
      <c r="J945"/>
      <c r="K945"/>
      <c r="L945"/>
      <c r="M945"/>
      <c r="N945"/>
      <c r="O945"/>
      <c r="P945"/>
      <c r="Q945"/>
      <c r="R945"/>
      <c r="S945"/>
      <c r="T945"/>
      <c r="U945"/>
      <c r="V945"/>
      <c r="W945"/>
      <c r="X945"/>
      <c r="Y945"/>
      <c r="Z945"/>
      <c r="AA945"/>
    </row>
    <row r="946" spans="1:27" ht="14.5" x14ac:dyDescent="0.35">
      <c r="A946"/>
      <c r="B946"/>
      <c r="C946"/>
      <c r="D946"/>
      <c r="E946"/>
      <c r="F946"/>
      <c r="G946"/>
      <c r="H946"/>
      <c r="I946"/>
      <c r="J946"/>
      <c r="K946"/>
      <c r="L946"/>
      <c r="M946"/>
      <c r="N946"/>
      <c r="O946"/>
      <c r="P946"/>
      <c r="Q946"/>
      <c r="R946"/>
      <c r="S946"/>
      <c r="T946"/>
      <c r="U946"/>
      <c r="V946"/>
      <c r="W946"/>
      <c r="X946"/>
      <c r="Y946"/>
      <c r="Z946"/>
      <c r="AA946"/>
    </row>
    <row r="947" spans="1:27" ht="14.5" x14ac:dyDescent="0.35">
      <c r="A947"/>
      <c r="B947"/>
      <c r="C947"/>
      <c r="D947"/>
      <c r="E947"/>
      <c r="F947"/>
      <c r="G947"/>
      <c r="H947"/>
      <c r="I947"/>
      <c r="J947"/>
      <c r="K947"/>
      <c r="L947"/>
      <c r="M947"/>
      <c r="N947"/>
      <c r="O947"/>
      <c r="P947"/>
      <c r="Q947"/>
      <c r="R947"/>
      <c r="S947"/>
      <c r="T947"/>
      <c r="U947"/>
      <c r="V947"/>
      <c r="W947"/>
      <c r="X947"/>
      <c r="Y947"/>
      <c r="Z947"/>
      <c r="AA947"/>
    </row>
    <row r="948" spans="1:27" ht="14.5" x14ac:dyDescent="0.35">
      <c r="A948"/>
      <c r="B948"/>
      <c r="C948"/>
      <c r="D948"/>
      <c r="E948"/>
      <c r="F948"/>
      <c r="G948"/>
      <c r="H948"/>
      <c r="I948"/>
      <c r="J948"/>
      <c r="K948"/>
      <c r="L948"/>
      <c r="M948"/>
      <c r="N948"/>
      <c r="O948"/>
      <c r="P948"/>
      <c r="Q948"/>
      <c r="R948"/>
      <c r="S948"/>
      <c r="T948"/>
      <c r="U948"/>
      <c r="V948"/>
      <c r="W948"/>
      <c r="X948"/>
      <c r="Y948"/>
      <c r="Z948"/>
      <c r="AA948"/>
    </row>
    <row r="949" spans="1:27" ht="14.5" x14ac:dyDescent="0.35">
      <c r="A949"/>
      <c r="B949"/>
      <c r="C949"/>
      <c r="D949"/>
      <c r="E949"/>
      <c r="F949"/>
      <c r="G949"/>
      <c r="H949"/>
      <c r="I949"/>
      <c r="J949"/>
      <c r="K949"/>
      <c r="L949"/>
      <c r="M949"/>
      <c r="N949"/>
      <c r="O949"/>
      <c r="P949"/>
      <c r="Q949"/>
      <c r="R949"/>
      <c r="S949"/>
      <c r="T949"/>
      <c r="U949"/>
      <c r="V949"/>
      <c r="W949"/>
      <c r="X949"/>
      <c r="Y949"/>
      <c r="Z949"/>
      <c r="AA949"/>
    </row>
    <row r="950" spans="1:27" ht="14.5" x14ac:dyDescent="0.35">
      <c r="A950"/>
      <c r="B950"/>
      <c r="C950"/>
      <c r="D950"/>
      <c r="E950"/>
      <c r="F950"/>
      <c r="G950"/>
      <c r="H950"/>
      <c r="I950"/>
      <c r="J950"/>
      <c r="K950"/>
      <c r="L950"/>
      <c r="M950"/>
      <c r="N950"/>
      <c r="O950"/>
      <c r="P950"/>
      <c r="Q950"/>
      <c r="R950"/>
      <c r="S950"/>
      <c r="T950"/>
      <c r="U950"/>
      <c r="V950"/>
      <c r="W950"/>
      <c r="X950"/>
      <c r="Y950"/>
      <c r="Z950"/>
      <c r="AA950"/>
    </row>
    <row r="951" spans="1:27" ht="14.5" x14ac:dyDescent="0.35">
      <c r="A951"/>
      <c r="B951"/>
      <c r="C951"/>
      <c r="D951"/>
      <c r="E951"/>
      <c r="F951"/>
      <c r="G951"/>
      <c r="H951"/>
      <c r="I951"/>
      <c r="J951"/>
      <c r="K951"/>
      <c r="L951"/>
      <c r="M951"/>
      <c r="N951"/>
      <c r="O951"/>
      <c r="P951"/>
      <c r="Q951"/>
      <c r="R951"/>
      <c r="S951"/>
      <c r="T951"/>
      <c r="U951"/>
      <c r="V951"/>
      <c r="W951"/>
      <c r="X951"/>
      <c r="Y951"/>
      <c r="Z951"/>
      <c r="AA951"/>
    </row>
    <row r="952" spans="1:27" ht="14.5" x14ac:dyDescent="0.35">
      <c r="A952"/>
      <c r="B952"/>
      <c r="C952"/>
      <c r="D952"/>
      <c r="E952"/>
      <c r="F952"/>
      <c r="G952"/>
      <c r="H952"/>
      <c r="I952"/>
      <c r="J952"/>
      <c r="K952"/>
      <c r="L952"/>
      <c r="M952"/>
      <c r="N952"/>
      <c r="O952"/>
      <c r="P952"/>
      <c r="Q952"/>
      <c r="R952"/>
      <c r="S952"/>
      <c r="T952"/>
      <c r="U952"/>
      <c r="V952"/>
      <c r="W952"/>
      <c r="X952"/>
      <c r="Y952"/>
      <c r="Z952"/>
      <c r="AA952"/>
    </row>
    <row r="953" spans="1:27" ht="14.5" x14ac:dyDescent="0.35">
      <c r="A953"/>
      <c r="B953"/>
      <c r="C953"/>
      <c r="D953"/>
      <c r="E953"/>
      <c r="F953"/>
      <c r="G953"/>
      <c r="H953"/>
      <c r="I953"/>
      <c r="J953"/>
      <c r="K953"/>
      <c r="L953"/>
      <c r="M953"/>
      <c r="N953"/>
      <c r="O953"/>
      <c r="P953"/>
      <c r="Q953"/>
      <c r="R953"/>
      <c r="S953"/>
      <c r="T953"/>
      <c r="U953"/>
      <c r="V953"/>
      <c r="W953"/>
      <c r="X953"/>
      <c r="Y953"/>
      <c r="Z953"/>
      <c r="AA953"/>
    </row>
    <row r="954" spans="1:27" ht="14.5" x14ac:dyDescent="0.35">
      <c r="A954"/>
      <c r="B954"/>
      <c r="C954"/>
      <c r="D954"/>
      <c r="E954"/>
      <c r="F954"/>
      <c r="G954"/>
      <c r="H954"/>
      <c r="I954"/>
      <c r="J954"/>
      <c r="K954"/>
      <c r="L954"/>
      <c r="M954"/>
      <c r="N954"/>
      <c r="O954"/>
      <c r="P954"/>
      <c r="Q954"/>
      <c r="R954"/>
      <c r="S954"/>
      <c r="T954"/>
      <c r="U954"/>
      <c r="V954"/>
      <c r="W954"/>
      <c r="X954"/>
      <c r="Y954"/>
      <c r="Z954"/>
      <c r="AA954"/>
    </row>
    <row r="955" spans="1:27" ht="14.5" x14ac:dyDescent="0.35">
      <c r="A955"/>
      <c r="B955"/>
      <c r="C955"/>
      <c r="D955"/>
      <c r="E955"/>
      <c r="F955"/>
      <c r="G955"/>
      <c r="H955"/>
      <c r="I955"/>
      <c r="J955"/>
      <c r="K955"/>
      <c r="L955"/>
      <c r="M955"/>
      <c r="N955"/>
      <c r="O955"/>
      <c r="P955"/>
      <c r="Q955"/>
      <c r="R955"/>
      <c r="S955"/>
      <c r="T955"/>
      <c r="U955"/>
      <c r="V955"/>
      <c r="W955"/>
      <c r="X955"/>
      <c r="Y955"/>
      <c r="Z955"/>
      <c r="AA955"/>
    </row>
    <row r="956" spans="1:27" ht="14.5" x14ac:dyDescent="0.35">
      <c r="A956"/>
      <c r="B956"/>
      <c r="C956"/>
      <c r="D956"/>
      <c r="E956"/>
      <c r="F956"/>
      <c r="G956"/>
      <c r="H956"/>
      <c r="I956"/>
      <c r="J956"/>
      <c r="K956"/>
      <c r="L956"/>
      <c r="M956"/>
      <c r="N956"/>
      <c r="O956"/>
      <c r="P956"/>
      <c r="Q956"/>
      <c r="R956"/>
      <c r="S956"/>
      <c r="T956"/>
      <c r="U956"/>
      <c r="V956"/>
      <c r="W956"/>
      <c r="X956"/>
      <c r="Y956"/>
      <c r="Z956"/>
      <c r="AA956"/>
    </row>
    <row r="957" spans="1:27" ht="14.5" x14ac:dyDescent="0.35">
      <c r="A957"/>
      <c r="B957"/>
      <c r="C957"/>
      <c r="D957"/>
      <c r="E957"/>
      <c r="F957"/>
      <c r="G957"/>
      <c r="H957"/>
      <c r="I957"/>
      <c r="J957"/>
      <c r="K957"/>
      <c r="L957"/>
      <c r="M957"/>
      <c r="N957"/>
      <c r="O957"/>
      <c r="P957"/>
      <c r="Q957"/>
      <c r="R957"/>
      <c r="S957"/>
      <c r="T957"/>
      <c r="U957"/>
      <c r="V957"/>
      <c r="W957"/>
      <c r="X957"/>
      <c r="Y957"/>
      <c r="Z957"/>
      <c r="AA957"/>
    </row>
    <row r="958" spans="1:27" ht="14.5" x14ac:dyDescent="0.35">
      <c r="A958"/>
      <c r="B958"/>
      <c r="C958"/>
      <c r="D958"/>
      <c r="E958"/>
      <c r="F958"/>
      <c r="G958"/>
      <c r="H958"/>
      <c r="I958"/>
      <c r="J958"/>
      <c r="K958"/>
      <c r="L958"/>
      <c r="M958"/>
      <c r="N958"/>
      <c r="O958"/>
      <c r="P958"/>
      <c r="Q958"/>
      <c r="R958"/>
      <c r="S958"/>
      <c r="T958"/>
      <c r="U958"/>
      <c r="V958"/>
      <c r="W958"/>
      <c r="X958"/>
      <c r="Y958"/>
      <c r="Z958"/>
      <c r="AA958"/>
    </row>
    <row r="959" spans="1:27" ht="14.5" x14ac:dyDescent="0.35">
      <c r="A959"/>
      <c r="B959"/>
      <c r="C959"/>
      <c r="D959"/>
      <c r="E959"/>
      <c r="F959"/>
      <c r="G959"/>
      <c r="H959"/>
      <c r="I959"/>
      <c r="J959"/>
      <c r="K959"/>
      <c r="L959"/>
      <c r="M959"/>
      <c r="N959"/>
      <c r="O959"/>
      <c r="P959"/>
      <c r="Q959"/>
      <c r="R959"/>
      <c r="S959"/>
      <c r="T959"/>
      <c r="U959"/>
      <c r="V959"/>
      <c r="W959"/>
      <c r="X959"/>
      <c r="Y959"/>
      <c r="Z959"/>
      <c r="AA959"/>
    </row>
    <row r="960" spans="1:27" ht="14.5" x14ac:dyDescent="0.35">
      <c r="A960"/>
      <c r="B960"/>
      <c r="C960"/>
      <c r="D960"/>
      <c r="E960"/>
      <c r="F960"/>
      <c r="G960"/>
      <c r="H960"/>
      <c r="I960"/>
      <c r="J960"/>
      <c r="K960"/>
      <c r="L960"/>
      <c r="M960"/>
      <c r="N960"/>
      <c r="O960"/>
      <c r="P960"/>
      <c r="Q960"/>
      <c r="R960"/>
      <c r="S960"/>
      <c r="T960"/>
      <c r="U960"/>
      <c r="V960"/>
      <c r="W960"/>
      <c r="X960"/>
      <c r="Y960"/>
      <c r="Z960"/>
      <c r="AA960"/>
    </row>
    <row r="961" spans="1:27" ht="14.5" x14ac:dyDescent="0.35">
      <c r="A961"/>
      <c r="B961"/>
      <c r="C961"/>
      <c r="D961"/>
      <c r="E961"/>
      <c r="F961"/>
      <c r="G961"/>
      <c r="H961"/>
      <c r="I961"/>
      <c r="J961"/>
      <c r="K961"/>
      <c r="L961"/>
      <c r="M961"/>
      <c r="N961"/>
      <c r="O961"/>
      <c r="P961"/>
      <c r="Q961"/>
      <c r="R961"/>
      <c r="S961"/>
      <c r="T961"/>
      <c r="U961"/>
      <c r="V961"/>
      <c r="W961"/>
      <c r="X961"/>
      <c r="Y961"/>
      <c r="Z961"/>
      <c r="AA961"/>
    </row>
    <row r="962" spans="1:27" ht="14.5" x14ac:dyDescent="0.35">
      <c r="A962"/>
      <c r="B962"/>
      <c r="C962"/>
      <c r="D962"/>
      <c r="E962"/>
      <c r="F962"/>
      <c r="G962"/>
      <c r="H962"/>
      <c r="I962"/>
      <c r="J962"/>
      <c r="K962"/>
      <c r="L962"/>
      <c r="M962"/>
      <c r="N962"/>
      <c r="O962"/>
      <c r="P962"/>
      <c r="Q962"/>
      <c r="R962"/>
      <c r="S962"/>
      <c r="T962"/>
      <c r="U962"/>
      <c r="V962"/>
      <c r="W962"/>
      <c r="X962"/>
      <c r="Y962"/>
      <c r="Z962"/>
      <c r="AA962"/>
    </row>
    <row r="963" spans="1:27" ht="14.5" x14ac:dyDescent="0.35">
      <c r="A963"/>
      <c r="B963"/>
      <c r="C963"/>
      <c r="D963"/>
      <c r="E963"/>
      <c r="F963"/>
      <c r="G963"/>
      <c r="H963"/>
      <c r="I963"/>
      <c r="J963"/>
      <c r="K963"/>
      <c r="L963"/>
      <c r="M963"/>
      <c r="N963"/>
      <c r="O963"/>
      <c r="P963"/>
      <c r="Q963"/>
      <c r="R963"/>
      <c r="S963"/>
      <c r="T963"/>
      <c r="U963"/>
      <c r="V963"/>
      <c r="W963"/>
      <c r="X963"/>
      <c r="Y963"/>
      <c r="Z963"/>
      <c r="AA963"/>
    </row>
    <row r="964" spans="1:27" ht="14.5" x14ac:dyDescent="0.35">
      <c r="A964"/>
      <c r="B964"/>
      <c r="C964"/>
      <c r="D964"/>
      <c r="E964"/>
      <c r="F964"/>
      <c r="G964"/>
      <c r="H964"/>
      <c r="I964"/>
      <c r="J964"/>
      <c r="K964"/>
      <c r="L964"/>
      <c r="M964"/>
      <c r="N964"/>
      <c r="O964"/>
      <c r="P964"/>
      <c r="Q964"/>
      <c r="R964"/>
      <c r="S964"/>
      <c r="T964"/>
      <c r="U964"/>
      <c r="V964"/>
      <c r="W964"/>
      <c r="X964"/>
      <c r="Y964"/>
      <c r="Z964"/>
      <c r="AA964"/>
    </row>
    <row r="965" spans="1:27" ht="14.5" x14ac:dyDescent="0.35">
      <c r="A965"/>
      <c r="B965"/>
      <c r="C965"/>
      <c r="D965"/>
      <c r="E965"/>
      <c r="F965"/>
      <c r="G965"/>
      <c r="H965"/>
      <c r="I965"/>
      <c r="J965"/>
      <c r="K965"/>
      <c r="L965"/>
      <c r="M965"/>
      <c r="N965"/>
      <c r="O965"/>
      <c r="P965"/>
      <c r="Q965"/>
      <c r="R965"/>
      <c r="S965"/>
      <c r="T965"/>
      <c r="U965"/>
      <c r="V965"/>
      <c r="W965"/>
      <c r="X965"/>
      <c r="Y965"/>
      <c r="Z965"/>
      <c r="AA965"/>
    </row>
    <row r="966" spans="1:27" ht="14.5" x14ac:dyDescent="0.35">
      <c r="A966"/>
      <c r="B966"/>
      <c r="C966"/>
      <c r="D966"/>
      <c r="E966"/>
      <c r="F966"/>
      <c r="G966"/>
      <c r="H966"/>
      <c r="I966"/>
      <c r="J966"/>
      <c r="K966"/>
      <c r="L966"/>
      <c r="M966"/>
      <c r="N966"/>
      <c r="O966"/>
      <c r="P966"/>
      <c r="Q966"/>
      <c r="R966"/>
      <c r="S966"/>
      <c r="T966"/>
      <c r="U966"/>
      <c r="V966"/>
      <c r="W966"/>
      <c r="X966"/>
      <c r="Y966"/>
      <c r="Z966"/>
      <c r="AA966"/>
    </row>
    <row r="967" spans="1:27" ht="14.5" x14ac:dyDescent="0.35">
      <c r="A967"/>
      <c r="B967"/>
      <c r="C967"/>
      <c r="D967"/>
      <c r="E967"/>
      <c r="F967"/>
      <c r="G967"/>
      <c r="H967"/>
      <c r="I967"/>
      <c r="J967"/>
      <c r="K967"/>
      <c r="L967"/>
      <c r="M967"/>
      <c r="N967"/>
      <c r="O967"/>
      <c r="P967"/>
      <c r="Q967"/>
      <c r="R967"/>
      <c r="S967"/>
      <c r="T967"/>
      <c r="U967"/>
      <c r="V967"/>
      <c r="W967"/>
      <c r="X967"/>
      <c r="Y967"/>
      <c r="Z967"/>
      <c r="AA967"/>
    </row>
    <row r="968" spans="1:27" ht="14.5" x14ac:dyDescent="0.35">
      <c r="A968"/>
      <c r="B968"/>
      <c r="C968"/>
      <c r="D968"/>
      <c r="E968"/>
      <c r="F968"/>
      <c r="G968"/>
      <c r="H968"/>
      <c r="I968"/>
      <c r="J968"/>
      <c r="K968"/>
      <c r="L968"/>
      <c r="M968"/>
      <c r="N968"/>
      <c r="O968"/>
      <c r="P968"/>
      <c r="Q968"/>
      <c r="R968"/>
      <c r="S968"/>
      <c r="T968"/>
      <c r="U968"/>
      <c r="V968"/>
      <c r="W968"/>
      <c r="X968"/>
      <c r="Y968"/>
      <c r="Z968"/>
      <c r="AA968"/>
    </row>
    <row r="969" spans="1:27" ht="14.5" x14ac:dyDescent="0.35">
      <c r="A969"/>
      <c r="B969"/>
      <c r="C969"/>
      <c r="D969"/>
      <c r="E969"/>
      <c r="F969"/>
      <c r="G969"/>
      <c r="H969"/>
      <c r="I969"/>
      <c r="J969"/>
      <c r="K969"/>
      <c r="L969"/>
      <c r="M969"/>
      <c r="N969"/>
      <c r="O969"/>
      <c r="P969"/>
      <c r="Q969"/>
      <c r="R969"/>
      <c r="S969"/>
      <c r="T969"/>
      <c r="U969"/>
      <c r="V969"/>
      <c r="W969"/>
      <c r="X969"/>
      <c r="Y969"/>
      <c r="Z969"/>
      <c r="AA969"/>
    </row>
    <row r="970" spans="1:27" ht="14.5" x14ac:dyDescent="0.35">
      <c r="A970"/>
      <c r="B970"/>
      <c r="C970"/>
      <c r="D970"/>
      <c r="E970"/>
      <c r="F970"/>
      <c r="G970"/>
      <c r="H970"/>
      <c r="I970"/>
      <c r="J970"/>
      <c r="K970"/>
      <c r="L970"/>
      <c r="M970"/>
      <c r="N970"/>
      <c r="O970"/>
      <c r="P970"/>
      <c r="Q970"/>
      <c r="R970"/>
      <c r="S970"/>
      <c r="T970"/>
      <c r="U970"/>
      <c r="V970"/>
      <c r="W970"/>
      <c r="X970"/>
      <c r="Y970"/>
      <c r="Z970"/>
      <c r="AA970"/>
    </row>
    <row r="971" spans="1:27" ht="14.5" x14ac:dyDescent="0.35">
      <c r="A971"/>
      <c r="B971"/>
      <c r="C971"/>
      <c r="D971"/>
      <c r="E971"/>
      <c r="F971"/>
      <c r="G971"/>
      <c r="H971"/>
      <c r="I971"/>
      <c r="J971"/>
      <c r="K971"/>
      <c r="L971"/>
      <c r="M971"/>
      <c r="N971"/>
      <c r="O971"/>
      <c r="P971"/>
      <c r="Q971"/>
      <c r="R971"/>
      <c r="S971"/>
      <c r="T971"/>
      <c r="U971"/>
      <c r="V971"/>
      <c r="W971"/>
      <c r="X971"/>
      <c r="Y971"/>
      <c r="Z971"/>
      <c r="AA971"/>
    </row>
    <row r="972" spans="1:27" ht="14.5" x14ac:dyDescent="0.35">
      <c r="A972"/>
      <c r="B972"/>
      <c r="C972"/>
      <c r="D972"/>
      <c r="E972"/>
      <c r="F972"/>
      <c r="G972"/>
      <c r="H972"/>
      <c r="I972"/>
      <c r="J972"/>
      <c r="K972"/>
      <c r="L972"/>
      <c r="M972"/>
      <c r="N972"/>
      <c r="O972"/>
      <c r="P972"/>
      <c r="Q972"/>
      <c r="R972"/>
      <c r="S972"/>
      <c r="T972"/>
      <c r="U972"/>
      <c r="V972"/>
      <c r="W972"/>
      <c r="X972"/>
      <c r="Y972"/>
      <c r="Z972"/>
      <c r="AA972"/>
    </row>
    <row r="973" spans="1:27" ht="14.5" x14ac:dyDescent="0.35">
      <c r="A973"/>
      <c r="B973"/>
      <c r="C973"/>
      <c r="D973"/>
      <c r="E973"/>
      <c r="F973"/>
      <c r="G973"/>
      <c r="H973"/>
      <c r="I973"/>
      <c r="J973"/>
      <c r="K973"/>
      <c r="L973"/>
      <c r="M973"/>
      <c r="N973"/>
      <c r="O973"/>
      <c r="P973"/>
      <c r="Q973"/>
      <c r="R973"/>
      <c r="S973"/>
      <c r="T973"/>
      <c r="U973"/>
      <c r="V973"/>
      <c r="W973"/>
      <c r="X973"/>
      <c r="Y973"/>
      <c r="Z973"/>
      <c r="AA973"/>
    </row>
    <row r="974" spans="1:27" ht="14.5" x14ac:dyDescent="0.35">
      <c r="A974"/>
      <c r="B974"/>
      <c r="C974"/>
      <c r="D974"/>
      <c r="E974"/>
      <c r="F974"/>
      <c r="G974"/>
      <c r="H974"/>
      <c r="I974"/>
      <c r="J974"/>
      <c r="K974"/>
      <c r="L974"/>
      <c r="M974"/>
      <c r="N974"/>
      <c r="O974"/>
      <c r="P974"/>
      <c r="Q974"/>
      <c r="R974"/>
      <c r="S974"/>
      <c r="T974"/>
      <c r="U974"/>
      <c r="V974"/>
      <c r="W974"/>
      <c r="X974"/>
      <c r="Y974"/>
      <c r="Z974"/>
      <c r="AA974"/>
    </row>
    <row r="975" spans="1:27" ht="14.5" x14ac:dyDescent="0.35">
      <c r="A975"/>
      <c r="B975"/>
      <c r="C975"/>
      <c r="D975"/>
      <c r="E975"/>
      <c r="F975"/>
      <c r="G975"/>
      <c r="H975"/>
      <c r="I975"/>
      <c r="J975"/>
      <c r="K975"/>
      <c r="L975"/>
      <c r="M975"/>
      <c r="N975"/>
      <c r="O975"/>
      <c r="P975"/>
      <c r="Q975"/>
      <c r="R975"/>
      <c r="S975"/>
      <c r="T975"/>
      <c r="U975"/>
      <c r="V975"/>
      <c r="W975"/>
      <c r="X975"/>
      <c r="Y975"/>
      <c r="Z975"/>
      <c r="AA975"/>
    </row>
    <row r="976" spans="1:27" ht="14.5" x14ac:dyDescent="0.35">
      <c r="A976"/>
      <c r="B976"/>
      <c r="C976"/>
      <c r="D976"/>
      <c r="E976"/>
      <c r="F976"/>
      <c r="G976"/>
      <c r="H976"/>
      <c r="I976"/>
      <c r="J976"/>
      <c r="K976"/>
      <c r="L976"/>
      <c r="M976"/>
      <c r="N976"/>
      <c r="O976"/>
      <c r="P976"/>
      <c r="Q976"/>
      <c r="R976"/>
      <c r="S976"/>
      <c r="T976"/>
      <c r="U976"/>
      <c r="V976"/>
      <c r="W976"/>
      <c r="X976"/>
      <c r="Y976"/>
      <c r="Z976"/>
      <c r="AA976"/>
    </row>
    <row r="977" spans="1:27" ht="14.5" x14ac:dyDescent="0.35">
      <c r="A977"/>
      <c r="B977"/>
      <c r="C977"/>
      <c r="D977"/>
      <c r="E977"/>
      <c r="F977"/>
      <c r="G977"/>
      <c r="H977"/>
      <c r="I977"/>
      <c r="J977"/>
      <c r="K977"/>
      <c r="L977"/>
      <c r="M977"/>
      <c r="N977"/>
      <c r="O977"/>
      <c r="P977"/>
      <c r="Q977"/>
      <c r="R977"/>
      <c r="S977"/>
      <c r="T977"/>
      <c r="U977"/>
      <c r="V977"/>
      <c r="W977"/>
      <c r="X977"/>
      <c r="Y977"/>
      <c r="Z977"/>
      <c r="AA977"/>
    </row>
    <row r="978" spans="1:27" ht="14.5" x14ac:dyDescent="0.35">
      <c r="A978"/>
      <c r="B978"/>
      <c r="C978"/>
      <c r="D978"/>
      <c r="E978"/>
      <c r="F978"/>
      <c r="G978"/>
      <c r="H978"/>
      <c r="I978"/>
      <c r="J978"/>
      <c r="K978"/>
      <c r="L978"/>
      <c r="M978"/>
      <c r="N978"/>
      <c r="O978"/>
      <c r="P978"/>
      <c r="Q978"/>
      <c r="R978"/>
      <c r="S978"/>
      <c r="T978"/>
      <c r="U978"/>
      <c r="V978"/>
      <c r="W978"/>
      <c r="X978"/>
      <c r="Y978"/>
      <c r="Z978"/>
      <c r="AA978"/>
    </row>
    <row r="979" spans="1:27" ht="14.5" x14ac:dyDescent="0.35">
      <c r="A979"/>
      <c r="B979"/>
      <c r="C979"/>
      <c r="D979"/>
      <c r="E979"/>
      <c r="F979"/>
      <c r="G979"/>
      <c r="H979"/>
      <c r="I979"/>
      <c r="J979"/>
      <c r="K979"/>
      <c r="L979"/>
      <c r="M979"/>
      <c r="N979"/>
      <c r="O979"/>
      <c r="P979"/>
      <c r="Q979"/>
      <c r="R979"/>
      <c r="S979"/>
      <c r="T979"/>
      <c r="U979"/>
      <c r="V979"/>
      <c r="W979"/>
      <c r="X979"/>
      <c r="Y979"/>
      <c r="Z979"/>
      <c r="AA979"/>
    </row>
    <row r="980" spans="1:27" ht="14.5" x14ac:dyDescent="0.35">
      <c r="A980"/>
      <c r="B980"/>
      <c r="C980"/>
      <c r="D980"/>
      <c r="E980"/>
      <c r="F980"/>
      <c r="G980"/>
      <c r="H980"/>
      <c r="I980"/>
      <c r="J980"/>
      <c r="K980"/>
      <c r="L980"/>
      <c r="M980"/>
      <c r="N980"/>
      <c r="O980"/>
      <c r="P980"/>
      <c r="Q980"/>
      <c r="R980"/>
      <c r="S980"/>
      <c r="T980"/>
      <c r="U980"/>
      <c r="V980"/>
      <c r="W980"/>
      <c r="X980"/>
      <c r="Y980"/>
      <c r="Z980"/>
      <c r="AA980"/>
    </row>
    <row r="981" spans="1:27" ht="14.5" x14ac:dyDescent="0.35">
      <c r="A981"/>
      <c r="B981"/>
      <c r="C981"/>
      <c r="D981"/>
      <c r="E981"/>
      <c r="F981"/>
      <c r="G981"/>
      <c r="H981"/>
      <c r="I981"/>
      <c r="J981"/>
      <c r="K981"/>
      <c r="L981"/>
      <c r="M981"/>
      <c r="N981"/>
      <c r="O981"/>
      <c r="P981"/>
      <c r="Q981"/>
      <c r="R981"/>
      <c r="S981"/>
      <c r="T981"/>
      <c r="U981"/>
      <c r="V981"/>
      <c r="W981"/>
      <c r="X981"/>
      <c r="Y981"/>
      <c r="Z981"/>
      <c r="AA981"/>
    </row>
    <row r="982" spans="1:27" ht="14.5" x14ac:dyDescent="0.35">
      <c r="A982"/>
      <c r="B982"/>
      <c r="C982"/>
      <c r="D982"/>
      <c r="E982"/>
      <c r="F982"/>
      <c r="G982"/>
      <c r="H982"/>
      <c r="I982"/>
      <c r="J982"/>
      <c r="K982"/>
      <c r="L982"/>
      <c r="M982"/>
      <c r="N982"/>
      <c r="O982"/>
      <c r="P982"/>
      <c r="Q982"/>
      <c r="R982"/>
      <c r="S982"/>
      <c r="T982"/>
      <c r="U982"/>
      <c r="V982"/>
      <c r="W982"/>
      <c r="X982"/>
      <c r="Y982"/>
      <c r="Z982"/>
      <c r="AA982"/>
    </row>
    <row r="983" spans="1:27" ht="14.5" x14ac:dyDescent="0.35">
      <c r="A983"/>
      <c r="B983"/>
      <c r="C983"/>
      <c r="D983"/>
      <c r="E983"/>
      <c r="F983"/>
      <c r="G983"/>
      <c r="H983"/>
      <c r="I983"/>
      <c r="J983"/>
      <c r="K983"/>
      <c r="L983"/>
      <c r="M983"/>
      <c r="N983"/>
      <c r="O983"/>
      <c r="P983"/>
      <c r="Q983"/>
      <c r="R983"/>
      <c r="S983"/>
      <c r="T983"/>
      <c r="U983"/>
      <c r="V983"/>
      <c r="W983"/>
      <c r="X983"/>
      <c r="Y983"/>
      <c r="Z983"/>
      <c r="AA983"/>
    </row>
    <row r="984" spans="1:27" ht="14.5" x14ac:dyDescent="0.35">
      <c r="A984"/>
      <c r="B984"/>
      <c r="C984"/>
      <c r="D984"/>
      <c r="E984"/>
      <c r="F984"/>
      <c r="G984"/>
      <c r="H984"/>
      <c r="I984"/>
      <c r="J984"/>
      <c r="K984"/>
      <c r="L984"/>
      <c r="M984"/>
      <c r="N984"/>
      <c r="O984"/>
      <c r="P984"/>
      <c r="Q984"/>
      <c r="R984"/>
      <c r="S984"/>
      <c r="T984"/>
      <c r="U984"/>
      <c r="V984"/>
      <c r="W984"/>
      <c r="X984"/>
      <c r="Y984"/>
      <c r="Z984"/>
      <c r="AA984"/>
    </row>
    <row r="985" spans="1:27" ht="14.5" x14ac:dyDescent="0.35">
      <c r="A985"/>
      <c r="B985"/>
      <c r="C985"/>
      <c r="D985"/>
      <c r="E985"/>
      <c r="F985"/>
      <c r="G985"/>
      <c r="H985"/>
      <c r="I985"/>
      <c r="J985"/>
      <c r="K985"/>
      <c r="L985"/>
      <c r="M985"/>
      <c r="N985"/>
      <c r="O985"/>
      <c r="P985"/>
      <c r="Q985"/>
      <c r="R985"/>
      <c r="S985"/>
      <c r="T985"/>
      <c r="U985"/>
      <c r="V985"/>
      <c r="W985"/>
      <c r="X985"/>
      <c r="Y985"/>
      <c r="Z985"/>
      <c r="AA985"/>
    </row>
    <row r="986" spans="1:27" ht="14.5" x14ac:dyDescent="0.35">
      <c r="A986"/>
      <c r="B986"/>
      <c r="C986"/>
      <c r="D986"/>
      <c r="E986"/>
      <c r="F986"/>
      <c r="G986"/>
      <c r="H986"/>
      <c r="I986"/>
      <c r="J986"/>
      <c r="K986"/>
      <c r="L986"/>
      <c r="M986"/>
      <c r="N986"/>
      <c r="O986"/>
      <c r="P986"/>
      <c r="Q986"/>
      <c r="R986"/>
      <c r="S986"/>
      <c r="T986"/>
      <c r="U986"/>
      <c r="V986"/>
      <c r="W986"/>
      <c r="X986"/>
      <c r="Y986"/>
      <c r="Z986"/>
      <c r="AA986"/>
    </row>
    <row r="987" spans="1:27" ht="14.5" x14ac:dyDescent="0.35">
      <c r="A987"/>
      <c r="B987"/>
      <c r="C987"/>
      <c r="D987"/>
      <c r="E987"/>
      <c r="F987"/>
      <c r="G987"/>
      <c r="H987"/>
      <c r="I987"/>
      <c r="J987"/>
      <c r="K987"/>
      <c r="L987"/>
      <c r="M987"/>
      <c r="N987"/>
      <c r="O987"/>
      <c r="P987"/>
      <c r="Q987"/>
      <c r="R987"/>
      <c r="S987"/>
      <c r="T987"/>
      <c r="U987"/>
      <c r="V987"/>
      <c r="W987"/>
      <c r="X987"/>
      <c r="Y987"/>
      <c r="Z987"/>
      <c r="AA987"/>
    </row>
    <row r="988" spans="1:27" ht="14.5" x14ac:dyDescent="0.35">
      <c r="A988"/>
      <c r="B988"/>
      <c r="C988"/>
      <c r="D988"/>
      <c r="E988"/>
      <c r="F988"/>
      <c r="G988"/>
      <c r="H988"/>
      <c r="I988"/>
      <c r="J988"/>
      <c r="K988"/>
      <c r="L988"/>
      <c r="M988"/>
      <c r="N988"/>
      <c r="O988"/>
      <c r="P988"/>
      <c r="Q988"/>
      <c r="R988"/>
      <c r="S988"/>
      <c r="T988"/>
      <c r="U988"/>
      <c r="V988"/>
      <c r="W988"/>
      <c r="X988"/>
      <c r="Y988"/>
      <c r="Z988"/>
      <c r="AA988"/>
    </row>
    <row r="989" spans="1:27" ht="14.5" x14ac:dyDescent="0.35">
      <c r="A989"/>
      <c r="B989"/>
      <c r="C989"/>
      <c r="D989"/>
      <c r="E989"/>
      <c r="F989"/>
      <c r="G989"/>
      <c r="H989"/>
      <c r="I989"/>
      <c r="J989"/>
      <c r="K989"/>
      <c r="L989"/>
      <c r="M989"/>
      <c r="N989"/>
      <c r="O989"/>
      <c r="P989"/>
      <c r="Q989"/>
      <c r="R989"/>
      <c r="S989"/>
      <c r="T989"/>
      <c r="U989"/>
      <c r="V989"/>
      <c r="W989"/>
      <c r="X989"/>
      <c r="Y989"/>
      <c r="Z989"/>
      <c r="AA989"/>
    </row>
    <row r="990" spans="1:27" ht="14.5" x14ac:dyDescent="0.35">
      <c r="A990"/>
      <c r="B990"/>
      <c r="C990"/>
      <c r="D990"/>
      <c r="E990"/>
      <c r="F990"/>
      <c r="G990"/>
      <c r="H990"/>
      <c r="I990"/>
      <c r="J990"/>
      <c r="K990"/>
      <c r="L990"/>
      <c r="M990"/>
      <c r="N990"/>
      <c r="O990"/>
      <c r="P990"/>
      <c r="Q990"/>
      <c r="R990"/>
      <c r="S990"/>
      <c r="T990"/>
      <c r="U990"/>
      <c r="V990"/>
      <c r="W990"/>
      <c r="X990"/>
      <c r="Y990"/>
      <c r="Z990"/>
      <c r="AA990"/>
    </row>
    <row r="991" spans="1:27" ht="14.5" x14ac:dyDescent="0.35">
      <c r="A991"/>
      <c r="B991"/>
      <c r="C991"/>
      <c r="D991"/>
      <c r="E991"/>
      <c r="F991"/>
      <c r="G991"/>
      <c r="H991"/>
      <c r="I991"/>
      <c r="J991"/>
      <c r="K991"/>
      <c r="L991"/>
      <c r="M991"/>
      <c r="N991"/>
      <c r="O991"/>
      <c r="P991"/>
      <c r="Q991"/>
      <c r="R991"/>
      <c r="S991"/>
      <c r="T991"/>
      <c r="U991"/>
      <c r="V991"/>
      <c r="W991"/>
      <c r="X991"/>
      <c r="Y991"/>
      <c r="Z991"/>
      <c r="AA991"/>
    </row>
    <row r="992" spans="1:27" ht="14.5" x14ac:dyDescent="0.35">
      <c r="A992"/>
      <c r="B992"/>
      <c r="C992"/>
      <c r="D992"/>
      <c r="E992"/>
      <c r="F992"/>
      <c r="G992"/>
      <c r="H992"/>
      <c r="I992"/>
      <c r="J992"/>
      <c r="K992"/>
      <c r="L992"/>
      <c r="M992"/>
      <c r="N992"/>
      <c r="O992"/>
      <c r="P992"/>
      <c r="Q992"/>
      <c r="R992"/>
      <c r="S992"/>
      <c r="T992"/>
      <c r="U992"/>
      <c r="V992"/>
      <c r="W992"/>
      <c r="X992"/>
      <c r="Y992"/>
      <c r="Z992"/>
      <c r="AA992"/>
    </row>
    <row r="993" spans="1:27" ht="14.5" x14ac:dyDescent="0.35">
      <c r="A993"/>
      <c r="B993"/>
      <c r="C993"/>
      <c r="D993"/>
      <c r="E993"/>
      <c r="F993"/>
      <c r="G993"/>
      <c r="H993"/>
      <c r="I993"/>
      <c r="J993"/>
      <c r="K993"/>
      <c r="L993"/>
      <c r="M993"/>
      <c r="N993"/>
      <c r="O993"/>
      <c r="P993"/>
      <c r="Q993"/>
      <c r="R993"/>
      <c r="S993"/>
      <c r="T993"/>
      <c r="U993"/>
      <c r="V993"/>
      <c r="W993"/>
      <c r="X993"/>
      <c r="Y993"/>
      <c r="Z993"/>
      <c r="AA993"/>
    </row>
    <row r="994" spans="1:27" ht="14.5" x14ac:dyDescent="0.35">
      <c r="A994"/>
      <c r="B994"/>
      <c r="C994"/>
      <c r="D994"/>
      <c r="E994"/>
      <c r="F994"/>
      <c r="G994"/>
      <c r="H994"/>
      <c r="I994"/>
      <c r="J994"/>
      <c r="K994"/>
      <c r="L994"/>
      <c r="M994"/>
      <c r="N994"/>
      <c r="O994"/>
      <c r="P994"/>
      <c r="Q994"/>
      <c r="R994"/>
      <c r="S994"/>
      <c r="T994"/>
      <c r="U994"/>
      <c r="V994"/>
      <c r="W994"/>
      <c r="X994"/>
      <c r="Y994"/>
      <c r="Z994"/>
      <c r="AA994"/>
    </row>
    <row r="995" spans="1:27" ht="14.5" x14ac:dyDescent="0.35">
      <c r="A995"/>
      <c r="B995"/>
      <c r="C995"/>
      <c r="D995"/>
      <c r="E995"/>
      <c r="F995"/>
      <c r="G995"/>
      <c r="H995"/>
      <c r="I995"/>
      <c r="J995"/>
      <c r="K995"/>
      <c r="L995"/>
      <c r="M995"/>
      <c r="N995"/>
      <c r="O995"/>
      <c r="P995"/>
      <c r="Q995"/>
      <c r="R995"/>
      <c r="S995"/>
      <c r="T995"/>
      <c r="U995"/>
      <c r="V995"/>
      <c r="W995"/>
      <c r="X995"/>
      <c r="Y995"/>
      <c r="Z995"/>
      <c r="AA995"/>
    </row>
    <row r="996" spans="1:27" ht="14.5" x14ac:dyDescent="0.35">
      <c r="A996"/>
      <c r="B996"/>
      <c r="C996"/>
      <c r="D996"/>
      <c r="E996"/>
      <c r="F996"/>
      <c r="G996"/>
      <c r="H996"/>
      <c r="I996"/>
      <c r="J996"/>
      <c r="K996"/>
      <c r="L996"/>
      <c r="M996"/>
      <c r="N996"/>
      <c r="O996"/>
      <c r="P996"/>
      <c r="Q996"/>
      <c r="R996"/>
      <c r="S996"/>
      <c r="T996"/>
      <c r="U996"/>
      <c r="V996"/>
      <c r="W996"/>
      <c r="X996"/>
      <c r="Y996"/>
      <c r="Z996"/>
      <c r="AA996"/>
    </row>
    <row r="997" spans="1:27" ht="14.5" x14ac:dyDescent="0.35">
      <c r="A997"/>
      <c r="B997"/>
      <c r="C997"/>
      <c r="D997"/>
      <c r="E997"/>
      <c r="F997"/>
      <c r="G997"/>
      <c r="H997"/>
      <c r="I997"/>
      <c r="J997"/>
      <c r="K997"/>
      <c r="L997"/>
      <c r="M997"/>
      <c r="N997"/>
      <c r="O997"/>
      <c r="P997"/>
      <c r="Q997"/>
      <c r="R997"/>
      <c r="S997"/>
      <c r="T997"/>
      <c r="U997"/>
      <c r="V997"/>
      <c r="W997"/>
      <c r="X997"/>
      <c r="Y997"/>
      <c r="Z997"/>
      <c r="AA997"/>
    </row>
    <row r="998" spans="1:27" ht="14.5" x14ac:dyDescent="0.35">
      <c r="A998"/>
      <c r="B998"/>
      <c r="C998"/>
      <c r="D998"/>
      <c r="E998"/>
      <c r="F998"/>
      <c r="G998"/>
      <c r="H998"/>
      <c r="I998"/>
      <c r="J998"/>
      <c r="K998"/>
      <c r="L998"/>
      <c r="M998"/>
      <c r="N998"/>
      <c r="O998"/>
      <c r="P998"/>
      <c r="Q998"/>
      <c r="R998"/>
      <c r="S998"/>
      <c r="T998"/>
      <c r="U998"/>
      <c r="V998"/>
      <c r="W998"/>
      <c r="X998"/>
      <c r="Y998"/>
      <c r="Z998"/>
      <c r="AA998"/>
    </row>
    <row r="999" spans="1:27" ht="14.5" x14ac:dyDescent="0.35">
      <c r="A999"/>
      <c r="B999"/>
      <c r="C999"/>
      <c r="D999"/>
      <c r="E999"/>
      <c r="F999"/>
      <c r="G999"/>
      <c r="H999"/>
      <c r="I999"/>
      <c r="J999"/>
      <c r="K999"/>
      <c r="L999"/>
      <c r="M999"/>
      <c r="N999"/>
      <c r="O999"/>
      <c r="P999"/>
      <c r="Q999"/>
      <c r="R999"/>
      <c r="S999"/>
      <c r="T999"/>
      <c r="U999"/>
      <c r="V999"/>
      <c r="W999"/>
      <c r="X999"/>
      <c r="Y999"/>
      <c r="Z999"/>
      <c r="AA999"/>
    </row>
    <row r="1000" spans="1:27" ht="14.5" x14ac:dyDescent="0.3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29">
    <mergeCell ref="V7:V8"/>
    <mergeCell ref="J6:J8"/>
    <mergeCell ref="K6:R6"/>
    <mergeCell ref="S6:X6"/>
    <mergeCell ref="Y6:AA6"/>
    <mergeCell ref="K7:N7"/>
    <mergeCell ref="O7:R7"/>
    <mergeCell ref="S7:S8"/>
    <mergeCell ref="T7:T8"/>
    <mergeCell ref="U7:U8"/>
    <mergeCell ref="W7:W8"/>
    <mergeCell ref="X7:X8"/>
    <mergeCell ref="Y7:Y8"/>
    <mergeCell ref="Z7:Z8"/>
    <mergeCell ref="AA7:AA8"/>
    <mergeCell ref="I6:I8"/>
    <mergeCell ref="G7:G8"/>
    <mergeCell ref="H7:H8"/>
    <mergeCell ref="F7:F8"/>
    <mergeCell ref="A4:C4"/>
    <mergeCell ref="G4:H4"/>
    <mergeCell ref="A6:C6"/>
    <mergeCell ref="D6:F6"/>
    <mergeCell ref="G6:H6"/>
    <mergeCell ref="A7:A8"/>
    <mergeCell ref="B7:B8"/>
    <mergeCell ref="C7:C8"/>
    <mergeCell ref="D7:D8"/>
    <mergeCell ref="E7:E8"/>
  </mergeCells>
  <dataValidations count="1">
    <dataValidation type="list" allowBlank="1" showInputMessage="1" showErrorMessage="1" sqref="WVR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J9:J85" xr:uid="{00000000-0002-0000-0300-000000000000}">
      <formula1>"ALB,MBD"</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1000"/>
  <sheetViews>
    <sheetView topLeftCell="C4" zoomScaleNormal="100" workbookViewId="0">
      <selection activeCell="R7" sqref="R7:R8"/>
    </sheetView>
  </sheetViews>
  <sheetFormatPr baseColWidth="10" defaultColWidth="8.81640625" defaultRowHeight="14" x14ac:dyDescent="0.3"/>
  <cols>
    <col min="1" max="3" width="23.453125" style="23" customWidth="1"/>
    <col min="4" max="15" width="11.7265625" style="23" customWidth="1"/>
    <col min="16" max="16" width="11.7265625" style="23" hidden="1" customWidth="1"/>
    <col min="17" max="18" width="11.7265625" style="23" customWidth="1"/>
    <col min="19" max="16384" width="8.81640625" style="49"/>
  </cols>
  <sheetData>
    <row r="1" spans="1:18" s="24" customFormat="1" ht="23" x14ac:dyDescent="0.5">
      <c r="A1" s="22" t="s">
        <v>167</v>
      </c>
      <c r="B1" s="23"/>
      <c r="C1" s="23"/>
      <c r="D1" s="23"/>
      <c r="E1" s="23"/>
      <c r="F1" s="23"/>
      <c r="G1" s="23"/>
      <c r="H1" s="23"/>
      <c r="I1" s="23"/>
      <c r="J1" s="23"/>
      <c r="K1" s="23"/>
      <c r="L1" s="23"/>
      <c r="M1" s="23"/>
      <c r="N1" s="23"/>
      <c r="O1" s="23"/>
      <c r="P1" s="23"/>
      <c r="Q1" s="23"/>
      <c r="R1" s="23"/>
    </row>
    <row r="2" spans="1:18" s="24" customFormat="1" x14ac:dyDescent="0.3">
      <c r="A2" s="23" t="s">
        <v>141</v>
      </c>
      <c r="B2" s="23"/>
      <c r="C2" s="23"/>
      <c r="D2" s="23"/>
      <c r="E2" s="23"/>
      <c r="F2" s="23"/>
      <c r="G2" s="23"/>
      <c r="H2" s="23"/>
      <c r="I2" s="23"/>
      <c r="J2" s="23"/>
      <c r="K2" s="23"/>
      <c r="L2" s="23"/>
      <c r="M2" s="23"/>
      <c r="N2" s="23"/>
      <c r="O2" s="23"/>
      <c r="P2" s="23"/>
      <c r="Q2" s="23"/>
      <c r="R2" s="23"/>
    </row>
    <row r="3" spans="1:18" s="24" customFormat="1" x14ac:dyDescent="0.3">
      <c r="A3" s="23"/>
      <c r="B3" s="23"/>
      <c r="C3" s="23"/>
      <c r="D3" s="23"/>
      <c r="E3" s="23"/>
      <c r="F3" s="23"/>
      <c r="G3" s="23"/>
      <c r="H3" s="23"/>
      <c r="I3" s="23"/>
      <c r="J3" s="23"/>
      <c r="K3" s="23"/>
      <c r="L3" s="23"/>
      <c r="M3" s="23"/>
      <c r="N3" s="23"/>
      <c r="O3" s="23"/>
      <c r="P3" s="23"/>
      <c r="Q3" s="23"/>
      <c r="R3" s="23"/>
    </row>
    <row r="4" spans="1:18" s="24" customFormat="1" x14ac:dyDescent="0.3">
      <c r="A4" s="190" t="s">
        <v>34</v>
      </c>
      <c r="B4" s="190"/>
      <c r="C4" s="190"/>
      <c r="D4" s="50">
        <f>SUM(D$9:D$1000)</f>
        <v>1634994.7344477687</v>
      </c>
      <c r="E4" s="50">
        <f>SUM(E$9:E$1000)</f>
        <v>1134228.743848396</v>
      </c>
      <c r="F4" s="50">
        <f>SUM(F$9:F$1000)</f>
        <v>2769223.4782961663</v>
      </c>
      <c r="G4" s="50"/>
      <c r="H4" s="50"/>
      <c r="I4" s="50">
        <f t="shared" ref="I4:R4" si="0">SUM(I$9:I$1000)</f>
        <v>1168957.5335289172</v>
      </c>
      <c r="J4" s="50">
        <f t="shared" si="0"/>
        <v>0</v>
      </c>
      <c r="K4" s="58">
        <f t="shared" si="0"/>
        <v>0</v>
      </c>
      <c r="L4" s="58">
        <f t="shared" si="0"/>
        <v>1168957.5335289172</v>
      </c>
      <c r="M4" s="50">
        <f t="shared" si="0"/>
        <v>2922393.8338222941</v>
      </c>
      <c r="N4" s="58">
        <f t="shared" si="0"/>
        <v>0</v>
      </c>
      <c r="O4" s="50">
        <f t="shared" si="0"/>
        <v>2922393.8338222941</v>
      </c>
      <c r="P4" s="50">
        <f t="shared" si="0"/>
        <v>0</v>
      </c>
      <c r="Q4" s="50">
        <f t="shared" si="0"/>
        <v>2922393.8338222941</v>
      </c>
      <c r="R4" s="50">
        <f t="shared" si="0"/>
        <v>2939</v>
      </c>
    </row>
    <row r="5" spans="1:18" s="24" customFormat="1" ht="2.25" customHeight="1" x14ac:dyDescent="0.3">
      <c r="A5" s="23"/>
      <c r="B5" s="23"/>
      <c r="C5" s="23"/>
      <c r="D5" s="23"/>
      <c r="E5" s="23"/>
      <c r="F5" s="23"/>
      <c r="G5" s="23"/>
      <c r="H5" s="23"/>
      <c r="I5" s="23"/>
      <c r="J5" s="23"/>
      <c r="K5" s="23"/>
      <c r="L5" s="23"/>
      <c r="M5" s="23"/>
      <c r="N5" s="23"/>
      <c r="O5" s="23"/>
      <c r="P5" s="23"/>
      <c r="Q5" s="23"/>
      <c r="R5" s="23"/>
    </row>
    <row r="6" spans="1:18" s="24" customFormat="1" x14ac:dyDescent="0.3">
      <c r="A6" s="236" t="s">
        <v>35</v>
      </c>
      <c r="B6" s="236"/>
      <c r="C6" s="236"/>
      <c r="D6" s="207" t="s">
        <v>168</v>
      </c>
      <c r="E6" s="207"/>
      <c r="F6" s="207"/>
      <c r="G6" s="223" t="s">
        <v>143</v>
      </c>
      <c r="H6" s="224"/>
      <c r="I6" s="235" t="s">
        <v>144</v>
      </c>
      <c r="J6" s="235"/>
      <c r="K6" s="235"/>
      <c r="L6" s="235"/>
      <c r="M6" s="208" t="s">
        <v>167</v>
      </c>
      <c r="N6" s="209"/>
      <c r="O6" s="209"/>
      <c r="P6" s="209"/>
      <c r="Q6" s="209"/>
      <c r="R6" s="210"/>
    </row>
    <row r="7" spans="1:18" s="24" customFormat="1" ht="12.75" customHeight="1" x14ac:dyDescent="0.3">
      <c r="A7" s="225" t="s">
        <v>40</v>
      </c>
      <c r="B7" s="225" t="s">
        <v>41</v>
      </c>
      <c r="C7" s="225" t="s">
        <v>42</v>
      </c>
      <c r="D7" s="216" t="s">
        <v>45</v>
      </c>
      <c r="E7" s="216" t="s">
        <v>46</v>
      </c>
      <c r="F7" s="216" t="s">
        <v>43</v>
      </c>
      <c r="G7" s="216" t="s">
        <v>50</v>
      </c>
      <c r="H7" s="229" t="s">
        <v>169</v>
      </c>
      <c r="I7" s="216" t="s">
        <v>45</v>
      </c>
      <c r="J7" s="227" t="s">
        <v>170</v>
      </c>
      <c r="K7" s="216" t="s">
        <v>46</v>
      </c>
      <c r="L7" s="216" t="s">
        <v>43</v>
      </c>
      <c r="M7" s="216" t="s">
        <v>45</v>
      </c>
      <c r="N7" s="216" t="s">
        <v>46</v>
      </c>
      <c r="O7" s="227" t="s">
        <v>171</v>
      </c>
      <c r="P7" s="227" t="s">
        <v>146</v>
      </c>
      <c r="Q7" s="227" t="s">
        <v>147</v>
      </c>
      <c r="R7" s="237" t="s">
        <v>172</v>
      </c>
    </row>
    <row r="8" spans="1:18" s="24" customFormat="1" ht="12.75" customHeight="1" x14ac:dyDescent="0.3">
      <c r="A8" s="226"/>
      <c r="B8" s="226"/>
      <c r="C8" s="226"/>
      <c r="D8" s="217"/>
      <c r="E8" s="217"/>
      <c r="F8" s="217"/>
      <c r="G8" s="217"/>
      <c r="H8" s="239"/>
      <c r="I8" s="217"/>
      <c r="J8" s="217"/>
      <c r="K8" s="217"/>
      <c r="L8" s="217"/>
      <c r="M8" s="217"/>
      <c r="N8" s="217"/>
      <c r="O8" s="217"/>
      <c r="P8" s="228"/>
      <c r="Q8" s="228"/>
      <c r="R8" s="238"/>
    </row>
    <row r="9" spans="1:18" s="24" customFormat="1" x14ac:dyDescent="0.3">
      <c r="A9" s="15" t="str">
        <f>IF(INTRO!$E$43="Non-endemic"," ", IF(COUNTRY_INFO!A9=0," ",COUNTRY_INFO!A9))</f>
        <v>Benin</v>
      </c>
      <c r="B9" s="15" t="str">
        <f>IF(INTRO!$E$43="Non-endemic"," ", IF(COUNTRY_INFO!B9=0," ",COUNTRY_INFO!B9))</f>
        <v>Alibori</v>
      </c>
      <c r="C9" s="15" t="str">
        <f>IF(INTRO!$E$43="Non-endemic"," ", IF(COUNTRY_INFO!C9=0," ",COUNTRY_INFO!C9))</f>
        <v>Banikoara</v>
      </c>
      <c r="D9" s="46">
        <f>IF(INTRO!$E$43="Non-endemic", 0, IF(COUNTRY_INFO!$K9&gt;0, IF(COUNTRY_INFO!$K9=4, 0, IF(COUNTRY_INFO!$K9=1, COUNTRY_INFO!$F9*0.33, IF(COUNTRY_INFO!$K9=2, COUNTRY_INFO!$F9*0.5, COUNTRY_INFO!$F9))), 0))</f>
        <v>43488.781996009391</v>
      </c>
      <c r="E9" s="46">
        <f>IF(INTRO!$E$43="Non-endemic", 0, IF(COUNTRY_INFO!$K9&gt;0, IF(COUNTRY_INFO!$K9=4, 0, IF(COUNTRY_INFO!$K9=1, 0, IF(COUNTRY_INFO!$K9=2, COUNTRY_INFO!$G9*0.2, COUNTRY_INFO!$G9))), 0))</f>
        <v>31452.492837517908</v>
      </c>
      <c r="F9" s="46">
        <f t="shared" ref="F9:F72" si="1">SUM(D9:E9)</f>
        <v>74941.274833527306</v>
      </c>
      <c r="G9" s="53">
        <f>IF(INTRO!$E$43="Non-endemic", "Not required", COUNTRY_INFO!S9)</f>
        <v>1</v>
      </c>
      <c r="H9" s="64"/>
      <c r="I9" s="46"/>
      <c r="J9" s="65"/>
      <c r="K9" s="63"/>
      <c r="L9" s="63">
        <f t="shared" ref="L9:L72" si="2">IF($J9=0,SUM(I9,K9),SUM(J9,K9))</f>
        <v>0</v>
      </c>
      <c r="M9" s="46">
        <f t="shared" ref="M9:M85" si="3">IF($J9=0,$I9*2.5,$J9*2.5)</f>
        <v>0</v>
      </c>
      <c r="N9" s="63">
        <f t="shared" ref="N9:N85" si="4">$K9*3</f>
        <v>0</v>
      </c>
      <c r="O9" s="46">
        <f t="shared" ref="O9:O72" si="5">M9</f>
        <v>0</v>
      </c>
      <c r="P9" s="54"/>
      <c r="Q9" s="55">
        <f t="shared" ref="Q9:Q72" si="6">IF($O9&gt;$P9,O9-P9,0)</f>
        <v>0</v>
      </c>
      <c r="R9" s="55">
        <f t="shared" ref="R9:R85" si="7">ROUNDUP($O9/1000,0)</f>
        <v>0</v>
      </c>
    </row>
    <row r="10" spans="1:18" x14ac:dyDescent="0.3">
      <c r="A10" s="15" t="str">
        <f>IF(INTRO!$E$43="Non-endemic"," ", IF(COUNTRY_INFO!A10=0," ",COUNTRY_INFO!A10))</f>
        <v>Benin</v>
      </c>
      <c r="B10" s="15" t="str">
        <f>IF(INTRO!$E$43="Non-endemic"," ", IF(COUNTRY_INFO!B10=0," ",COUNTRY_INFO!B10))</f>
        <v>Alibori</v>
      </c>
      <c r="C10" s="15" t="str">
        <f>IF(INTRO!$E$43="Non-endemic"," ", IF(COUNTRY_INFO!C10=0," ",COUNTRY_INFO!C10))</f>
        <v>Gogounou</v>
      </c>
      <c r="D10" s="46">
        <f>IF(INTRO!$E$43="Non-endemic", 0, IF(COUNTRY_INFO!$K10&gt;0, IF(COUNTRY_INFO!$K10=4, 0, IF(COUNTRY_INFO!$K10=1, COUNTRY_INFO!$F10*0.33, IF(COUNTRY_INFO!$K10=2, COUNTRY_INFO!$F10*0.5, COUNTRY_INFO!$F10))), 0))</f>
        <v>13680.280659033673</v>
      </c>
      <c r="E10" s="46">
        <f>IF(INTRO!$E$43="Non-endemic", 0, IF(COUNTRY_INFO!$K10&gt;0, IF(COUNTRY_INFO!$K10=4, 0, IF(COUNTRY_INFO!$K10=1, 0, IF(COUNTRY_INFO!$K10=2, COUNTRY_INFO!$G10*0.2, COUNTRY_INFO!$G10))), 0))</f>
        <v>0</v>
      </c>
      <c r="F10" s="46">
        <f t="shared" si="1"/>
        <v>13680.280659033673</v>
      </c>
      <c r="G10" s="53">
        <f>IF(INTRO!$E$43="Non-endemic", "Not required", COUNTRY_INFO!S10)</f>
        <v>1</v>
      </c>
      <c r="H10" s="64"/>
      <c r="I10" s="46"/>
      <c r="J10" s="65"/>
      <c r="K10" s="63"/>
      <c r="L10" s="63">
        <f t="shared" si="2"/>
        <v>0</v>
      </c>
      <c r="M10" s="46">
        <f t="shared" si="3"/>
        <v>0</v>
      </c>
      <c r="N10" s="63">
        <f t="shared" si="4"/>
        <v>0</v>
      </c>
      <c r="O10" s="46">
        <f t="shared" si="5"/>
        <v>0</v>
      </c>
      <c r="P10" s="54"/>
      <c r="Q10" s="55">
        <f t="shared" si="6"/>
        <v>0</v>
      </c>
      <c r="R10" s="55">
        <f t="shared" si="7"/>
        <v>0</v>
      </c>
    </row>
    <row r="11" spans="1:18" x14ac:dyDescent="0.3">
      <c r="A11" s="15" t="str">
        <f>IF(INTRO!$E$43="Non-endemic"," ", IF(COUNTRY_INFO!A11=0," ",COUNTRY_INFO!A11))</f>
        <v>Benin</v>
      </c>
      <c r="B11" s="15" t="str">
        <f>IF(INTRO!$E$43="Non-endemic"," ", IF(COUNTRY_INFO!B11=0," ",COUNTRY_INFO!B11))</f>
        <v>Alibori</v>
      </c>
      <c r="C11" s="15" t="str">
        <f>IF(INTRO!$E$43="Non-endemic"," ", IF(COUNTRY_INFO!C11=0," ",COUNTRY_INFO!C11))</f>
        <v>Kandi</v>
      </c>
      <c r="D11" s="46">
        <f>IF(INTRO!$E$43="Non-endemic", 0, IF(COUNTRY_INFO!$K11&gt;0, IF(COUNTRY_INFO!$K11=4, 0, IF(COUNTRY_INFO!$K11=1, COUNTRY_INFO!$F11*0.33, IF(COUNTRY_INFO!$K11=2, COUNTRY_INFO!$F11*0.5, COUNTRY_INFO!$F11))), 0))</f>
        <v>31621.631244305081</v>
      </c>
      <c r="E11" s="46">
        <f>IF(INTRO!$E$43="Non-endemic", 0, IF(COUNTRY_INFO!$K11&gt;0, IF(COUNTRY_INFO!$K11=4, 0, IF(COUNTRY_INFO!$K11=1, 0, IF(COUNTRY_INFO!$K11=2, COUNTRY_INFO!$G11*0.2, COUNTRY_INFO!$G11))), 0))</f>
        <v>22869.785829214587</v>
      </c>
      <c r="F11" s="46">
        <f t="shared" si="1"/>
        <v>54491.417073519668</v>
      </c>
      <c r="G11" s="53">
        <f>IF(INTRO!$E$43="Non-endemic", "Not required", COUNTRY_INFO!S11)</f>
        <v>1</v>
      </c>
      <c r="H11" s="64"/>
      <c r="I11" s="46"/>
      <c r="J11" s="65"/>
      <c r="K11" s="63"/>
      <c r="L11" s="63">
        <f t="shared" si="2"/>
        <v>0</v>
      </c>
      <c r="M11" s="46">
        <f t="shared" si="3"/>
        <v>0</v>
      </c>
      <c r="N11" s="63">
        <f t="shared" si="4"/>
        <v>0</v>
      </c>
      <c r="O11" s="46">
        <f t="shared" si="5"/>
        <v>0</v>
      </c>
      <c r="P11" s="54"/>
      <c r="Q11" s="55">
        <f t="shared" si="6"/>
        <v>0</v>
      </c>
      <c r="R11" s="55">
        <f t="shared" si="7"/>
        <v>0</v>
      </c>
    </row>
    <row r="12" spans="1:18" x14ac:dyDescent="0.3">
      <c r="A12" s="15" t="str">
        <f>IF(INTRO!$E$43="Non-endemic"," ", IF(COUNTRY_INFO!A12=0," ",COUNTRY_INFO!A12))</f>
        <v>Benin</v>
      </c>
      <c r="B12" s="15" t="str">
        <f>IF(INTRO!$E$43="Non-endemic"," ", IF(COUNTRY_INFO!B12=0," ",COUNTRY_INFO!B12))</f>
        <v>Alibori</v>
      </c>
      <c r="C12" s="15" t="str">
        <f>IF(INTRO!$E$43="Non-endemic"," ", IF(COUNTRY_INFO!C12=0," ",COUNTRY_INFO!C12))</f>
        <v>Karimama</v>
      </c>
      <c r="D12" s="46">
        <f>IF(INTRO!$E$43="Non-endemic", 0, IF(COUNTRY_INFO!$K12&gt;0, IF(COUNTRY_INFO!$K12=4, 0, IF(COUNTRY_INFO!$K12=1, COUNTRY_INFO!$F12*0.33, IF(COUNTRY_INFO!$K12=2, COUNTRY_INFO!$F12*0.5, COUNTRY_INFO!$F12))), 0))</f>
        <v>7723.8299104759171</v>
      </c>
      <c r="E12" s="46">
        <f>IF(INTRO!$E$43="Non-endemic", 0, IF(COUNTRY_INFO!$K12&gt;0, IF(COUNTRY_INFO!$K12=4, 0, IF(COUNTRY_INFO!$K12=1, 0, IF(COUNTRY_INFO!$K12=2, COUNTRY_INFO!$G12*0.2, COUNTRY_INFO!$G12))), 0))</f>
        <v>0</v>
      </c>
      <c r="F12" s="46">
        <f t="shared" si="1"/>
        <v>7723.8299104759171</v>
      </c>
      <c r="G12" s="53">
        <f>IF(INTRO!$E$43="Non-endemic", "Not required", COUNTRY_INFO!S12)</f>
        <v>0</v>
      </c>
      <c r="H12" s="64"/>
      <c r="I12" s="46"/>
      <c r="J12" s="65"/>
      <c r="K12" s="63"/>
      <c r="L12" s="63">
        <f t="shared" si="2"/>
        <v>0</v>
      </c>
      <c r="M12" s="46">
        <f t="shared" si="3"/>
        <v>0</v>
      </c>
      <c r="N12" s="63">
        <f t="shared" si="4"/>
        <v>0</v>
      </c>
      <c r="O12" s="46">
        <f t="shared" si="5"/>
        <v>0</v>
      </c>
      <c r="P12" s="54"/>
      <c r="Q12" s="55">
        <f t="shared" si="6"/>
        <v>0</v>
      </c>
      <c r="R12" s="55">
        <f t="shared" si="7"/>
        <v>0</v>
      </c>
    </row>
    <row r="13" spans="1:18" x14ac:dyDescent="0.3">
      <c r="A13" s="15" t="str">
        <f>IF(INTRO!$E$43="Non-endemic"," ", IF(COUNTRY_INFO!A13=0," ",COUNTRY_INFO!A13))</f>
        <v>Benin</v>
      </c>
      <c r="B13" s="15" t="str">
        <f>IF(INTRO!$E$43="Non-endemic"," ", IF(COUNTRY_INFO!B13=0," ",COUNTRY_INFO!B13))</f>
        <v>Alibori</v>
      </c>
      <c r="C13" s="15" t="str">
        <f>IF(INTRO!$E$43="Non-endemic"," ", IF(COUNTRY_INFO!C13=0," ",COUNTRY_INFO!C13))</f>
        <v>Malanville</v>
      </c>
      <c r="D13" s="46">
        <f>IF(INTRO!$E$43="Non-endemic", 0, IF(COUNTRY_INFO!$K13&gt;0, IF(COUNTRY_INFO!$K13=4, 0, IF(COUNTRY_INFO!$K13=1, COUNTRY_INFO!$F13*0.33, IF(COUNTRY_INFO!$K13=2, COUNTRY_INFO!$F13*0.5, COUNTRY_INFO!$F13))), 0))</f>
        <v>29743.452031183297</v>
      </c>
      <c r="E13" s="46">
        <f>IF(INTRO!$E$43="Non-endemic", 0, IF(COUNTRY_INFO!$K13&gt;0, IF(COUNTRY_INFO!$K13=4, 0, IF(COUNTRY_INFO!$K13=1, 0, IF(COUNTRY_INFO!$K13=2, COUNTRY_INFO!$G13*0.2, COUNTRY_INFO!$G13))), 0))</f>
        <v>21511.425913461862</v>
      </c>
      <c r="F13" s="46">
        <f t="shared" si="1"/>
        <v>51254.877944645159</v>
      </c>
      <c r="G13" s="53">
        <f>IF(INTRO!$E$43="Non-endemic", "Not required", COUNTRY_INFO!S13)</f>
        <v>1</v>
      </c>
      <c r="H13" s="64"/>
      <c r="I13" s="46"/>
      <c r="J13" s="65"/>
      <c r="K13" s="63"/>
      <c r="L13" s="63">
        <f t="shared" si="2"/>
        <v>0</v>
      </c>
      <c r="M13" s="46">
        <f t="shared" si="3"/>
        <v>0</v>
      </c>
      <c r="N13" s="63">
        <f t="shared" si="4"/>
        <v>0</v>
      </c>
      <c r="O13" s="46">
        <f t="shared" si="5"/>
        <v>0</v>
      </c>
      <c r="P13" s="54"/>
      <c r="Q13" s="55">
        <f t="shared" si="6"/>
        <v>0</v>
      </c>
      <c r="R13" s="55">
        <f t="shared" si="7"/>
        <v>0</v>
      </c>
    </row>
    <row r="14" spans="1:18" x14ac:dyDescent="0.3">
      <c r="A14" s="15" t="str">
        <f>IF(INTRO!$E$43="Non-endemic"," ", IF(COUNTRY_INFO!A14=0," ",COUNTRY_INFO!A14))</f>
        <v>Benin</v>
      </c>
      <c r="B14" s="15" t="str">
        <f>IF(INTRO!$E$43="Non-endemic"," ", IF(COUNTRY_INFO!B14=0," ",COUNTRY_INFO!B14))</f>
        <v>Alibori</v>
      </c>
      <c r="C14" s="15" t="str">
        <f>IF(INTRO!$E$43="Non-endemic"," ", IF(COUNTRY_INFO!C14=0," ",COUNTRY_INFO!C14))</f>
        <v>Ségbana</v>
      </c>
      <c r="D14" s="46">
        <f>IF(INTRO!$E$43="Non-endemic", 0, IF(COUNTRY_INFO!$K14&gt;0, IF(COUNTRY_INFO!$K14=4, 0, IF(COUNTRY_INFO!$K14=1, COUNTRY_INFO!$F14*0.33, IF(COUNTRY_INFO!$K14=2, COUNTRY_INFO!$F14*0.5, COUNTRY_INFO!$F14))), 0))</f>
        <v>10369.485814584197</v>
      </c>
      <c r="E14" s="46">
        <f>IF(INTRO!$E$43="Non-endemic", 0, IF(COUNTRY_INFO!$K14&gt;0, IF(COUNTRY_INFO!$K14=4, 0, IF(COUNTRY_INFO!$K14=1, 0, IF(COUNTRY_INFO!$K14=2, COUNTRY_INFO!$G14*0.2, COUNTRY_INFO!$G14))), 0))</f>
        <v>0</v>
      </c>
      <c r="F14" s="46">
        <f t="shared" si="1"/>
        <v>10369.485814584197</v>
      </c>
      <c r="G14" s="53">
        <f>IF(INTRO!$E$43="Non-endemic", "Not required", COUNTRY_INFO!S14)</f>
        <v>0</v>
      </c>
      <c r="H14" s="64"/>
      <c r="I14" s="46"/>
      <c r="J14" s="65"/>
      <c r="K14" s="63"/>
      <c r="L14" s="63">
        <f t="shared" si="2"/>
        <v>0</v>
      </c>
      <c r="M14" s="46">
        <f t="shared" si="3"/>
        <v>0</v>
      </c>
      <c r="N14" s="63">
        <f t="shared" si="4"/>
        <v>0</v>
      </c>
      <c r="O14" s="46">
        <f t="shared" si="5"/>
        <v>0</v>
      </c>
      <c r="P14" s="54"/>
      <c r="Q14" s="55">
        <f t="shared" si="6"/>
        <v>0</v>
      </c>
      <c r="R14" s="55">
        <f t="shared" si="7"/>
        <v>0</v>
      </c>
    </row>
    <row r="15" spans="1:18" x14ac:dyDescent="0.3">
      <c r="A15" s="15" t="str">
        <f>IF(INTRO!$E$43="Non-endemic"," ", IF(COUNTRY_INFO!A15=0," ",COUNTRY_INFO!A15))</f>
        <v>Benin</v>
      </c>
      <c r="B15" s="15" t="str">
        <f>IF(INTRO!$E$43="Non-endemic"," ", IF(COUNTRY_INFO!B15=0," ",COUNTRY_INFO!B15))</f>
        <v>Atacora</v>
      </c>
      <c r="C15" s="15" t="str">
        <f>IF(INTRO!$E$43="Non-endemic"," ", IF(COUNTRY_INFO!C15=0," ",COUNTRY_INFO!C15))</f>
        <v>Boukoumbé</v>
      </c>
      <c r="D15" s="46">
        <f>IF(INTRO!$E$43="Non-endemic", 0, IF(COUNTRY_INFO!$K15&gt;0, IF(COUNTRY_INFO!$K15=4, 0, IF(COUNTRY_INFO!$K15=1, COUNTRY_INFO!$F15*0.33, IF(COUNTRY_INFO!$K15=2, COUNTRY_INFO!$F15*0.5, COUNTRY_INFO!$F15))), 0))</f>
        <v>14541.823281236844</v>
      </c>
      <c r="E15" s="46">
        <f>IF(INTRO!$E$43="Non-endemic", 0, IF(COUNTRY_INFO!$K15&gt;0, IF(COUNTRY_INFO!$K15=4, 0, IF(COUNTRY_INFO!$K15=1, 0, IF(COUNTRY_INFO!$K15=2, COUNTRY_INFO!$G15*0.2, COUNTRY_INFO!$G15))), 0))</f>
        <v>10517.11663572281</v>
      </c>
      <c r="F15" s="46">
        <f t="shared" si="1"/>
        <v>25058.939916959655</v>
      </c>
      <c r="G15" s="53">
        <f>IF(INTRO!$E$43="Non-endemic", "Not required", COUNTRY_INFO!S15)</f>
        <v>0</v>
      </c>
      <c r="H15" s="64"/>
      <c r="I15" s="46">
        <v>24939.360620999996</v>
      </c>
      <c r="J15" s="65"/>
      <c r="K15" s="63"/>
      <c r="L15" s="63">
        <f t="shared" si="2"/>
        <v>24939.360620999996</v>
      </c>
      <c r="M15" s="46">
        <f t="shared" si="3"/>
        <v>62348.401552499992</v>
      </c>
      <c r="N15" s="63">
        <f t="shared" si="4"/>
        <v>0</v>
      </c>
      <c r="O15" s="46">
        <f t="shared" si="5"/>
        <v>62348.401552499992</v>
      </c>
      <c r="P15" s="54"/>
      <c r="Q15" s="55">
        <f t="shared" si="6"/>
        <v>62348.401552499992</v>
      </c>
      <c r="R15" s="55">
        <f t="shared" si="7"/>
        <v>63</v>
      </c>
    </row>
    <row r="16" spans="1:18" x14ac:dyDescent="0.3">
      <c r="A16" s="15" t="str">
        <f>IF(INTRO!$E$43="Non-endemic"," ", IF(COUNTRY_INFO!A16=0," ",COUNTRY_INFO!A16))</f>
        <v>Benin</v>
      </c>
      <c r="B16" s="15" t="str">
        <f>IF(INTRO!$E$43="Non-endemic"," ", IF(COUNTRY_INFO!B16=0," ",COUNTRY_INFO!B16))</f>
        <v>Atacora</v>
      </c>
      <c r="C16" s="15" t="str">
        <f>IF(INTRO!$E$43="Non-endemic"," ", IF(COUNTRY_INFO!C16=0," ",COUNTRY_INFO!C16))</f>
        <v>Cobly</v>
      </c>
      <c r="D16" s="46">
        <f>IF(INTRO!$E$43="Non-endemic", 0, IF(COUNTRY_INFO!$K16&gt;0, IF(COUNTRY_INFO!$K16=4, 0, IF(COUNTRY_INFO!$K16=1, COUNTRY_INFO!$F16*0.33, IF(COUNTRY_INFO!$K16=2, COUNTRY_INFO!$F16*0.5, COUNTRY_INFO!$F16))), 0))</f>
        <v>11923.23686211588</v>
      </c>
      <c r="E16" s="46">
        <f>IF(INTRO!$E$43="Non-endemic", 0, IF(COUNTRY_INFO!$K16&gt;0, IF(COUNTRY_INFO!$K16=4, 0, IF(COUNTRY_INFO!$K16=1, 0, IF(COUNTRY_INFO!$K16=2, COUNTRY_INFO!$G16*0.2, COUNTRY_INFO!$G16))), 0))</f>
        <v>8623.270296237346</v>
      </c>
      <c r="F16" s="46">
        <f t="shared" si="1"/>
        <v>20546.507158353226</v>
      </c>
      <c r="G16" s="53">
        <f>IF(INTRO!$E$43="Non-endemic", "Not required", COUNTRY_INFO!S16)</f>
        <v>0</v>
      </c>
      <c r="H16" s="64"/>
      <c r="I16" s="46">
        <v>20682.569564999998</v>
      </c>
      <c r="J16" s="65"/>
      <c r="K16" s="63"/>
      <c r="L16" s="63">
        <f t="shared" si="2"/>
        <v>20682.569564999998</v>
      </c>
      <c r="M16" s="46">
        <f t="shared" si="3"/>
        <v>51706.423912499995</v>
      </c>
      <c r="N16" s="63">
        <f t="shared" si="4"/>
        <v>0</v>
      </c>
      <c r="O16" s="46">
        <f t="shared" si="5"/>
        <v>51706.423912499995</v>
      </c>
      <c r="P16" s="54"/>
      <c r="Q16" s="55">
        <f t="shared" si="6"/>
        <v>51706.423912499995</v>
      </c>
      <c r="R16" s="55">
        <f t="shared" si="7"/>
        <v>52</v>
      </c>
    </row>
    <row r="17" spans="1:18" x14ac:dyDescent="0.3">
      <c r="A17" s="15" t="str">
        <f>IF(INTRO!$E$43="Non-endemic"," ", IF(COUNTRY_INFO!A17=0," ",COUNTRY_INFO!A17))</f>
        <v>Benin</v>
      </c>
      <c r="B17" s="15" t="str">
        <f>IF(INTRO!$E$43="Non-endemic"," ", IF(COUNTRY_INFO!B17=0," ",COUNTRY_INFO!B17))</f>
        <v>Atacora</v>
      </c>
      <c r="C17" s="15" t="str">
        <f>IF(INTRO!$E$43="Non-endemic"," ", IF(COUNTRY_INFO!C17=0," ",COUNTRY_INFO!C17))</f>
        <v>Kérou</v>
      </c>
      <c r="D17" s="46">
        <f>IF(INTRO!$E$43="Non-endemic", 0, IF(COUNTRY_INFO!$K17&gt;0, IF(COUNTRY_INFO!$K17=4, 0, IF(COUNTRY_INFO!$K17=1, COUNTRY_INFO!$F17*0.33, IF(COUNTRY_INFO!$K17=2, COUNTRY_INFO!$F17*0.5, COUNTRY_INFO!$F17))), 0))</f>
        <v>11663.445293203857</v>
      </c>
      <c r="E17" s="46">
        <f>IF(INTRO!$E$43="Non-endemic", 0, IF(COUNTRY_INFO!$K17&gt;0, IF(COUNTRY_INFO!$K17=4, 0, IF(COUNTRY_INFO!$K17=1, 0, IF(COUNTRY_INFO!$K17=2, COUNTRY_INFO!$G17*0.2, COUNTRY_INFO!$G17))), 0))</f>
        <v>0</v>
      </c>
      <c r="F17" s="46">
        <f t="shared" si="1"/>
        <v>11663.445293203857</v>
      </c>
      <c r="G17" s="53">
        <f>IF(INTRO!$E$43="Non-endemic", "Not required", COUNTRY_INFO!S17)</f>
        <v>1</v>
      </c>
      <c r="H17" s="64"/>
      <c r="I17" s="46"/>
      <c r="J17" s="65"/>
      <c r="K17" s="63"/>
      <c r="L17" s="63">
        <f t="shared" si="2"/>
        <v>0</v>
      </c>
      <c r="M17" s="46">
        <f t="shared" si="3"/>
        <v>0</v>
      </c>
      <c r="N17" s="63">
        <f t="shared" si="4"/>
        <v>0</v>
      </c>
      <c r="O17" s="46">
        <f t="shared" si="5"/>
        <v>0</v>
      </c>
      <c r="P17" s="54"/>
      <c r="Q17" s="55">
        <f t="shared" si="6"/>
        <v>0</v>
      </c>
      <c r="R17" s="55">
        <f t="shared" si="7"/>
        <v>0</v>
      </c>
    </row>
    <row r="18" spans="1:18" x14ac:dyDescent="0.3">
      <c r="A18" s="15" t="str">
        <f>IF(INTRO!$E$43="Non-endemic"," ", IF(COUNTRY_INFO!A18=0," ",COUNTRY_INFO!A18))</f>
        <v>Benin</v>
      </c>
      <c r="B18" s="15" t="str">
        <f>IF(INTRO!$E$43="Non-endemic"," ", IF(COUNTRY_INFO!B18=0," ",COUNTRY_INFO!B18))</f>
        <v>Atacora</v>
      </c>
      <c r="C18" s="15" t="str">
        <f>IF(INTRO!$E$43="Non-endemic"," ", IF(COUNTRY_INFO!C18=0," ",COUNTRY_INFO!C18))</f>
        <v>Kouandé</v>
      </c>
      <c r="D18" s="46">
        <f>IF(INTRO!$E$43="Non-endemic", 0, IF(COUNTRY_INFO!$K18&gt;0, IF(COUNTRY_INFO!$K18=4, 0, IF(COUNTRY_INFO!$K18=1, COUNTRY_INFO!$F18*0.33, IF(COUNTRY_INFO!$K18=2, COUNTRY_INFO!$F18*0.5, COUNTRY_INFO!$F18))), 0))</f>
        <v>19672.467783980079</v>
      </c>
      <c r="E18" s="46">
        <f>IF(INTRO!$E$43="Non-endemic", 0, IF(COUNTRY_INFO!$K18&gt;0, IF(COUNTRY_INFO!$K18=4, 0, IF(COUNTRY_INFO!$K18=1, 0, IF(COUNTRY_INFO!$K18=2, COUNTRY_INFO!$G18*0.2, COUNTRY_INFO!$G18))), 0))</f>
        <v>14227.764579120949</v>
      </c>
      <c r="F18" s="46">
        <f t="shared" si="1"/>
        <v>33900.232363101029</v>
      </c>
      <c r="G18" s="53">
        <f>IF(INTRO!$E$43="Non-endemic", "Not required", COUNTRY_INFO!S18)</f>
        <v>0</v>
      </c>
      <c r="H18" s="64"/>
      <c r="I18" s="46">
        <v>33597.815201999998</v>
      </c>
      <c r="J18" s="65"/>
      <c r="K18" s="63"/>
      <c r="L18" s="63">
        <f t="shared" si="2"/>
        <v>33597.815201999998</v>
      </c>
      <c r="M18" s="46">
        <f t="shared" si="3"/>
        <v>83994.538004999995</v>
      </c>
      <c r="N18" s="63">
        <f t="shared" si="4"/>
        <v>0</v>
      </c>
      <c r="O18" s="46">
        <f t="shared" si="5"/>
        <v>83994.538004999995</v>
      </c>
      <c r="P18" s="54"/>
      <c r="Q18" s="55">
        <f t="shared" si="6"/>
        <v>83994.538004999995</v>
      </c>
      <c r="R18" s="55">
        <f t="shared" si="7"/>
        <v>84</v>
      </c>
    </row>
    <row r="19" spans="1:18" x14ac:dyDescent="0.3">
      <c r="A19" s="15" t="str">
        <f>IF(INTRO!$E$43="Non-endemic"," ", IF(COUNTRY_INFO!A19=0," ",COUNTRY_INFO!A19))</f>
        <v>Benin</v>
      </c>
      <c r="B19" s="15" t="str">
        <f>IF(INTRO!$E$43="Non-endemic"," ", IF(COUNTRY_INFO!B19=0," ",COUNTRY_INFO!B19))</f>
        <v>Atacora</v>
      </c>
      <c r="C19" s="15" t="str">
        <f>IF(INTRO!$E$43="Non-endemic"," ", IF(COUNTRY_INFO!C19=0," ",COUNTRY_INFO!C19))</f>
        <v>Matéri</v>
      </c>
      <c r="D19" s="46">
        <f>IF(INTRO!$E$43="Non-endemic", 0, IF(COUNTRY_INFO!$K19&gt;0, IF(COUNTRY_INFO!$K19=4, 0, IF(COUNTRY_INFO!$K19=1, COUNTRY_INFO!$F19*0.33, IF(COUNTRY_INFO!$K19=2, COUNTRY_INFO!$F19*0.5, COUNTRY_INFO!$F19))), 0))</f>
        <v>13265.29635341303</v>
      </c>
      <c r="E19" s="46">
        <f>IF(INTRO!$E$43="Non-endemic", 0, IF(COUNTRY_INFO!$K19&gt;0, IF(COUNTRY_INFO!$K19=4, 0, IF(COUNTRY_INFO!$K19=1, 0, IF(COUNTRY_INFO!$K19=2, COUNTRY_INFO!$G19*0.2, COUNTRY_INFO!$G19))), 0))</f>
        <v>0</v>
      </c>
      <c r="F19" s="46">
        <f t="shared" si="1"/>
        <v>13265.29635341303</v>
      </c>
      <c r="G19" s="53">
        <f>IF(INTRO!$E$43="Non-endemic", "Not required", COUNTRY_INFO!S19)</f>
        <v>1</v>
      </c>
      <c r="H19" s="64"/>
      <c r="I19" s="46"/>
      <c r="J19" s="65"/>
      <c r="K19" s="63"/>
      <c r="L19" s="63">
        <f t="shared" si="2"/>
        <v>0</v>
      </c>
      <c r="M19" s="46">
        <f t="shared" si="3"/>
        <v>0</v>
      </c>
      <c r="N19" s="63">
        <f t="shared" si="4"/>
        <v>0</v>
      </c>
      <c r="O19" s="46">
        <f t="shared" si="5"/>
        <v>0</v>
      </c>
      <c r="P19" s="54"/>
      <c r="Q19" s="55">
        <f t="shared" si="6"/>
        <v>0</v>
      </c>
      <c r="R19" s="55">
        <f t="shared" si="7"/>
        <v>0</v>
      </c>
    </row>
    <row r="20" spans="1:18" x14ac:dyDescent="0.3">
      <c r="A20" s="15" t="str">
        <f>IF(INTRO!$E$43="Non-endemic"," ", IF(COUNTRY_INFO!A20=0," ",COUNTRY_INFO!A20))</f>
        <v>Benin</v>
      </c>
      <c r="B20" s="15" t="str">
        <f>IF(INTRO!$E$43="Non-endemic"," ", IF(COUNTRY_INFO!B20=0," ",COUNTRY_INFO!B20))</f>
        <v>Atacora</v>
      </c>
      <c r="C20" s="15" t="str">
        <f>IF(INTRO!$E$43="Non-endemic"," ", IF(COUNTRY_INFO!C20=0," ",COUNTRY_INFO!C20))</f>
        <v>Natitingou</v>
      </c>
      <c r="D20" s="46">
        <f>IF(INTRO!$E$43="Non-endemic", 0, IF(COUNTRY_INFO!$K20&gt;0, IF(COUNTRY_INFO!$K20=4, 0, IF(COUNTRY_INFO!$K20=1, COUNTRY_INFO!$F20*0.33, IF(COUNTRY_INFO!$K20=2, COUNTRY_INFO!$F20*0.5, COUNTRY_INFO!$F20))), 0))</f>
        <v>12087.858414744635</v>
      </c>
      <c r="E20" s="46">
        <f>IF(INTRO!$E$43="Non-endemic", 0, IF(COUNTRY_INFO!$K20&gt;0, IF(COUNTRY_INFO!$K20=4, 0, IF(COUNTRY_INFO!$K20=1, 0, IF(COUNTRY_INFO!$K20=2, COUNTRY_INFO!$G20*0.2, COUNTRY_INFO!$G20))), 0))</f>
        <v>0</v>
      </c>
      <c r="F20" s="46">
        <f t="shared" si="1"/>
        <v>12087.858414744635</v>
      </c>
      <c r="G20" s="53">
        <f>IF(INTRO!$E$43="Non-endemic", "Not required", COUNTRY_INFO!S20)</f>
        <v>1</v>
      </c>
      <c r="H20" s="64"/>
      <c r="I20" s="46"/>
      <c r="J20" s="65"/>
      <c r="K20" s="63"/>
      <c r="L20" s="63">
        <f t="shared" si="2"/>
        <v>0</v>
      </c>
      <c r="M20" s="46">
        <f t="shared" si="3"/>
        <v>0</v>
      </c>
      <c r="N20" s="63">
        <f t="shared" si="4"/>
        <v>0</v>
      </c>
      <c r="O20" s="46">
        <f t="shared" si="5"/>
        <v>0</v>
      </c>
      <c r="P20" s="54"/>
      <c r="Q20" s="55">
        <f t="shared" si="6"/>
        <v>0</v>
      </c>
      <c r="R20" s="55">
        <f t="shared" si="7"/>
        <v>0</v>
      </c>
    </row>
    <row r="21" spans="1:18" x14ac:dyDescent="0.3">
      <c r="A21" s="15" t="str">
        <f>IF(INTRO!$E$43="Non-endemic"," ", IF(COUNTRY_INFO!A21=0," ",COUNTRY_INFO!A21))</f>
        <v>Benin</v>
      </c>
      <c r="B21" s="15" t="str">
        <f>IF(INTRO!$E$43="Non-endemic"," ", IF(COUNTRY_INFO!B21=0," ",COUNTRY_INFO!B21))</f>
        <v>Atacora</v>
      </c>
      <c r="C21" s="15" t="str">
        <f>IF(INTRO!$E$43="Non-endemic"," ", IF(COUNTRY_INFO!C21=0," ",COUNTRY_INFO!C21))</f>
        <v>Péhunco</v>
      </c>
      <c r="D21" s="46">
        <f>IF(INTRO!$E$43="Non-endemic", 0, IF(COUNTRY_INFO!$K21&gt;0, IF(COUNTRY_INFO!$K21=4, 0, IF(COUNTRY_INFO!$K21=1, COUNTRY_INFO!$F21*0.33, IF(COUNTRY_INFO!$K21=2, COUNTRY_INFO!$F21*0.5, COUNTRY_INFO!$F21))), 0))</f>
        <v>13795.243075664064</v>
      </c>
      <c r="E21" s="46">
        <f>IF(INTRO!$E$43="Non-endemic", 0, IF(COUNTRY_INFO!$K21&gt;0, IF(COUNTRY_INFO!$K21=4, 0, IF(COUNTRY_INFO!$K21=1, 0, IF(COUNTRY_INFO!$K21=2, COUNTRY_INFO!$G21*0.2, COUNTRY_INFO!$G21))), 0))</f>
        <v>9977.1656991671443</v>
      </c>
      <c r="F21" s="46">
        <f t="shared" si="1"/>
        <v>23772.408774831209</v>
      </c>
      <c r="G21" s="53">
        <f>IF(INTRO!$E$43="Non-endemic", "Not required", COUNTRY_INFO!S21)</f>
        <v>1</v>
      </c>
      <c r="H21" s="64"/>
      <c r="I21" s="46">
        <v>23447.444138999999</v>
      </c>
      <c r="J21" s="65"/>
      <c r="K21" s="63"/>
      <c r="L21" s="63">
        <f t="shared" si="2"/>
        <v>23447.444138999999</v>
      </c>
      <c r="M21" s="46">
        <f t="shared" si="3"/>
        <v>58618.610347499998</v>
      </c>
      <c r="N21" s="63">
        <f t="shared" si="4"/>
        <v>0</v>
      </c>
      <c r="O21" s="46">
        <f t="shared" si="5"/>
        <v>58618.610347499998</v>
      </c>
      <c r="P21" s="54"/>
      <c r="Q21" s="55">
        <f t="shared" si="6"/>
        <v>58618.610347499998</v>
      </c>
      <c r="R21" s="55">
        <f t="shared" si="7"/>
        <v>59</v>
      </c>
    </row>
    <row r="22" spans="1:18" x14ac:dyDescent="0.3">
      <c r="A22" s="15" t="str">
        <f>IF(INTRO!$E$43="Non-endemic"," ", IF(COUNTRY_INFO!A22=0," ",COUNTRY_INFO!A22))</f>
        <v>Benin</v>
      </c>
      <c r="B22" s="15" t="str">
        <f>IF(INTRO!$E$43="Non-endemic"," ", IF(COUNTRY_INFO!B22=0," ",COUNTRY_INFO!B22))</f>
        <v>Atacora</v>
      </c>
      <c r="C22" s="15" t="str">
        <f>IF(INTRO!$E$43="Non-endemic"," ", IF(COUNTRY_INFO!C22=0," ",COUNTRY_INFO!C22))</f>
        <v>Tanguiéta</v>
      </c>
      <c r="D22" s="46">
        <f>IF(INTRO!$E$43="Non-endemic", 0, IF(COUNTRY_INFO!$K22&gt;0, IF(COUNTRY_INFO!$K22=4, 0, IF(COUNTRY_INFO!$K22=1, COUNTRY_INFO!$F22*0.33, IF(COUNTRY_INFO!$K22=2, COUNTRY_INFO!$F22*0.5, COUNTRY_INFO!$F22))), 0))</f>
        <v>13170.535518815783</v>
      </c>
      <c r="E22" s="46">
        <f>IF(INTRO!$E$43="Non-endemic", 0, IF(COUNTRY_INFO!$K22&gt;0, IF(COUNTRY_INFO!$K22=4, 0, IF(COUNTRY_INFO!$K22=1, 0, IF(COUNTRY_INFO!$K22=2, COUNTRY_INFO!$G22*0.2, COUNTRY_INFO!$G22))), 0))</f>
        <v>9525.3570014869729</v>
      </c>
      <c r="F22" s="46">
        <f t="shared" si="1"/>
        <v>22695.892520302754</v>
      </c>
      <c r="G22" s="53">
        <f>IF(INTRO!$E$43="Non-endemic", "Not required", COUNTRY_INFO!S22)</f>
        <v>0</v>
      </c>
      <c r="H22" s="64"/>
      <c r="I22" s="46">
        <v>22115.097332999998</v>
      </c>
      <c r="J22" s="65"/>
      <c r="K22" s="63"/>
      <c r="L22" s="63">
        <f t="shared" si="2"/>
        <v>22115.097332999998</v>
      </c>
      <c r="M22" s="46">
        <f t="shared" si="3"/>
        <v>55287.743332499995</v>
      </c>
      <c r="N22" s="63">
        <f t="shared" si="4"/>
        <v>0</v>
      </c>
      <c r="O22" s="46">
        <f t="shared" si="5"/>
        <v>55287.743332499995</v>
      </c>
      <c r="P22" s="54"/>
      <c r="Q22" s="55">
        <f t="shared" si="6"/>
        <v>55287.743332499995</v>
      </c>
      <c r="R22" s="55">
        <f t="shared" si="7"/>
        <v>56</v>
      </c>
    </row>
    <row r="23" spans="1:18" x14ac:dyDescent="0.3">
      <c r="A23" s="15" t="str">
        <f>IF(INTRO!$E$43="Non-endemic"," ", IF(COUNTRY_INFO!A23=0," ",COUNTRY_INFO!A23))</f>
        <v>Benin</v>
      </c>
      <c r="B23" s="15" t="str">
        <f>IF(INTRO!$E$43="Non-endemic"," ", IF(COUNTRY_INFO!B23=0," ",COUNTRY_INFO!B23))</f>
        <v>Atacora</v>
      </c>
      <c r="C23" s="15" t="str">
        <f>IF(INTRO!$E$43="Non-endemic"," ", IF(COUNTRY_INFO!C23=0," ",COUNTRY_INFO!C23))</f>
        <v>Toukountouna</v>
      </c>
      <c r="D23" s="46">
        <f>IF(INTRO!$E$43="Non-endemic", 0, IF(COUNTRY_INFO!$K23&gt;0, IF(COUNTRY_INFO!$K23=4, 0, IF(COUNTRY_INFO!$K23=1, COUNTRY_INFO!$F23*0.33, IF(COUNTRY_INFO!$K23=2, COUNTRY_INFO!$F23*0.5, COUNTRY_INFO!$F23))), 0))</f>
        <v>4630.4798578635719</v>
      </c>
      <c r="E23" s="46">
        <f>IF(INTRO!$E$43="Non-endemic", 0, IF(COUNTRY_INFO!$K23&gt;0, IF(COUNTRY_INFO!$K23=4, 0, IF(COUNTRY_INFO!$K23=1, 0, IF(COUNTRY_INFO!$K23=2, COUNTRY_INFO!$G23*0.2, COUNTRY_INFO!$G23))), 0))</f>
        <v>0</v>
      </c>
      <c r="F23" s="46">
        <f t="shared" si="1"/>
        <v>4630.4798578635719</v>
      </c>
      <c r="G23" s="53">
        <f>IF(INTRO!$E$43="Non-endemic", "Not required", COUNTRY_INFO!S23)</f>
        <v>1</v>
      </c>
      <c r="H23" s="64"/>
      <c r="I23" s="46"/>
      <c r="J23" s="65"/>
      <c r="K23" s="63"/>
      <c r="L23" s="63">
        <f t="shared" si="2"/>
        <v>0</v>
      </c>
      <c r="M23" s="46">
        <f t="shared" si="3"/>
        <v>0</v>
      </c>
      <c r="N23" s="63">
        <f t="shared" si="4"/>
        <v>0</v>
      </c>
      <c r="O23" s="46">
        <f t="shared" si="5"/>
        <v>0</v>
      </c>
      <c r="P23" s="54"/>
      <c r="Q23" s="55">
        <f t="shared" si="6"/>
        <v>0</v>
      </c>
      <c r="R23" s="55">
        <f t="shared" si="7"/>
        <v>0</v>
      </c>
    </row>
    <row r="24" spans="1:18" x14ac:dyDescent="0.3">
      <c r="A24" s="15" t="str">
        <f>IF(INTRO!$E$43="Non-endemic"," ", IF(COUNTRY_INFO!A24=0," ",COUNTRY_INFO!A24))</f>
        <v>Benin</v>
      </c>
      <c r="B24" s="15" t="str">
        <f>IF(INTRO!$E$43="Non-endemic"," ", IF(COUNTRY_INFO!B24=0," ",COUNTRY_INFO!B24))</f>
        <v>Atlantique</v>
      </c>
      <c r="C24" s="15" t="str">
        <f>IF(INTRO!$E$43="Non-endemic"," ", IF(COUNTRY_INFO!C24=0," ",COUNTRY_INFO!C24))</f>
        <v>Abomey-Calavi</v>
      </c>
      <c r="D24" s="46">
        <f>IF(INTRO!$E$43="Non-endemic", 0, IF(COUNTRY_INFO!$K24&gt;0, IF(COUNTRY_INFO!$K24=4, 0, IF(COUNTRY_INFO!$K24=1, COUNTRY_INFO!$F24*0.33, IF(COUNTRY_INFO!$K24=2, COUNTRY_INFO!$F24*0.5, COUNTRY_INFO!$F24))), 0))</f>
        <v>76403.441477855595</v>
      </c>
      <c r="E24" s="46">
        <f>IF(INTRO!$E$43="Non-endemic", 0, IF(COUNTRY_INFO!$K24&gt;0, IF(COUNTRY_INFO!$K24=4, 0, IF(COUNTRY_INFO!$K24=1, 0, IF(COUNTRY_INFO!$K24=2, COUNTRY_INFO!$G24*0.2, COUNTRY_INFO!$G24))), 0))</f>
        <v>0</v>
      </c>
      <c r="F24" s="46">
        <f t="shared" si="1"/>
        <v>76403.441477855595</v>
      </c>
      <c r="G24" s="53">
        <f>IF(INTRO!$E$43="Non-endemic", "Not required", COUNTRY_INFO!S24)</f>
        <v>0</v>
      </c>
      <c r="H24" s="64"/>
      <c r="I24" s="46"/>
      <c r="J24" s="65"/>
      <c r="K24" s="63"/>
      <c r="L24" s="63">
        <f t="shared" si="2"/>
        <v>0</v>
      </c>
      <c r="M24" s="46">
        <f t="shared" si="3"/>
        <v>0</v>
      </c>
      <c r="N24" s="63">
        <f t="shared" si="4"/>
        <v>0</v>
      </c>
      <c r="O24" s="46">
        <f t="shared" si="5"/>
        <v>0</v>
      </c>
      <c r="P24" s="54"/>
      <c r="Q24" s="55">
        <f t="shared" si="6"/>
        <v>0</v>
      </c>
      <c r="R24" s="55">
        <f t="shared" si="7"/>
        <v>0</v>
      </c>
    </row>
    <row r="25" spans="1:18" x14ac:dyDescent="0.3">
      <c r="A25" s="15" t="str">
        <f>IF(INTRO!$E$43="Non-endemic"," ", IF(COUNTRY_INFO!A25=0," ",COUNTRY_INFO!A25))</f>
        <v>Benin</v>
      </c>
      <c r="B25" s="15" t="str">
        <f>IF(INTRO!$E$43="Non-endemic"," ", IF(COUNTRY_INFO!B25=0," ",COUNTRY_INFO!B25))</f>
        <v>Atlantique</v>
      </c>
      <c r="C25" s="15" t="str">
        <f>IF(INTRO!$E$43="Non-endemic"," ", IF(COUNTRY_INFO!C25=0," ",COUNTRY_INFO!C25))</f>
        <v>Allada</v>
      </c>
      <c r="D25" s="46">
        <f>IF(INTRO!$E$43="Non-endemic", 0, IF(COUNTRY_INFO!$K25&gt;0, IF(COUNTRY_INFO!$K25=4, 0, IF(COUNTRY_INFO!$K25=1, COUNTRY_INFO!$F25*0.33, IF(COUNTRY_INFO!$K25=2, COUNTRY_INFO!$F25*0.5, COUNTRY_INFO!$F25))), 0))</f>
        <v>14843.051550715194</v>
      </c>
      <c r="E25" s="46">
        <f>IF(INTRO!$E$43="Non-endemic", 0, IF(COUNTRY_INFO!$K25&gt;0, IF(COUNTRY_INFO!$K25=4, 0, IF(COUNTRY_INFO!$K25=1, 0, IF(COUNTRY_INFO!$K25=2, COUNTRY_INFO!$G25*0.2, COUNTRY_INFO!$G25))), 0))</f>
        <v>0</v>
      </c>
      <c r="F25" s="46">
        <f t="shared" si="1"/>
        <v>14843.051550715194</v>
      </c>
      <c r="G25" s="53">
        <f>IF(INTRO!$E$43="Non-endemic", "Not required", COUNTRY_INFO!S25)</f>
        <v>0</v>
      </c>
      <c r="H25" s="64"/>
      <c r="I25" s="46"/>
      <c r="J25" s="65"/>
      <c r="K25" s="63"/>
      <c r="L25" s="63">
        <f t="shared" si="2"/>
        <v>0</v>
      </c>
      <c r="M25" s="46">
        <f t="shared" si="3"/>
        <v>0</v>
      </c>
      <c r="N25" s="63">
        <f t="shared" si="4"/>
        <v>0</v>
      </c>
      <c r="O25" s="46">
        <f t="shared" si="5"/>
        <v>0</v>
      </c>
      <c r="P25" s="54"/>
      <c r="Q25" s="55">
        <f t="shared" si="6"/>
        <v>0</v>
      </c>
      <c r="R25" s="55">
        <f t="shared" si="7"/>
        <v>0</v>
      </c>
    </row>
    <row r="26" spans="1:18" x14ac:dyDescent="0.3">
      <c r="A26" s="15" t="str">
        <f>IF(INTRO!$E$43="Non-endemic"," ", IF(COUNTRY_INFO!A26=0," ",COUNTRY_INFO!A26))</f>
        <v>Benin</v>
      </c>
      <c r="B26" s="15" t="str">
        <f>IF(INTRO!$E$43="Non-endemic"," ", IF(COUNTRY_INFO!B26=0," ",COUNTRY_INFO!B26))</f>
        <v>Atlantique</v>
      </c>
      <c r="C26" s="15" t="str">
        <f>IF(INTRO!$E$43="Non-endemic"," ", IF(COUNTRY_INFO!C26=0," ",COUNTRY_INFO!C26))</f>
        <v>Kpomassè</v>
      </c>
      <c r="D26" s="46">
        <f>IF(INTRO!$E$43="Non-endemic", 0, IF(COUNTRY_INFO!$K26&gt;0, IF(COUNTRY_INFO!$K26=4, 0, IF(COUNTRY_INFO!$K26=1, COUNTRY_INFO!$F26*0.33, IF(COUNTRY_INFO!$K26=2, COUNTRY_INFO!$F26*0.5, COUNTRY_INFO!$F26))), 0))</f>
        <v>0</v>
      </c>
      <c r="E26" s="46">
        <f>IF(INTRO!$E$43="Non-endemic", 0, IF(COUNTRY_INFO!$K26&gt;0, IF(COUNTRY_INFO!$K26=4, 0, IF(COUNTRY_INFO!$K26=1, 0, IF(COUNTRY_INFO!$K26=2, COUNTRY_INFO!$G26*0.2, COUNTRY_INFO!$G26))), 0))</f>
        <v>0</v>
      </c>
      <c r="F26" s="46">
        <f t="shared" si="1"/>
        <v>0</v>
      </c>
      <c r="G26" s="53">
        <f>IF(INTRO!$E$43="Non-endemic", "Not required", COUNTRY_INFO!S26)</f>
        <v>0</v>
      </c>
      <c r="H26" s="64"/>
      <c r="I26" s="46"/>
      <c r="J26" s="65"/>
      <c r="K26" s="63"/>
      <c r="L26" s="63">
        <f t="shared" si="2"/>
        <v>0</v>
      </c>
      <c r="M26" s="46">
        <f t="shared" si="3"/>
        <v>0</v>
      </c>
      <c r="N26" s="63">
        <f t="shared" si="4"/>
        <v>0</v>
      </c>
      <c r="O26" s="46">
        <f t="shared" si="5"/>
        <v>0</v>
      </c>
      <c r="P26" s="54"/>
      <c r="Q26" s="55">
        <f t="shared" si="6"/>
        <v>0</v>
      </c>
      <c r="R26" s="55">
        <f t="shared" si="7"/>
        <v>0</v>
      </c>
    </row>
    <row r="27" spans="1:18" x14ac:dyDescent="0.3">
      <c r="A27" s="15" t="str">
        <f>IF(INTRO!$E$43="Non-endemic"," ", IF(COUNTRY_INFO!A27=0," ",COUNTRY_INFO!A27))</f>
        <v>Benin</v>
      </c>
      <c r="B27" s="15" t="str">
        <f>IF(INTRO!$E$43="Non-endemic"," ", IF(COUNTRY_INFO!B27=0," ",COUNTRY_INFO!B27))</f>
        <v>Atlantique</v>
      </c>
      <c r="C27" s="15" t="str">
        <f>IF(INTRO!$E$43="Non-endemic"," ", IF(COUNTRY_INFO!C27=0," ",COUNTRY_INFO!C27))</f>
        <v>Ouidah</v>
      </c>
      <c r="D27" s="46">
        <f>IF(INTRO!$E$43="Non-endemic", 0, IF(COUNTRY_INFO!$K27&gt;0, IF(COUNTRY_INFO!$K27=4, 0, IF(COUNTRY_INFO!$K27=1, COUNTRY_INFO!$F27*0.33, IF(COUNTRY_INFO!$K27=2, COUNTRY_INFO!$F27*0.5, COUNTRY_INFO!$F27))), 0))</f>
        <v>28578.166083104064</v>
      </c>
      <c r="E27" s="46">
        <f>IF(INTRO!$E$43="Non-endemic", 0, IF(COUNTRY_INFO!$K27&gt;0, IF(COUNTRY_INFO!$K27=4, 0, IF(COUNTRY_INFO!$K27=1, 0, IF(COUNTRY_INFO!$K27=2, COUNTRY_INFO!$G27*0.2, COUNTRY_INFO!$G27))), 0))</f>
        <v>20668.653450002541</v>
      </c>
      <c r="F27" s="46">
        <f t="shared" si="1"/>
        <v>49246.819533106609</v>
      </c>
      <c r="G27" s="53">
        <f>IF(INTRO!$E$43="Non-endemic", "Not required", COUNTRY_INFO!S27)</f>
        <v>0</v>
      </c>
      <c r="H27" s="64"/>
      <c r="I27" s="46">
        <v>48453.991991999996</v>
      </c>
      <c r="J27" s="65"/>
      <c r="K27" s="63"/>
      <c r="L27" s="63">
        <f t="shared" si="2"/>
        <v>48453.991991999996</v>
      </c>
      <c r="M27" s="46">
        <f t="shared" si="3"/>
        <v>121134.97997999999</v>
      </c>
      <c r="N27" s="63">
        <f t="shared" si="4"/>
        <v>0</v>
      </c>
      <c r="O27" s="46">
        <f t="shared" si="5"/>
        <v>121134.97997999999</v>
      </c>
      <c r="P27" s="54"/>
      <c r="Q27" s="55">
        <f t="shared" si="6"/>
        <v>121134.97997999999</v>
      </c>
      <c r="R27" s="55">
        <f t="shared" si="7"/>
        <v>122</v>
      </c>
    </row>
    <row r="28" spans="1:18" x14ac:dyDescent="0.3">
      <c r="A28" s="15" t="str">
        <f>IF(INTRO!$E$43="Non-endemic"," ", IF(COUNTRY_INFO!A28=0," ",COUNTRY_INFO!A28))</f>
        <v>Benin</v>
      </c>
      <c r="B28" s="15" t="str">
        <f>IF(INTRO!$E$43="Non-endemic"," ", IF(COUNTRY_INFO!B28=0," ",COUNTRY_INFO!B28))</f>
        <v>Atlantique</v>
      </c>
      <c r="C28" s="15" t="str">
        <f>IF(INTRO!$E$43="Non-endemic"," ", IF(COUNTRY_INFO!C28=0," ",COUNTRY_INFO!C28))</f>
        <v>So-Ava</v>
      </c>
      <c r="D28" s="46">
        <f>IF(INTRO!$E$43="Non-endemic", 0, IF(COUNTRY_INFO!$K28&gt;0, IF(COUNTRY_INFO!$K28=4, 0, IF(COUNTRY_INFO!$K28=1, COUNTRY_INFO!$F28*0.33, IF(COUNTRY_INFO!$K28=2, COUNTRY_INFO!$F28*0.5, COUNTRY_INFO!$F28))), 0))</f>
        <v>41816.604597229452</v>
      </c>
      <c r="E28" s="46">
        <f>IF(INTRO!$E$43="Non-endemic", 0, IF(COUNTRY_INFO!$K28&gt;0, IF(COUNTRY_INFO!$K28=4, 0, IF(COUNTRY_INFO!$K28=1, 0, IF(COUNTRY_INFO!$K28=2, COUNTRY_INFO!$G28*0.2, COUNTRY_INFO!$G28))), 0))</f>
        <v>75607.800231354267</v>
      </c>
      <c r="F28" s="46">
        <f t="shared" si="1"/>
        <v>117424.40482858372</v>
      </c>
      <c r="G28" s="53">
        <f>IF(INTRO!$E$43="Non-endemic", "Not required", COUNTRY_INFO!S28)</f>
        <v>1</v>
      </c>
      <c r="H28" s="64"/>
      <c r="I28" s="46">
        <v>35542.345670999995</v>
      </c>
      <c r="J28" s="65"/>
      <c r="K28" s="63"/>
      <c r="L28" s="63">
        <f t="shared" si="2"/>
        <v>35542.345670999995</v>
      </c>
      <c r="M28" s="46">
        <f t="shared" si="3"/>
        <v>88855.864177499985</v>
      </c>
      <c r="N28" s="63">
        <f t="shared" si="4"/>
        <v>0</v>
      </c>
      <c r="O28" s="46">
        <f t="shared" si="5"/>
        <v>88855.864177499985</v>
      </c>
      <c r="P28" s="54"/>
      <c r="Q28" s="55">
        <f t="shared" si="6"/>
        <v>88855.864177499985</v>
      </c>
      <c r="R28" s="55">
        <f t="shared" si="7"/>
        <v>89</v>
      </c>
    </row>
    <row r="29" spans="1:18" x14ac:dyDescent="0.3">
      <c r="A29" s="15" t="str">
        <f>IF(INTRO!$E$43="Non-endemic"," ", IF(COUNTRY_INFO!A29=0," ",COUNTRY_INFO!A29))</f>
        <v>Benin</v>
      </c>
      <c r="B29" s="15" t="str">
        <f>IF(INTRO!$E$43="Non-endemic"," ", IF(COUNTRY_INFO!B29=0," ",COUNTRY_INFO!B29))</f>
        <v>Atlantique</v>
      </c>
      <c r="C29" s="15" t="str">
        <f>IF(INTRO!$E$43="Non-endemic"," ", IF(COUNTRY_INFO!C29=0," ",COUNTRY_INFO!C29))</f>
        <v>Toffo</v>
      </c>
      <c r="D29" s="46">
        <f>IF(INTRO!$E$43="Non-endemic", 0, IF(COUNTRY_INFO!$K29&gt;0, IF(COUNTRY_INFO!$K29=4, 0, IF(COUNTRY_INFO!$K29=1, COUNTRY_INFO!$F29*0.33, IF(COUNTRY_INFO!$K29=2, COUNTRY_INFO!$F29*0.5, COUNTRY_INFO!$F29))), 0))</f>
        <v>17916.690333831957</v>
      </c>
      <c r="E29" s="46">
        <f>IF(INTRO!$E$43="Non-endemic", 0, IF(COUNTRY_INFO!$K29&gt;0, IF(COUNTRY_INFO!$K29=4, 0, IF(COUNTRY_INFO!$K29=1, 0, IF(COUNTRY_INFO!$K29=2, COUNTRY_INFO!$G29*0.2, COUNTRY_INFO!$G29))), 0))</f>
        <v>12957.929574771397</v>
      </c>
      <c r="F29" s="46">
        <f t="shared" si="1"/>
        <v>30874.619908603352</v>
      </c>
      <c r="G29" s="53">
        <f>IF(INTRO!$E$43="Non-endemic", "Not required", COUNTRY_INFO!S29)</f>
        <v>0</v>
      </c>
      <c r="H29" s="64"/>
      <c r="I29" s="46">
        <v>30270.24756</v>
      </c>
      <c r="J29" s="65"/>
      <c r="K29" s="63"/>
      <c r="L29" s="63">
        <f t="shared" si="2"/>
        <v>30270.24756</v>
      </c>
      <c r="M29" s="46">
        <f t="shared" si="3"/>
        <v>75675.618900000001</v>
      </c>
      <c r="N29" s="63">
        <f t="shared" si="4"/>
        <v>0</v>
      </c>
      <c r="O29" s="46">
        <f t="shared" si="5"/>
        <v>75675.618900000001</v>
      </c>
      <c r="P29" s="54"/>
      <c r="Q29" s="55">
        <f t="shared" si="6"/>
        <v>75675.618900000001</v>
      </c>
      <c r="R29" s="55">
        <f t="shared" si="7"/>
        <v>76</v>
      </c>
    </row>
    <row r="30" spans="1:18" x14ac:dyDescent="0.3">
      <c r="A30" s="15" t="str">
        <f>IF(INTRO!$E$43="Non-endemic"," ", IF(COUNTRY_INFO!A30=0," ",COUNTRY_INFO!A30))</f>
        <v>Benin</v>
      </c>
      <c r="B30" s="15" t="str">
        <f>IF(INTRO!$E$43="Non-endemic"," ", IF(COUNTRY_INFO!B30=0," ",COUNTRY_INFO!B30))</f>
        <v>Atlantique</v>
      </c>
      <c r="C30" s="15" t="str">
        <f>IF(INTRO!$E$43="Non-endemic"," ", IF(COUNTRY_INFO!C30=0," ",COUNTRY_INFO!C30))</f>
        <v>Torri-Bossito</v>
      </c>
      <c r="D30" s="46">
        <f>IF(INTRO!$E$43="Non-endemic", 0, IF(COUNTRY_INFO!$K30&gt;0, IF(COUNTRY_INFO!$K30=4, 0, IF(COUNTRY_INFO!$K30=1, COUNTRY_INFO!$F30*0.33, IF(COUNTRY_INFO!$K30=2, COUNTRY_INFO!$F30*0.5, COUNTRY_INFO!$F30))), 0))</f>
        <v>10164.637469305537</v>
      </c>
      <c r="E30" s="46">
        <f>IF(INTRO!$E$43="Non-endemic", 0, IF(COUNTRY_INFO!$K30&gt;0, IF(COUNTRY_INFO!$K30=4, 0, IF(COUNTRY_INFO!$K30=1, 0, IF(COUNTRY_INFO!$K30=2, COUNTRY_INFO!$G30*0.2, COUNTRY_INFO!$G30))), 0))</f>
        <v>7351.3943717401671</v>
      </c>
      <c r="F30" s="46">
        <f t="shared" si="1"/>
        <v>17516.031841045704</v>
      </c>
      <c r="G30" s="53">
        <f>IF(INTRO!$E$43="Non-endemic", "Not required", COUNTRY_INFO!S30)</f>
        <v>0</v>
      </c>
      <c r="H30" s="64"/>
      <c r="I30" s="46">
        <v>17230.225634999999</v>
      </c>
      <c r="J30" s="65"/>
      <c r="K30" s="63"/>
      <c r="L30" s="63">
        <f t="shared" si="2"/>
        <v>17230.225634999999</v>
      </c>
      <c r="M30" s="46">
        <f t="shared" si="3"/>
        <v>43075.564087499995</v>
      </c>
      <c r="N30" s="63">
        <f t="shared" si="4"/>
        <v>0</v>
      </c>
      <c r="O30" s="46">
        <f t="shared" si="5"/>
        <v>43075.564087499995</v>
      </c>
      <c r="P30" s="54"/>
      <c r="Q30" s="55">
        <f t="shared" si="6"/>
        <v>43075.564087499995</v>
      </c>
      <c r="R30" s="55">
        <f t="shared" si="7"/>
        <v>44</v>
      </c>
    </row>
    <row r="31" spans="1:18" x14ac:dyDescent="0.3">
      <c r="A31" s="15" t="str">
        <f>IF(INTRO!$E$43="Non-endemic"," ", IF(COUNTRY_INFO!A31=0," ",COUNTRY_INFO!A31))</f>
        <v>Benin</v>
      </c>
      <c r="B31" s="15" t="str">
        <f>IF(INTRO!$E$43="Non-endemic"," ", IF(COUNTRY_INFO!B31=0," ",COUNTRY_INFO!B31))</f>
        <v>Atlantique</v>
      </c>
      <c r="C31" s="15" t="str">
        <f>IF(INTRO!$E$43="Non-endemic"," ", IF(COUNTRY_INFO!C31=0," ",COUNTRY_INFO!C31))</f>
        <v>Zè</v>
      </c>
      <c r="D31" s="46">
        <f>IF(INTRO!$E$43="Non-endemic", 0, IF(COUNTRY_INFO!$K31&gt;0, IF(COUNTRY_INFO!$K31=4, 0, IF(COUNTRY_INFO!$K31=1, COUNTRY_INFO!$F31*0.33, IF(COUNTRY_INFO!$K31=2, COUNTRY_INFO!$F31*0.5, COUNTRY_INFO!$F31))), 0))</f>
        <v>18856.397240350208</v>
      </c>
      <c r="E31" s="46">
        <f>IF(INTRO!$E$43="Non-endemic", 0, IF(COUNTRY_INFO!$K31&gt;0, IF(COUNTRY_INFO!$K31=4, 0, IF(COUNTRY_INFO!$K31=1, 0, IF(COUNTRY_INFO!$K31=2, COUNTRY_INFO!$G31*0.2, COUNTRY_INFO!$G31))), 0))</f>
        <v>13637.555983930049</v>
      </c>
      <c r="F31" s="46">
        <f t="shared" si="1"/>
        <v>32493.95322428026</v>
      </c>
      <c r="G31" s="53">
        <f>IF(INTRO!$E$43="Non-endemic", "Not required", COUNTRY_INFO!S31)</f>
        <v>0</v>
      </c>
      <c r="H31" s="64"/>
      <c r="I31" s="46">
        <v>32082.503165999999</v>
      </c>
      <c r="J31" s="65"/>
      <c r="K31" s="63"/>
      <c r="L31" s="63">
        <f t="shared" si="2"/>
        <v>32082.503165999999</v>
      </c>
      <c r="M31" s="46">
        <f t="shared" si="3"/>
        <v>80206.257914999995</v>
      </c>
      <c r="N31" s="63">
        <f t="shared" si="4"/>
        <v>0</v>
      </c>
      <c r="O31" s="46">
        <f t="shared" si="5"/>
        <v>80206.257914999995</v>
      </c>
      <c r="P31" s="54"/>
      <c r="Q31" s="55">
        <f t="shared" si="6"/>
        <v>80206.257914999995</v>
      </c>
      <c r="R31" s="55">
        <f t="shared" si="7"/>
        <v>81</v>
      </c>
    </row>
    <row r="32" spans="1:18" x14ac:dyDescent="0.3">
      <c r="A32" s="15" t="str">
        <f>IF(INTRO!$E$43="Non-endemic"," ", IF(COUNTRY_INFO!A32=0," ",COUNTRY_INFO!A32))</f>
        <v>Benin</v>
      </c>
      <c r="B32" s="15" t="str">
        <f>IF(INTRO!$E$43="Non-endemic"," ", IF(COUNTRY_INFO!B32=0," ",COUNTRY_INFO!B32))</f>
        <v>Borgou</v>
      </c>
      <c r="C32" s="15" t="str">
        <f>IF(INTRO!$E$43="Non-endemic"," ", IF(COUNTRY_INFO!C32=0," ",COUNTRY_INFO!C32))</f>
        <v>Bembèrèkè</v>
      </c>
      <c r="D32" s="46">
        <f>IF(INTRO!$E$43="Non-endemic", 0, IF(COUNTRY_INFO!$K32&gt;0, IF(COUNTRY_INFO!$K32=4, 0, IF(COUNTRY_INFO!$K32=1, COUNTRY_INFO!$F32*0.33, IF(COUNTRY_INFO!$K32=2, COUNTRY_INFO!$F32*0.5, COUNTRY_INFO!$F32))), 0))</f>
        <v>46299.260516161121</v>
      </c>
      <c r="E32" s="46">
        <f>IF(INTRO!$E$43="Non-endemic", 0, IF(COUNTRY_INFO!$K32&gt;0, IF(COUNTRY_INFO!$K32=4, 0, IF(COUNTRY_INFO!$K32=1, 0, IF(COUNTRY_INFO!$K32=2, COUNTRY_INFO!$G32*0.2, COUNTRY_INFO!$G32))), 0))</f>
        <v>83712.804367604462</v>
      </c>
      <c r="F32" s="46">
        <f t="shared" si="1"/>
        <v>130012.06488376559</v>
      </c>
      <c r="G32" s="53">
        <f>IF(INTRO!$E$43="Non-endemic", "Not required", COUNTRY_INFO!S32)</f>
        <v>1</v>
      </c>
      <c r="H32" s="64"/>
      <c r="I32" s="46">
        <v>46299.260516161121</v>
      </c>
      <c r="J32" s="65"/>
      <c r="K32" s="63"/>
      <c r="L32" s="63">
        <f t="shared" si="2"/>
        <v>46299.260516161121</v>
      </c>
      <c r="M32" s="46">
        <f t="shared" si="3"/>
        <v>115748.15129040281</v>
      </c>
      <c r="N32" s="63">
        <f t="shared" si="4"/>
        <v>0</v>
      </c>
      <c r="O32" s="46">
        <f t="shared" si="5"/>
        <v>115748.15129040281</v>
      </c>
      <c r="P32" s="54"/>
      <c r="Q32" s="55">
        <f t="shared" si="6"/>
        <v>115748.15129040281</v>
      </c>
      <c r="R32" s="55">
        <f t="shared" si="7"/>
        <v>116</v>
      </c>
    </row>
    <row r="33" spans="1:18" x14ac:dyDescent="0.3">
      <c r="A33" s="15" t="str">
        <f>IF(INTRO!$E$43="Non-endemic"," ", IF(COUNTRY_INFO!A33=0," ",COUNTRY_INFO!A33))</f>
        <v>Benin</v>
      </c>
      <c r="B33" s="15" t="str">
        <f>IF(INTRO!$E$43="Non-endemic"," ", IF(COUNTRY_INFO!B33=0," ",COUNTRY_INFO!B33))</f>
        <v>Borgou</v>
      </c>
      <c r="C33" s="15" t="str">
        <f>IF(INTRO!$E$43="Non-endemic"," ", IF(COUNTRY_INFO!C33=0," ",COUNTRY_INFO!C33))</f>
        <v>Kalalé</v>
      </c>
      <c r="D33" s="46">
        <f>IF(INTRO!$E$43="Non-endemic", 0, IF(COUNTRY_INFO!$K33&gt;0, IF(COUNTRY_INFO!$K33=4, 0, IF(COUNTRY_INFO!$K33=1, COUNTRY_INFO!$F33*0.33, IF(COUNTRY_INFO!$K33=2, COUNTRY_INFO!$F33*0.5, COUNTRY_INFO!$F33))), 0))</f>
        <v>29785.957542532942</v>
      </c>
      <c r="E33" s="46">
        <f>IF(INTRO!$E$43="Non-endemic", 0, IF(COUNTRY_INFO!$K33&gt;0, IF(COUNTRY_INFO!$K33=4, 0, IF(COUNTRY_INFO!$K33=1, 0, IF(COUNTRY_INFO!$K33=2, COUNTRY_INFO!$G33*0.2, COUNTRY_INFO!$G33))), 0))</f>
        <v>21542.167273185445</v>
      </c>
      <c r="F33" s="46">
        <f t="shared" si="1"/>
        <v>51328.124815718387</v>
      </c>
      <c r="G33" s="53">
        <f>IF(INTRO!$E$43="Non-endemic", "Not required", COUNTRY_INFO!S33)</f>
        <v>0</v>
      </c>
      <c r="H33" s="64"/>
      <c r="I33" s="46">
        <v>50546.394359999991</v>
      </c>
      <c r="J33" s="65"/>
      <c r="K33" s="63"/>
      <c r="L33" s="63">
        <f t="shared" si="2"/>
        <v>50546.394359999991</v>
      </c>
      <c r="M33" s="46">
        <f t="shared" si="3"/>
        <v>126365.98589999997</v>
      </c>
      <c r="N33" s="63">
        <f t="shared" si="4"/>
        <v>0</v>
      </c>
      <c r="O33" s="46">
        <f t="shared" si="5"/>
        <v>126365.98589999997</v>
      </c>
      <c r="P33" s="54"/>
      <c r="Q33" s="55">
        <f t="shared" si="6"/>
        <v>126365.98589999997</v>
      </c>
      <c r="R33" s="55">
        <f t="shared" si="7"/>
        <v>127</v>
      </c>
    </row>
    <row r="34" spans="1:18" x14ac:dyDescent="0.3">
      <c r="A34" s="15" t="str">
        <f>IF(INTRO!$E$43="Non-endemic"," ", IF(COUNTRY_INFO!A34=0," ",COUNTRY_INFO!A34))</f>
        <v>Benin</v>
      </c>
      <c r="B34" s="15" t="str">
        <f>IF(INTRO!$E$43="Non-endemic"," ", IF(COUNTRY_INFO!B34=0," ",COUNTRY_INFO!B34))</f>
        <v>Borgou</v>
      </c>
      <c r="C34" s="15" t="str">
        <f>IF(INTRO!$E$43="Non-endemic"," ", IF(COUNTRY_INFO!C34=0," ",COUNTRY_INFO!C34))</f>
        <v>N'Dali</v>
      </c>
      <c r="D34" s="46">
        <f>IF(INTRO!$E$43="Non-endemic", 0, IF(COUNTRY_INFO!$K34&gt;0, IF(COUNTRY_INFO!$K34=4, 0, IF(COUNTRY_INFO!$K34=1, COUNTRY_INFO!$F34*0.33, IF(COUNTRY_INFO!$K34=2, COUNTRY_INFO!$F34*0.5, COUNTRY_INFO!$F34))), 0))</f>
        <v>40072.996774812134</v>
      </c>
      <c r="E34" s="46">
        <f>IF(INTRO!$E$43="Non-endemic", 0, IF(COUNTRY_INFO!$K34&gt;0, IF(COUNTRY_INFO!$K34=4, 0, IF(COUNTRY_INFO!$K34=1, 0, IF(COUNTRY_INFO!$K34=2, COUNTRY_INFO!$G34*0.2, COUNTRY_INFO!$G34))), 0))</f>
        <v>72455.216390821952</v>
      </c>
      <c r="F34" s="46">
        <f t="shared" si="1"/>
        <v>112528.21316563408</v>
      </c>
      <c r="G34" s="53">
        <f>IF(INTRO!$E$43="Non-endemic", "Not required", COUNTRY_INFO!S34)</f>
        <v>1</v>
      </c>
      <c r="H34" s="64"/>
      <c r="I34" s="46">
        <v>40072.996774812134</v>
      </c>
      <c r="J34" s="65"/>
      <c r="K34" s="63"/>
      <c r="L34" s="63">
        <f t="shared" si="2"/>
        <v>40072.996774812134</v>
      </c>
      <c r="M34" s="46">
        <f t="shared" si="3"/>
        <v>100182.49193703034</v>
      </c>
      <c r="N34" s="63">
        <f t="shared" si="4"/>
        <v>0</v>
      </c>
      <c r="O34" s="46">
        <f t="shared" si="5"/>
        <v>100182.49193703034</v>
      </c>
      <c r="P34" s="54"/>
      <c r="Q34" s="55">
        <f t="shared" si="6"/>
        <v>100182.49193703034</v>
      </c>
      <c r="R34" s="55">
        <f t="shared" si="7"/>
        <v>101</v>
      </c>
    </row>
    <row r="35" spans="1:18" x14ac:dyDescent="0.3">
      <c r="A35" s="15" t="str">
        <f>IF(INTRO!$E$43="Non-endemic"," ", IF(COUNTRY_INFO!A35=0," ",COUNTRY_INFO!A35))</f>
        <v>Benin</v>
      </c>
      <c r="B35" s="15" t="str">
        <f>IF(INTRO!$E$43="Non-endemic"," ", IF(COUNTRY_INFO!B35=0," ",COUNTRY_INFO!B35))</f>
        <v>Borgou</v>
      </c>
      <c r="C35" s="15" t="str">
        <f>IF(INTRO!$E$43="Non-endemic"," ", IF(COUNTRY_INFO!C35=0," ",COUNTRY_INFO!C35))</f>
        <v>Nikki</v>
      </c>
      <c r="D35" s="46">
        <f>IF(INTRO!$E$43="Non-endemic", 0, IF(COUNTRY_INFO!$K35&gt;0, IF(COUNTRY_INFO!$K35=4, 0, IF(COUNTRY_INFO!$K35=1, COUNTRY_INFO!$F35*0.33, IF(COUNTRY_INFO!$K35=2, COUNTRY_INFO!$F35*0.5, COUNTRY_INFO!$F35))), 0))</f>
        <v>26673.002043274839</v>
      </c>
      <c r="E35" s="46">
        <f>IF(INTRO!$E$43="Non-endemic", 0, IF(COUNTRY_INFO!$K35&gt;0, IF(COUNTRY_INFO!$K35=4, 0, IF(COUNTRY_INFO!$K35=1, 0, IF(COUNTRY_INFO!$K35=2, COUNTRY_INFO!$G35*0.2, COUNTRY_INFO!$G35))), 0))</f>
        <v>19290.77723533817</v>
      </c>
      <c r="F35" s="46">
        <f t="shared" si="1"/>
        <v>45963.779278613009</v>
      </c>
      <c r="G35" s="53">
        <f>IF(INTRO!$E$43="Non-endemic", "Not required", COUNTRY_INFO!S35)</f>
        <v>0</v>
      </c>
      <c r="H35" s="64"/>
      <c r="I35" s="46">
        <v>45131.223438000001</v>
      </c>
      <c r="J35" s="65"/>
      <c r="K35" s="63"/>
      <c r="L35" s="63">
        <f t="shared" si="2"/>
        <v>45131.223438000001</v>
      </c>
      <c r="M35" s="46">
        <f t="shared" si="3"/>
        <v>112828.05859500001</v>
      </c>
      <c r="N35" s="63">
        <f t="shared" si="4"/>
        <v>0</v>
      </c>
      <c r="O35" s="46">
        <f t="shared" si="5"/>
        <v>112828.05859500001</v>
      </c>
      <c r="P35" s="54"/>
      <c r="Q35" s="55">
        <f t="shared" si="6"/>
        <v>112828.05859500001</v>
      </c>
      <c r="R35" s="55">
        <f t="shared" si="7"/>
        <v>113</v>
      </c>
    </row>
    <row r="36" spans="1:18" x14ac:dyDescent="0.3">
      <c r="A36" s="15" t="str">
        <f>IF(INTRO!$E$43="Non-endemic"," ", IF(COUNTRY_INFO!A36=0," ",COUNTRY_INFO!A36))</f>
        <v>Benin</v>
      </c>
      <c r="B36" s="15" t="str">
        <f>IF(INTRO!$E$43="Non-endemic"," ", IF(COUNTRY_INFO!B36=0," ",COUNTRY_INFO!B36))</f>
        <v>Borgou</v>
      </c>
      <c r="C36" s="15" t="str">
        <f>IF(INTRO!$E$43="Non-endemic"," ", IF(COUNTRY_INFO!C36=0," ",COUNTRY_INFO!C36))</f>
        <v>Parakou</v>
      </c>
      <c r="D36" s="46">
        <f>IF(INTRO!$E$43="Non-endemic", 0, IF(COUNTRY_INFO!$K36&gt;0, IF(COUNTRY_INFO!$K36=4, 0, IF(COUNTRY_INFO!$K36=1, COUNTRY_INFO!$F36*0.33, IF(COUNTRY_INFO!$K36=2, COUNTRY_INFO!$F36*0.5, COUNTRY_INFO!$F36))), 0))</f>
        <v>45059.016716116756</v>
      </c>
      <c r="E36" s="46">
        <f>IF(INTRO!$E$43="Non-endemic", 0, IF(COUNTRY_INFO!$K36&gt;0, IF(COUNTRY_INFO!$K36=4, 0, IF(COUNTRY_INFO!$K36=1, 0, IF(COUNTRY_INFO!$K36=2, COUNTRY_INFO!$G36*0.2, COUNTRY_INFO!$G36))), 0))</f>
        <v>32588.137342161215</v>
      </c>
      <c r="F36" s="46">
        <f t="shared" si="1"/>
        <v>77647.154058277971</v>
      </c>
      <c r="G36" s="53">
        <f>IF(INTRO!$E$43="Non-endemic", "Not required", COUNTRY_INFO!S36)</f>
        <v>0</v>
      </c>
      <c r="H36" s="64"/>
      <c r="I36" s="46">
        <v>76261.707521999997</v>
      </c>
      <c r="J36" s="65"/>
      <c r="K36" s="63"/>
      <c r="L36" s="63">
        <f t="shared" si="2"/>
        <v>76261.707521999997</v>
      </c>
      <c r="M36" s="46">
        <f t="shared" si="3"/>
        <v>190654.268805</v>
      </c>
      <c r="N36" s="63">
        <f t="shared" si="4"/>
        <v>0</v>
      </c>
      <c r="O36" s="46">
        <f t="shared" si="5"/>
        <v>190654.268805</v>
      </c>
      <c r="P36" s="54"/>
      <c r="Q36" s="55">
        <f t="shared" si="6"/>
        <v>190654.268805</v>
      </c>
      <c r="R36" s="55">
        <f t="shared" si="7"/>
        <v>191</v>
      </c>
    </row>
    <row r="37" spans="1:18" x14ac:dyDescent="0.3">
      <c r="A37" s="15" t="str">
        <f>IF(INTRO!$E$43="Non-endemic"," ", IF(COUNTRY_INFO!A37=0," ",COUNTRY_INFO!A37))</f>
        <v>Benin</v>
      </c>
      <c r="B37" s="15" t="str">
        <f>IF(INTRO!$E$43="Non-endemic"," ", IF(COUNTRY_INFO!B37=0," ",COUNTRY_INFO!B37))</f>
        <v>Borgou</v>
      </c>
      <c r="C37" s="15" t="str">
        <f>IF(INTRO!$E$43="Non-endemic"," ", IF(COUNTRY_INFO!C37=0," ",COUNTRY_INFO!C37))</f>
        <v>Pèrèrè</v>
      </c>
      <c r="D37" s="46">
        <f>IF(INTRO!$E$43="Non-endemic", 0, IF(COUNTRY_INFO!$K37&gt;0, IF(COUNTRY_INFO!$K37=4, 0, IF(COUNTRY_INFO!$K37=1, COUNTRY_INFO!$F37*0.33, IF(COUNTRY_INFO!$K37=2, COUNTRY_INFO!$F37*0.5, COUNTRY_INFO!$F37))), 0))</f>
        <v>13931.225437699646</v>
      </c>
      <c r="E37" s="46">
        <f>IF(INTRO!$E$43="Non-endemic", 0, IF(COUNTRY_INFO!$K37&gt;0, IF(COUNTRY_INFO!$K37=4, 0, IF(COUNTRY_INFO!$K37=1, 0, IF(COUNTRY_INFO!$K37=2, COUNTRY_INFO!$G37*0.2, COUNTRY_INFO!$G37))), 0))</f>
        <v>10075.512538780757</v>
      </c>
      <c r="F37" s="46">
        <f t="shared" si="1"/>
        <v>24006.737976480403</v>
      </c>
      <c r="G37" s="53">
        <f>IF(INTRO!$E$43="Non-endemic", "Not required", COUNTRY_INFO!S37)</f>
        <v>0</v>
      </c>
      <c r="H37" s="64"/>
      <c r="I37" s="46">
        <v>23767.483319999999</v>
      </c>
      <c r="J37" s="65"/>
      <c r="K37" s="63"/>
      <c r="L37" s="63">
        <f t="shared" si="2"/>
        <v>23767.483319999999</v>
      </c>
      <c r="M37" s="46">
        <f t="shared" si="3"/>
        <v>59418.708299999998</v>
      </c>
      <c r="N37" s="63">
        <f t="shared" si="4"/>
        <v>0</v>
      </c>
      <c r="O37" s="46">
        <f t="shared" si="5"/>
        <v>59418.708299999998</v>
      </c>
      <c r="P37" s="54"/>
      <c r="Q37" s="55">
        <f t="shared" si="6"/>
        <v>59418.708299999998</v>
      </c>
      <c r="R37" s="55">
        <f t="shared" si="7"/>
        <v>60</v>
      </c>
    </row>
    <row r="38" spans="1:18" x14ac:dyDescent="0.3">
      <c r="A38" s="15" t="str">
        <f>IF(INTRO!$E$43="Non-endemic"," ", IF(COUNTRY_INFO!A38=0," ",COUNTRY_INFO!A38))</f>
        <v>Benin</v>
      </c>
      <c r="B38" s="15" t="str">
        <f>IF(INTRO!$E$43="Non-endemic"," ", IF(COUNTRY_INFO!B38=0," ",COUNTRY_INFO!B38))</f>
        <v>Borgou</v>
      </c>
      <c r="C38" s="15" t="str">
        <f>IF(INTRO!$E$43="Non-endemic"," ", IF(COUNTRY_INFO!C38=0," ",COUNTRY_INFO!C38))</f>
        <v>Sinendé</v>
      </c>
      <c r="D38" s="46">
        <f>IF(INTRO!$E$43="Non-endemic", 0, IF(COUNTRY_INFO!$K38&gt;0, IF(COUNTRY_INFO!$K38=4, 0, IF(COUNTRY_INFO!$K38=1, COUNTRY_INFO!$F38*0.33, IF(COUNTRY_INFO!$K38=2, COUNTRY_INFO!$F38*0.5, COUNTRY_INFO!$F38))), 0))</f>
        <v>16168.320483172149</v>
      </c>
      <c r="E38" s="46">
        <f>IF(INTRO!$E$43="Non-endemic", 0, IF(COUNTRY_INFO!$K38&gt;0, IF(COUNTRY_INFO!$K38=4, 0, IF(COUNTRY_INFO!$K38=1, 0, IF(COUNTRY_INFO!$K38=2, COUNTRY_INFO!$G38*0.2, COUNTRY_INFO!$G38))), 0))</f>
        <v>11693.451985809355</v>
      </c>
      <c r="F38" s="46">
        <f t="shared" si="1"/>
        <v>27861.772468981504</v>
      </c>
      <c r="G38" s="53">
        <f>IF(INTRO!$E$43="Non-endemic", "Not required", COUNTRY_INFO!S38)</f>
        <v>0</v>
      </c>
      <c r="H38" s="64"/>
      <c r="I38" s="46">
        <v>26509.862169</v>
      </c>
      <c r="J38" s="65"/>
      <c r="K38" s="63"/>
      <c r="L38" s="63">
        <f t="shared" si="2"/>
        <v>26509.862169</v>
      </c>
      <c r="M38" s="46">
        <f t="shared" si="3"/>
        <v>66274.6554225</v>
      </c>
      <c r="N38" s="63">
        <f t="shared" si="4"/>
        <v>0</v>
      </c>
      <c r="O38" s="46">
        <f t="shared" si="5"/>
        <v>66274.6554225</v>
      </c>
      <c r="P38" s="54"/>
      <c r="Q38" s="55">
        <f t="shared" si="6"/>
        <v>66274.6554225</v>
      </c>
      <c r="R38" s="55">
        <f t="shared" si="7"/>
        <v>67</v>
      </c>
    </row>
    <row r="39" spans="1:18" x14ac:dyDescent="0.3">
      <c r="A39" s="15" t="str">
        <f>IF(INTRO!$E$43="Non-endemic"," ", IF(COUNTRY_INFO!A39=0," ",COUNTRY_INFO!A39))</f>
        <v>Benin</v>
      </c>
      <c r="B39" s="15" t="str">
        <f>IF(INTRO!$E$43="Non-endemic"," ", IF(COUNTRY_INFO!B39=0," ",COUNTRY_INFO!B39))</f>
        <v>Borgou</v>
      </c>
      <c r="C39" s="15" t="str">
        <f>IF(INTRO!$E$43="Non-endemic"," ", IF(COUNTRY_INFO!C39=0," ",COUNTRY_INFO!C39))</f>
        <v>Tchaourou</v>
      </c>
      <c r="D39" s="46">
        <f>IF(INTRO!$E$43="Non-endemic", 0, IF(COUNTRY_INFO!$K39&gt;0, IF(COUNTRY_INFO!$K39=4, 0, IF(COUNTRY_INFO!$K39=1, COUNTRY_INFO!$F39*0.33, IF(COUNTRY_INFO!$K39=2, COUNTRY_INFO!$F39*0.5, COUNTRY_INFO!$F39))), 0))</f>
        <v>78710.330220221382</v>
      </c>
      <c r="E39" s="46">
        <f>IF(INTRO!$E$43="Non-endemic", 0, IF(COUNTRY_INFO!$K39&gt;0, IF(COUNTRY_INFO!$K39=4, 0, IF(COUNTRY_INFO!$K39=1, 0, IF(COUNTRY_INFO!$K39=2, COUNTRY_INFO!$G39*0.2, COUNTRY_INFO!$G39))), 0))</f>
        <v>142314.63746888514</v>
      </c>
      <c r="F39" s="46">
        <f t="shared" si="1"/>
        <v>221024.96768910653</v>
      </c>
      <c r="G39" s="53">
        <f>IF(INTRO!$E$43="Non-endemic", "Not required", COUNTRY_INFO!S39)</f>
        <v>1</v>
      </c>
      <c r="H39" s="64"/>
      <c r="I39" s="46">
        <v>78710.330220221382</v>
      </c>
      <c r="J39" s="65"/>
      <c r="K39" s="63"/>
      <c r="L39" s="63">
        <f t="shared" si="2"/>
        <v>78710.330220221382</v>
      </c>
      <c r="M39" s="46">
        <f t="shared" si="3"/>
        <v>196775.82555055345</v>
      </c>
      <c r="N39" s="63">
        <f t="shared" si="4"/>
        <v>0</v>
      </c>
      <c r="O39" s="46">
        <f t="shared" si="5"/>
        <v>196775.82555055345</v>
      </c>
      <c r="P39" s="54"/>
      <c r="Q39" s="55">
        <f t="shared" si="6"/>
        <v>196775.82555055345</v>
      </c>
      <c r="R39" s="55">
        <f t="shared" si="7"/>
        <v>197</v>
      </c>
    </row>
    <row r="40" spans="1:18" x14ac:dyDescent="0.3">
      <c r="A40" s="15" t="str">
        <f>IF(INTRO!$E$43="Non-endemic"," ", IF(COUNTRY_INFO!A40=0," ",COUNTRY_INFO!A40))</f>
        <v>Benin</v>
      </c>
      <c r="B40" s="15" t="str">
        <f>IF(INTRO!$E$43="Non-endemic"," ", IF(COUNTRY_INFO!B40=0," ",COUNTRY_INFO!B40))</f>
        <v>Collines</v>
      </c>
      <c r="C40" s="15" t="str">
        <f>IF(INTRO!$E$43="Non-endemic"," ", IF(COUNTRY_INFO!C40=0," ",COUNTRY_INFO!C40))</f>
        <v>Bantè</v>
      </c>
      <c r="D40" s="46">
        <f>IF(INTRO!$E$43="Non-endemic", 0, IF(COUNTRY_INFO!$K40&gt;0, IF(COUNTRY_INFO!$K40=4, 0, IF(COUNTRY_INFO!$K40=1, COUNTRY_INFO!$F40*0.33, IF(COUNTRY_INFO!$K40=2, COUNTRY_INFO!$F40*0.5, COUNTRY_INFO!$F40))), 0))</f>
        <v>18903.664779942341</v>
      </c>
      <c r="E40" s="46">
        <f>IF(INTRO!$E$43="Non-endemic", 0, IF(COUNTRY_INFO!$K40&gt;0, IF(COUNTRY_INFO!$K40=4, 0, IF(COUNTRY_INFO!$K40=1, 0, IF(COUNTRY_INFO!$K40=2, COUNTRY_INFO!$G40*0.2, COUNTRY_INFO!$G40))), 0))</f>
        <v>13671.741396402746</v>
      </c>
      <c r="F40" s="46">
        <f t="shared" si="1"/>
        <v>32575.406176345088</v>
      </c>
      <c r="G40" s="53">
        <f>IF(INTRO!$E$43="Non-endemic", "Not required", COUNTRY_INFO!S40)</f>
        <v>1</v>
      </c>
      <c r="H40" s="64"/>
      <c r="I40" s="46"/>
      <c r="J40" s="65"/>
      <c r="K40" s="63"/>
      <c r="L40" s="63">
        <f t="shared" si="2"/>
        <v>0</v>
      </c>
      <c r="M40" s="46">
        <f t="shared" si="3"/>
        <v>0</v>
      </c>
      <c r="N40" s="63">
        <f t="shared" si="4"/>
        <v>0</v>
      </c>
      <c r="O40" s="46">
        <f t="shared" si="5"/>
        <v>0</v>
      </c>
      <c r="P40" s="54"/>
      <c r="Q40" s="55">
        <f t="shared" si="6"/>
        <v>0</v>
      </c>
      <c r="R40" s="55">
        <f t="shared" si="7"/>
        <v>0</v>
      </c>
    </row>
    <row r="41" spans="1:18" x14ac:dyDescent="0.3">
      <c r="A41" s="15" t="str">
        <f>IF(INTRO!$E$43="Non-endemic"," ", IF(COUNTRY_INFO!A41=0," ",COUNTRY_INFO!A41))</f>
        <v>Benin</v>
      </c>
      <c r="B41" s="15" t="str">
        <f>IF(INTRO!$E$43="Non-endemic"," ", IF(COUNTRY_INFO!B41=0," ",COUNTRY_INFO!B41))</f>
        <v>Collines</v>
      </c>
      <c r="C41" s="15" t="str">
        <f>IF(INTRO!$E$43="Non-endemic"," ", IF(COUNTRY_INFO!C41=0," ",COUNTRY_INFO!C41))</f>
        <v>Dassa-Zoumè</v>
      </c>
      <c r="D41" s="46">
        <f>IF(INTRO!$E$43="Non-endemic", 0, IF(COUNTRY_INFO!$K41&gt;0, IF(COUNTRY_INFO!$K41=4, 0, IF(COUNTRY_INFO!$K41=1, COUNTRY_INFO!$F41*0.33, IF(COUNTRY_INFO!$K41=2, COUNTRY_INFO!$F41*0.5, COUNTRY_INFO!$F41))), 0))</f>
        <v>19775.115948318216</v>
      </c>
      <c r="E41" s="46">
        <f>IF(INTRO!$E$43="Non-endemic", 0, IF(COUNTRY_INFO!$K41&gt;0, IF(COUNTRY_INFO!$K41=4, 0, IF(COUNTRY_INFO!$K41=1, 0, IF(COUNTRY_INFO!$K41=2, COUNTRY_INFO!$G41*0.2, COUNTRY_INFO!$G41))), 0))</f>
        <v>14302.003049490753</v>
      </c>
      <c r="F41" s="46">
        <f t="shared" si="1"/>
        <v>34077.118997808968</v>
      </c>
      <c r="G41" s="53">
        <f>IF(INTRO!$E$43="Non-endemic", "Not required", COUNTRY_INFO!S41)</f>
        <v>0</v>
      </c>
      <c r="H41" s="64"/>
      <c r="I41" s="46">
        <v>33629.009273999996</v>
      </c>
      <c r="J41" s="65"/>
      <c r="K41" s="63"/>
      <c r="L41" s="63">
        <f t="shared" si="2"/>
        <v>33629.009273999996</v>
      </c>
      <c r="M41" s="46">
        <f t="shared" si="3"/>
        <v>84072.523184999998</v>
      </c>
      <c r="N41" s="63">
        <f t="shared" si="4"/>
        <v>0</v>
      </c>
      <c r="O41" s="46">
        <f t="shared" si="5"/>
        <v>84072.523184999998</v>
      </c>
      <c r="P41" s="54"/>
      <c r="Q41" s="55">
        <f t="shared" si="6"/>
        <v>84072.523184999998</v>
      </c>
      <c r="R41" s="55">
        <f t="shared" si="7"/>
        <v>85</v>
      </c>
    </row>
    <row r="42" spans="1:18" x14ac:dyDescent="0.3">
      <c r="A42" s="15" t="str">
        <f>IF(INTRO!$E$43="Non-endemic"," ", IF(COUNTRY_INFO!A42=0," ",COUNTRY_INFO!A42))</f>
        <v>Benin</v>
      </c>
      <c r="B42" s="15" t="str">
        <f>IF(INTRO!$E$43="Non-endemic"," ", IF(COUNTRY_INFO!B42=0," ",COUNTRY_INFO!B42))</f>
        <v>Collines</v>
      </c>
      <c r="C42" s="15" t="str">
        <f>IF(INTRO!$E$43="Non-endemic"," ", IF(COUNTRY_INFO!C42=0," ",COUNTRY_INFO!C42))</f>
        <v>Glazoué</v>
      </c>
      <c r="D42" s="46">
        <f>IF(INTRO!$E$43="Non-endemic", 0, IF(COUNTRY_INFO!$K42&gt;0, IF(COUNTRY_INFO!$K42=4, 0, IF(COUNTRY_INFO!$K42=1, COUNTRY_INFO!$F42*0.33, IF(COUNTRY_INFO!$K42=2, COUNTRY_INFO!$F42*0.5, COUNTRY_INFO!$F42))), 0))</f>
        <v>14484.407330345715</v>
      </c>
      <c r="E42" s="46">
        <f>IF(INTRO!$E$43="Non-endemic", 0, IF(COUNTRY_INFO!$K42&gt;0, IF(COUNTRY_INFO!$K42=4, 0, IF(COUNTRY_INFO!$K42=1, 0, IF(COUNTRY_INFO!$K42=2, COUNTRY_INFO!$G42*0.2, COUNTRY_INFO!$G42))), 0))</f>
        <v>0</v>
      </c>
      <c r="F42" s="46">
        <f t="shared" si="1"/>
        <v>14484.407330345715</v>
      </c>
      <c r="G42" s="53">
        <f>IF(INTRO!$E$43="Non-endemic", "Not required", COUNTRY_INFO!S42)</f>
        <v>1</v>
      </c>
      <c r="H42" s="64"/>
      <c r="I42" s="46"/>
      <c r="J42" s="65"/>
      <c r="K42" s="63"/>
      <c r="L42" s="63">
        <f t="shared" si="2"/>
        <v>0</v>
      </c>
      <c r="M42" s="46">
        <f t="shared" si="3"/>
        <v>0</v>
      </c>
      <c r="N42" s="63">
        <f t="shared" si="4"/>
        <v>0</v>
      </c>
      <c r="O42" s="46">
        <f t="shared" si="5"/>
        <v>0</v>
      </c>
      <c r="P42" s="54"/>
      <c r="Q42" s="55">
        <f t="shared" si="6"/>
        <v>0</v>
      </c>
      <c r="R42" s="55">
        <f t="shared" si="7"/>
        <v>0</v>
      </c>
    </row>
    <row r="43" spans="1:18" x14ac:dyDescent="0.3">
      <c r="A43" s="15" t="str">
        <f>IF(INTRO!$E$43="Non-endemic"," ", IF(COUNTRY_INFO!A43=0," ",COUNTRY_INFO!A43))</f>
        <v>Benin</v>
      </c>
      <c r="B43" s="15" t="str">
        <f>IF(INTRO!$E$43="Non-endemic"," ", IF(COUNTRY_INFO!B43=0," ",COUNTRY_INFO!B43))</f>
        <v>Collines</v>
      </c>
      <c r="C43" s="15" t="str">
        <f>IF(INTRO!$E$43="Non-endemic"," ", IF(COUNTRY_INFO!C43=0," ",COUNTRY_INFO!C43))</f>
        <v>Ouèssè</v>
      </c>
      <c r="D43" s="46">
        <f>IF(INTRO!$E$43="Non-endemic", 0, IF(COUNTRY_INFO!$K43&gt;0, IF(COUNTRY_INFO!$K43=4, 0, IF(COUNTRY_INFO!$K43=1, COUNTRY_INFO!$F43*0.33, IF(COUNTRY_INFO!$K43=2, COUNTRY_INFO!$F43*0.5, COUNTRY_INFO!$F43))), 0))</f>
        <v>25047.739441254249</v>
      </c>
      <c r="E43" s="46">
        <f>IF(INTRO!$E$43="Non-endemic", 0, IF(COUNTRY_INFO!$K43&gt;0, IF(COUNTRY_INFO!$K43=4, 0, IF(COUNTRY_INFO!$K43=1, 0, IF(COUNTRY_INFO!$K43=2, COUNTRY_INFO!$G43*0.2, COUNTRY_INFO!$G43))), 0))</f>
        <v>18115.334787816209</v>
      </c>
      <c r="F43" s="46">
        <f t="shared" si="1"/>
        <v>43163.074229070458</v>
      </c>
      <c r="G43" s="53">
        <f>IF(INTRO!$E$43="Non-endemic", "Not required", COUNTRY_INFO!S43)</f>
        <v>0</v>
      </c>
      <c r="H43" s="64"/>
      <c r="I43" s="46">
        <v>42519.919679999992</v>
      </c>
      <c r="J43" s="65"/>
      <c r="K43" s="63"/>
      <c r="L43" s="63">
        <f t="shared" si="2"/>
        <v>42519.919679999992</v>
      </c>
      <c r="M43" s="46">
        <f t="shared" si="3"/>
        <v>106299.79919999998</v>
      </c>
      <c r="N43" s="63">
        <f t="shared" si="4"/>
        <v>0</v>
      </c>
      <c r="O43" s="46">
        <f t="shared" si="5"/>
        <v>106299.79919999998</v>
      </c>
      <c r="P43" s="54"/>
      <c r="Q43" s="55">
        <f t="shared" si="6"/>
        <v>106299.79919999998</v>
      </c>
      <c r="R43" s="55">
        <f t="shared" si="7"/>
        <v>107</v>
      </c>
    </row>
    <row r="44" spans="1:18" x14ac:dyDescent="0.3">
      <c r="A44" s="15" t="str">
        <f>IF(INTRO!$E$43="Non-endemic"," ", IF(COUNTRY_INFO!A44=0," ",COUNTRY_INFO!A44))</f>
        <v>Benin</v>
      </c>
      <c r="B44" s="15" t="str">
        <f>IF(INTRO!$E$43="Non-endemic"," ", IF(COUNTRY_INFO!B44=0," ",COUNTRY_INFO!B44))</f>
        <v>Collines</v>
      </c>
      <c r="C44" s="15" t="str">
        <f>IF(INTRO!$E$43="Non-endemic"," ", IF(COUNTRY_INFO!C44=0," ",COUNTRY_INFO!C44))</f>
        <v>Savalou</v>
      </c>
      <c r="D44" s="46">
        <f>IF(INTRO!$E$43="Non-endemic", 0, IF(COUNTRY_INFO!$K44&gt;0, IF(COUNTRY_INFO!$K44=4, 0, IF(COUNTRY_INFO!$K44=1, COUNTRY_INFO!$F44*0.33, IF(COUNTRY_INFO!$K44=2, COUNTRY_INFO!$F44*0.5, COUNTRY_INFO!$F44))), 0))</f>
        <v>25494.311867550088</v>
      </c>
      <c r="E44" s="46">
        <f>IF(INTRO!$E$43="Non-endemic", 0, IF(COUNTRY_INFO!$K44&gt;0, IF(COUNTRY_INFO!$K44=4, 0, IF(COUNTRY_INFO!$K44=1, 0, IF(COUNTRY_INFO!$K44=2, COUNTRY_INFO!$G44*0.2, COUNTRY_INFO!$G44))), 0))</f>
        <v>18438.310401177641</v>
      </c>
      <c r="F44" s="46">
        <f t="shared" si="1"/>
        <v>43932.622268727733</v>
      </c>
      <c r="G44" s="53">
        <f>IF(INTRO!$E$43="Non-endemic", "Not required", COUNTRY_INFO!S44)</f>
        <v>1</v>
      </c>
      <c r="H44" s="64"/>
      <c r="I44" s="46"/>
      <c r="J44" s="65"/>
      <c r="K44" s="63"/>
      <c r="L44" s="63">
        <f t="shared" si="2"/>
        <v>0</v>
      </c>
      <c r="M44" s="46">
        <f t="shared" si="3"/>
        <v>0</v>
      </c>
      <c r="N44" s="63">
        <f t="shared" si="4"/>
        <v>0</v>
      </c>
      <c r="O44" s="46">
        <f t="shared" si="5"/>
        <v>0</v>
      </c>
      <c r="P44" s="54"/>
      <c r="Q44" s="55">
        <f t="shared" si="6"/>
        <v>0</v>
      </c>
      <c r="R44" s="55">
        <f t="shared" si="7"/>
        <v>0</v>
      </c>
    </row>
    <row r="45" spans="1:18" x14ac:dyDescent="0.3">
      <c r="A45" s="15" t="str">
        <f>IF(INTRO!$E$43="Non-endemic"," ", IF(COUNTRY_INFO!A45=0," ",COUNTRY_INFO!A45))</f>
        <v>Benin</v>
      </c>
      <c r="B45" s="15" t="str">
        <f>IF(INTRO!$E$43="Non-endemic"," ", IF(COUNTRY_INFO!B45=0," ",COUNTRY_INFO!B45))</f>
        <v>Collines</v>
      </c>
      <c r="C45" s="15" t="str">
        <f>IF(INTRO!$E$43="Non-endemic"," ", IF(COUNTRY_INFO!C45=0," ",COUNTRY_INFO!C45))</f>
        <v>Savè</v>
      </c>
      <c r="D45" s="46">
        <f>IF(INTRO!$E$43="Non-endemic", 0, IF(COUNTRY_INFO!$K45&gt;0, IF(COUNTRY_INFO!$K45=4, 0, IF(COUNTRY_INFO!$K45=1, COUNTRY_INFO!$F45*0.33, IF(COUNTRY_INFO!$K45=2, COUNTRY_INFO!$F45*0.5, COUNTRY_INFO!$F45))), 0))</f>
        <v>15375.53096650557</v>
      </c>
      <c r="E45" s="46">
        <f>IF(INTRO!$E$43="Non-endemic", 0, IF(COUNTRY_INFO!$K45&gt;0, IF(COUNTRY_INFO!$K45=4, 0, IF(COUNTRY_INFO!$K45=1, 0, IF(COUNTRY_INFO!$K45=2, COUNTRY_INFO!$G45*0.2, COUNTRY_INFO!$G45))), 0))</f>
        <v>11120.080981836354</v>
      </c>
      <c r="F45" s="46">
        <f t="shared" si="1"/>
        <v>26495.611948341924</v>
      </c>
      <c r="G45" s="53">
        <f>IF(INTRO!$E$43="Non-endemic", "Not required", COUNTRY_INFO!S45)</f>
        <v>0</v>
      </c>
      <c r="H45" s="64"/>
      <c r="I45" s="46">
        <v>26208.719397000001</v>
      </c>
      <c r="J45" s="65"/>
      <c r="K45" s="63"/>
      <c r="L45" s="63">
        <f t="shared" si="2"/>
        <v>26208.719397000001</v>
      </c>
      <c r="M45" s="46">
        <f t="shared" si="3"/>
        <v>65521.798492500006</v>
      </c>
      <c r="N45" s="63">
        <f t="shared" si="4"/>
        <v>0</v>
      </c>
      <c r="O45" s="46">
        <f t="shared" si="5"/>
        <v>65521.798492500006</v>
      </c>
      <c r="P45" s="54"/>
      <c r="Q45" s="55">
        <f t="shared" si="6"/>
        <v>65521.798492500006</v>
      </c>
      <c r="R45" s="55">
        <f t="shared" si="7"/>
        <v>66</v>
      </c>
    </row>
    <row r="46" spans="1:18" x14ac:dyDescent="0.3">
      <c r="A46" s="15" t="str">
        <f>IF(INTRO!$E$43="Non-endemic"," ", IF(COUNTRY_INFO!A46=0," ",COUNTRY_INFO!A46))</f>
        <v>Benin</v>
      </c>
      <c r="B46" s="15" t="str">
        <f>IF(INTRO!$E$43="Non-endemic"," ", IF(COUNTRY_INFO!B46=0," ",COUNTRY_INFO!B46))</f>
        <v>Couffo</v>
      </c>
      <c r="C46" s="15" t="str">
        <f>IF(INTRO!$E$43="Non-endemic"," ", IF(COUNTRY_INFO!C46=0," ",COUNTRY_INFO!C46))</f>
        <v>Aplahoué</v>
      </c>
      <c r="D46" s="46">
        <f>IF(INTRO!$E$43="Non-endemic", 0, IF(COUNTRY_INFO!$K46&gt;0, IF(COUNTRY_INFO!$K46=4, 0, IF(COUNTRY_INFO!$K46=1, COUNTRY_INFO!$F46*0.33, IF(COUNTRY_INFO!$K46=2, COUNTRY_INFO!$F46*0.5, COUNTRY_INFO!$F46))), 0))</f>
        <v>30178.736686830263</v>
      </c>
      <c r="E46" s="46">
        <f>IF(INTRO!$E$43="Non-endemic", 0, IF(COUNTRY_INFO!$K46&gt;0, IF(COUNTRY_INFO!$K46=4, 0, IF(COUNTRY_INFO!$K46=1, 0, IF(COUNTRY_INFO!$K46=2, COUNTRY_INFO!$G46*0.2, COUNTRY_INFO!$G46))), 0))</f>
        <v>21826.237846232802</v>
      </c>
      <c r="F46" s="46">
        <f t="shared" si="1"/>
        <v>52004.974533063069</v>
      </c>
      <c r="G46" s="53">
        <f>IF(INTRO!$E$43="Non-endemic", "Not required", COUNTRY_INFO!S46)</f>
        <v>1</v>
      </c>
      <c r="H46" s="64"/>
      <c r="I46" s="46"/>
      <c r="J46" s="65"/>
      <c r="K46" s="63"/>
      <c r="L46" s="63">
        <f t="shared" si="2"/>
        <v>0</v>
      </c>
      <c r="M46" s="46">
        <f t="shared" si="3"/>
        <v>0</v>
      </c>
      <c r="N46" s="63">
        <f t="shared" si="4"/>
        <v>0</v>
      </c>
      <c r="O46" s="46">
        <f t="shared" si="5"/>
        <v>0</v>
      </c>
      <c r="P46" s="54"/>
      <c r="Q46" s="55">
        <f t="shared" si="6"/>
        <v>0</v>
      </c>
      <c r="R46" s="55">
        <f t="shared" si="7"/>
        <v>0</v>
      </c>
    </row>
    <row r="47" spans="1:18" x14ac:dyDescent="0.3">
      <c r="A47" s="15" t="str">
        <f>IF(INTRO!$E$43="Non-endemic"," ", IF(COUNTRY_INFO!A47=0," ",COUNTRY_INFO!A47))</f>
        <v>Benin</v>
      </c>
      <c r="B47" s="15" t="str">
        <f>IF(INTRO!$E$43="Non-endemic"," ", IF(COUNTRY_INFO!B47=0," ",COUNTRY_INFO!B47))</f>
        <v>Couffo</v>
      </c>
      <c r="C47" s="15" t="str">
        <f>IF(INTRO!$E$43="Non-endemic"," ", IF(COUNTRY_INFO!C47=0," ",COUNTRY_INFO!C47))</f>
        <v>Djakotomè</v>
      </c>
      <c r="D47" s="46">
        <f>IF(INTRO!$E$43="Non-endemic", 0, IF(COUNTRY_INFO!$K47&gt;0, IF(COUNTRY_INFO!$K47=4, 0, IF(COUNTRY_INFO!$K47=1, COUNTRY_INFO!$F47*0.33, IF(COUNTRY_INFO!$K47=2, COUNTRY_INFO!$F47*0.5, COUNTRY_INFO!$F47))), 0))</f>
        <v>23638.708195726031</v>
      </c>
      <c r="E47" s="46">
        <f>IF(INTRO!$E$43="Non-endemic", 0, IF(COUNTRY_INFO!$K47&gt;0, IF(COUNTRY_INFO!$K47=4, 0, IF(COUNTRY_INFO!$K47=1, 0, IF(COUNTRY_INFO!$K47=2, COUNTRY_INFO!$G47*0.2, COUNTRY_INFO!$G47))), 0))</f>
        <v>17096.277846605899</v>
      </c>
      <c r="F47" s="46">
        <f t="shared" si="1"/>
        <v>40734.986042331933</v>
      </c>
      <c r="G47" s="53">
        <f>IF(INTRO!$E$43="Non-endemic", "Not required", COUNTRY_INFO!S47)</f>
        <v>1</v>
      </c>
      <c r="H47" s="64"/>
      <c r="I47" s="46"/>
      <c r="J47" s="65"/>
      <c r="K47" s="63"/>
      <c r="L47" s="63">
        <f t="shared" si="2"/>
        <v>0</v>
      </c>
      <c r="M47" s="46">
        <f t="shared" si="3"/>
        <v>0</v>
      </c>
      <c r="N47" s="63">
        <f t="shared" si="4"/>
        <v>0</v>
      </c>
      <c r="O47" s="46">
        <f t="shared" si="5"/>
        <v>0</v>
      </c>
      <c r="P47" s="54"/>
      <c r="Q47" s="55">
        <f t="shared" si="6"/>
        <v>0</v>
      </c>
      <c r="R47" s="55">
        <f t="shared" si="7"/>
        <v>0</v>
      </c>
    </row>
    <row r="48" spans="1:18" x14ac:dyDescent="0.3">
      <c r="A48" s="15" t="str">
        <f>IF(INTRO!$E$43="Non-endemic"," ", IF(COUNTRY_INFO!A48=0," ",COUNTRY_INFO!A48))</f>
        <v>Benin</v>
      </c>
      <c r="B48" s="15" t="str">
        <f>IF(INTRO!$E$43="Non-endemic"," ", IF(COUNTRY_INFO!B48=0," ",COUNTRY_INFO!B48))</f>
        <v>Couffo</v>
      </c>
      <c r="C48" s="15" t="str">
        <f>IF(INTRO!$E$43="Non-endemic"," ", IF(COUNTRY_INFO!C48=0," ",COUNTRY_INFO!C48))</f>
        <v>Dogbo</v>
      </c>
      <c r="D48" s="46">
        <f>IF(INTRO!$E$43="Non-endemic", 0, IF(COUNTRY_INFO!$K48&gt;0, IF(COUNTRY_INFO!$K48=4, 0, IF(COUNTRY_INFO!$K48=1, COUNTRY_INFO!$F48*0.33, IF(COUNTRY_INFO!$K48=2, COUNTRY_INFO!$F48*0.5, COUNTRY_INFO!$F48))), 0))</f>
        <v>11996.363978778905</v>
      </c>
      <c r="E48" s="46">
        <f>IF(INTRO!$E$43="Non-endemic", 0, IF(COUNTRY_INFO!$K48&gt;0, IF(COUNTRY_INFO!$K48=4, 0, IF(COUNTRY_INFO!$K48=1, 0, IF(COUNTRY_INFO!$K48=2, COUNTRY_INFO!$G48*0.2, COUNTRY_INFO!$G48))), 0))</f>
        <v>0</v>
      </c>
      <c r="F48" s="46">
        <f t="shared" si="1"/>
        <v>11996.363978778905</v>
      </c>
      <c r="G48" s="53">
        <f>IF(INTRO!$E$43="Non-endemic", "Not required", COUNTRY_INFO!S48)</f>
        <v>0</v>
      </c>
      <c r="H48" s="64"/>
      <c r="I48" s="46"/>
      <c r="J48" s="65"/>
      <c r="K48" s="63"/>
      <c r="L48" s="63">
        <f t="shared" si="2"/>
        <v>0</v>
      </c>
      <c r="M48" s="46">
        <f t="shared" si="3"/>
        <v>0</v>
      </c>
      <c r="N48" s="63">
        <f t="shared" si="4"/>
        <v>0</v>
      </c>
      <c r="O48" s="46">
        <f t="shared" si="5"/>
        <v>0</v>
      </c>
      <c r="P48" s="54"/>
      <c r="Q48" s="55">
        <f t="shared" si="6"/>
        <v>0</v>
      </c>
      <c r="R48" s="55">
        <f t="shared" si="7"/>
        <v>0</v>
      </c>
    </row>
    <row r="49" spans="1:18" x14ac:dyDescent="0.3">
      <c r="A49" s="15" t="str">
        <f>IF(INTRO!$E$43="Non-endemic"," ", IF(COUNTRY_INFO!A49=0," ",COUNTRY_INFO!A49))</f>
        <v>Benin</v>
      </c>
      <c r="B49" s="15" t="str">
        <f>IF(INTRO!$E$43="Non-endemic"," ", IF(COUNTRY_INFO!B49=0," ",COUNTRY_INFO!B49))</f>
        <v>Couffo</v>
      </c>
      <c r="C49" s="15" t="str">
        <f>IF(INTRO!$E$43="Non-endemic"," ", IF(COUNTRY_INFO!C49=0," ",COUNTRY_INFO!C49))</f>
        <v>Klouékamè</v>
      </c>
      <c r="D49" s="46">
        <f>IF(INTRO!$E$43="Non-endemic", 0, IF(COUNTRY_INFO!$K49&gt;0, IF(COUNTRY_INFO!$K49=4, 0, IF(COUNTRY_INFO!$K49=1, COUNTRY_INFO!$F49*0.33, IF(COUNTRY_INFO!$K49=2, COUNTRY_INFO!$F49*0.5, COUNTRY_INFO!$F49))), 0))</f>
        <v>22680.835033319756</v>
      </c>
      <c r="E49" s="46">
        <f>IF(INTRO!$E$43="Non-endemic", 0, IF(COUNTRY_INFO!$K49&gt;0, IF(COUNTRY_INFO!$K49=4, 0, IF(COUNTRY_INFO!$K49=1, 0, IF(COUNTRY_INFO!$K49=2, COUNTRY_INFO!$G49*0.2, COUNTRY_INFO!$G49))), 0))</f>
        <v>16403.513013996915</v>
      </c>
      <c r="F49" s="46">
        <f t="shared" si="1"/>
        <v>39084.348047316671</v>
      </c>
      <c r="G49" s="53">
        <f>IF(INTRO!$E$43="Non-endemic", "Not required", COUNTRY_INFO!S49)</f>
        <v>1</v>
      </c>
      <c r="H49" s="64"/>
      <c r="I49" s="46"/>
      <c r="J49" s="65"/>
      <c r="K49" s="63"/>
      <c r="L49" s="63">
        <f t="shared" si="2"/>
        <v>0</v>
      </c>
      <c r="M49" s="46">
        <f t="shared" si="3"/>
        <v>0</v>
      </c>
      <c r="N49" s="63">
        <f t="shared" si="4"/>
        <v>0</v>
      </c>
      <c r="O49" s="46">
        <f t="shared" si="5"/>
        <v>0</v>
      </c>
      <c r="P49" s="54"/>
      <c r="Q49" s="55">
        <f t="shared" si="6"/>
        <v>0</v>
      </c>
      <c r="R49" s="55">
        <f t="shared" si="7"/>
        <v>0</v>
      </c>
    </row>
    <row r="50" spans="1:18" x14ac:dyDescent="0.3">
      <c r="A50" s="15" t="str">
        <f>IF(INTRO!$E$43="Non-endemic"," ", IF(COUNTRY_INFO!A50=0," ",COUNTRY_INFO!A50))</f>
        <v>Benin</v>
      </c>
      <c r="B50" s="15" t="str">
        <f>IF(INTRO!$E$43="Non-endemic"," ", IF(COUNTRY_INFO!B50=0," ",COUNTRY_INFO!B50))</f>
        <v>Couffo</v>
      </c>
      <c r="C50" s="15" t="str">
        <f>IF(INTRO!$E$43="Non-endemic"," ", IF(COUNTRY_INFO!C50=0," ",COUNTRY_INFO!C50))</f>
        <v>Lalo</v>
      </c>
      <c r="D50" s="46">
        <f>IF(INTRO!$E$43="Non-endemic", 0, IF(COUNTRY_INFO!$K50&gt;0, IF(COUNTRY_INFO!$K50=4, 0, IF(COUNTRY_INFO!$K50=1, COUNTRY_INFO!$F50*0.33, IF(COUNTRY_INFO!$K50=2, COUNTRY_INFO!$F50*0.5, COUNTRY_INFO!$F50))), 0))</f>
        <v>21151.51848181455</v>
      </c>
      <c r="E50" s="46">
        <f>IF(INTRO!$E$43="Non-endemic", 0, IF(COUNTRY_INFO!$K50&gt;0, IF(COUNTRY_INFO!$K50=4, 0, IF(COUNTRY_INFO!$K50=1, 0, IF(COUNTRY_INFO!$K50=2, COUNTRY_INFO!$G50*0.2, COUNTRY_INFO!$G50))), 0))</f>
        <v>15297.461851494163</v>
      </c>
      <c r="F50" s="46">
        <f t="shared" si="1"/>
        <v>36448.980333308711</v>
      </c>
      <c r="G50" s="53">
        <f>IF(INTRO!$E$43="Non-endemic", "Not required", COUNTRY_INFO!S50)</f>
        <v>1</v>
      </c>
      <c r="H50" s="64"/>
      <c r="I50" s="46"/>
      <c r="J50" s="65"/>
      <c r="K50" s="63"/>
      <c r="L50" s="63">
        <f t="shared" si="2"/>
        <v>0</v>
      </c>
      <c r="M50" s="46">
        <f t="shared" si="3"/>
        <v>0</v>
      </c>
      <c r="N50" s="63">
        <f t="shared" si="4"/>
        <v>0</v>
      </c>
      <c r="O50" s="46">
        <f t="shared" si="5"/>
        <v>0</v>
      </c>
      <c r="P50" s="54"/>
      <c r="Q50" s="55">
        <f t="shared" si="6"/>
        <v>0</v>
      </c>
      <c r="R50" s="55">
        <f t="shared" si="7"/>
        <v>0</v>
      </c>
    </row>
    <row r="51" spans="1:18" x14ac:dyDescent="0.3">
      <c r="A51" s="15" t="str">
        <f>IF(INTRO!$E$43="Non-endemic"," ", IF(COUNTRY_INFO!A51=0," ",COUNTRY_INFO!A51))</f>
        <v>Benin</v>
      </c>
      <c r="B51" s="15" t="str">
        <f>IF(INTRO!$E$43="Non-endemic"," ", IF(COUNTRY_INFO!B51=0," ",COUNTRY_INFO!B51))</f>
        <v>Couffo</v>
      </c>
      <c r="C51" s="15" t="str">
        <f>IF(INTRO!$E$43="Non-endemic"," ", IF(COUNTRY_INFO!C51=0," ",COUNTRY_INFO!C51))</f>
        <v>Toviklin</v>
      </c>
      <c r="D51" s="46">
        <f>IF(INTRO!$E$43="Non-endemic", 0, IF(COUNTRY_INFO!$K51&gt;0, IF(COUNTRY_INFO!$K51=4, 0, IF(COUNTRY_INFO!$K51=1, COUNTRY_INFO!$F51*0.33, IF(COUNTRY_INFO!$K51=2, COUNTRY_INFO!$F51*0.5, COUNTRY_INFO!$F51))), 0))</f>
        <v>10314.775401220468</v>
      </c>
      <c r="E51" s="46">
        <f>IF(INTRO!$E$43="Non-endemic", 0, IF(COUNTRY_INFO!$K51&gt;0, IF(COUNTRY_INFO!$K51=4, 0, IF(COUNTRY_INFO!$K51=1, 0, IF(COUNTRY_INFO!$K51=2, COUNTRY_INFO!$G51*0.2, COUNTRY_INFO!$G51))), 0))</f>
        <v>0</v>
      </c>
      <c r="F51" s="46">
        <f t="shared" si="1"/>
        <v>10314.775401220468</v>
      </c>
      <c r="G51" s="53">
        <f>IF(INTRO!$E$43="Non-endemic", "Not required", COUNTRY_INFO!S51)</f>
        <v>0</v>
      </c>
      <c r="H51" s="64"/>
      <c r="I51" s="46"/>
      <c r="J51" s="65"/>
      <c r="K51" s="63"/>
      <c r="L51" s="63">
        <f t="shared" si="2"/>
        <v>0</v>
      </c>
      <c r="M51" s="46">
        <f t="shared" si="3"/>
        <v>0</v>
      </c>
      <c r="N51" s="63">
        <f t="shared" si="4"/>
        <v>0</v>
      </c>
      <c r="O51" s="46">
        <f t="shared" si="5"/>
        <v>0</v>
      </c>
      <c r="P51" s="54"/>
      <c r="Q51" s="55">
        <f t="shared" si="6"/>
        <v>0</v>
      </c>
      <c r="R51" s="55">
        <f t="shared" si="7"/>
        <v>0</v>
      </c>
    </row>
    <row r="52" spans="1:18" x14ac:dyDescent="0.3">
      <c r="A52" s="15" t="str">
        <f>IF(INTRO!$E$43="Non-endemic"," ", IF(COUNTRY_INFO!A52=0," ",COUNTRY_INFO!A52))</f>
        <v>Benin</v>
      </c>
      <c r="B52" s="15" t="str">
        <f>IF(INTRO!$E$43="Non-endemic"," ", IF(COUNTRY_INFO!B52=0," ",COUNTRY_INFO!B52))</f>
        <v>Donga</v>
      </c>
      <c r="C52" s="15" t="str">
        <f>IF(INTRO!$E$43="Non-endemic"," ", IF(COUNTRY_INFO!C52=0," ",COUNTRY_INFO!C52))</f>
        <v>Bassila</v>
      </c>
      <c r="D52" s="46">
        <f>IF(INTRO!$E$43="Non-endemic", 0, IF(COUNTRY_INFO!$K52&gt;0, IF(COUNTRY_INFO!$K52=4, 0, IF(COUNTRY_INFO!$K52=1, COUNTRY_INFO!$F52*0.33, IF(COUNTRY_INFO!$K52=2, COUNTRY_INFO!$F52*0.5, COUNTRY_INFO!$F52))), 0))</f>
        <v>22944.333929404274</v>
      </c>
      <c r="E52" s="46">
        <f>IF(INTRO!$E$43="Non-endemic", 0, IF(COUNTRY_INFO!$K52&gt;0, IF(COUNTRY_INFO!$K52=4, 0, IF(COUNTRY_INFO!$K52=1, 0, IF(COUNTRY_INFO!$K52=2, COUNTRY_INFO!$G52*0.2, COUNTRY_INFO!$G52))), 0))</f>
        <v>16594.083932781276</v>
      </c>
      <c r="F52" s="46">
        <f t="shared" si="1"/>
        <v>39538.417862185554</v>
      </c>
      <c r="G52" s="53">
        <f>IF(INTRO!$E$43="Non-endemic", "Not required", COUNTRY_INFO!S52)</f>
        <v>0</v>
      </c>
      <c r="H52" s="64"/>
      <c r="I52" s="46">
        <v>39223.546109999996</v>
      </c>
      <c r="J52" s="65"/>
      <c r="K52" s="63"/>
      <c r="L52" s="63">
        <f t="shared" si="2"/>
        <v>39223.546109999996</v>
      </c>
      <c r="M52" s="46">
        <f t="shared" si="3"/>
        <v>98058.865274999989</v>
      </c>
      <c r="N52" s="63">
        <f t="shared" si="4"/>
        <v>0</v>
      </c>
      <c r="O52" s="46">
        <f t="shared" si="5"/>
        <v>98058.865274999989</v>
      </c>
      <c r="P52" s="54"/>
      <c r="Q52" s="55">
        <f t="shared" si="6"/>
        <v>98058.865274999989</v>
      </c>
      <c r="R52" s="55">
        <f t="shared" si="7"/>
        <v>99</v>
      </c>
    </row>
    <row r="53" spans="1:18" x14ac:dyDescent="0.3">
      <c r="A53" s="15" t="str">
        <f>IF(INTRO!$E$43="Non-endemic"," ", IF(COUNTRY_INFO!A53=0," ",COUNTRY_INFO!A53))</f>
        <v>Benin</v>
      </c>
      <c r="B53" s="15" t="str">
        <f>IF(INTRO!$E$43="Non-endemic"," ", IF(COUNTRY_INFO!B53=0," ",COUNTRY_INFO!B53))</f>
        <v>Donga</v>
      </c>
      <c r="C53" s="15" t="str">
        <f>IF(INTRO!$E$43="Non-endemic"," ", IF(COUNTRY_INFO!C53=0," ",COUNTRY_INFO!C53))</f>
        <v>Copargo</v>
      </c>
      <c r="D53" s="46">
        <f>IF(INTRO!$E$43="Non-endemic", 0, IF(COUNTRY_INFO!$K53&gt;0, IF(COUNTRY_INFO!$K53=4, 0, IF(COUNTRY_INFO!$K53=1, COUNTRY_INFO!$F53*0.33, IF(COUNTRY_INFO!$K53=2, COUNTRY_INFO!$F53*0.5, COUNTRY_INFO!$F53))), 0))</f>
        <v>25022.871071543457</v>
      </c>
      <c r="E53" s="46">
        <f>IF(INTRO!$E$43="Non-endemic", 0, IF(COUNTRY_INFO!$K53&gt;0, IF(COUNTRY_INFO!$K53=4, 0, IF(COUNTRY_INFO!$K53=1, 0, IF(COUNTRY_INFO!$K53=2, COUNTRY_INFO!$G53*0.2, COUNTRY_INFO!$G53))), 0))</f>
        <v>45243.372947538177</v>
      </c>
      <c r="F53" s="46">
        <f t="shared" si="1"/>
        <v>70266.244019081641</v>
      </c>
      <c r="G53" s="53">
        <f>IF(INTRO!$E$43="Non-endemic", "Not required", COUNTRY_INFO!S53)</f>
        <v>1</v>
      </c>
      <c r="H53" s="64"/>
      <c r="I53" s="46">
        <v>25022.871071543457</v>
      </c>
      <c r="J53" s="65"/>
      <c r="K53" s="63"/>
      <c r="L53" s="63">
        <f t="shared" si="2"/>
        <v>25022.871071543457</v>
      </c>
      <c r="M53" s="46">
        <f t="shared" si="3"/>
        <v>62557.177678858643</v>
      </c>
      <c r="N53" s="63">
        <f t="shared" si="4"/>
        <v>0</v>
      </c>
      <c r="O53" s="46">
        <f t="shared" si="5"/>
        <v>62557.177678858643</v>
      </c>
      <c r="P53" s="54"/>
      <c r="Q53" s="55">
        <f t="shared" si="6"/>
        <v>62557.177678858643</v>
      </c>
      <c r="R53" s="55">
        <f t="shared" si="7"/>
        <v>63</v>
      </c>
    </row>
    <row r="54" spans="1:18" x14ac:dyDescent="0.3">
      <c r="A54" s="15" t="str">
        <f>IF(INTRO!$E$43="Non-endemic"," ", IF(COUNTRY_INFO!A54=0," ",COUNTRY_INFO!A54))</f>
        <v>Benin</v>
      </c>
      <c r="B54" s="15" t="str">
        <f>IF(INTRO!$E$43="Non-endemic"," ", IF(COUNTRY_INFO!B54=0," ",COUNTRY_INFO!B54))</f>
        <v>Donga</v>
      </c>
      <c r="C54" s="15" t="str">
        <f>IF(INTRO!$E$43="Non-endemic"," ", IF(COUNTRY_INFO!C54=0," ",COUNTRY_INFO!C54))</f>
        <v>Djougou</v>
      </c>
      <c r="D54" s="46">
        <f>IF(INTRO!$E$43="Non-endemic", 0, IF(COUNTRY_INFO!$K54&gt;0, IF(COUNTRY_INFO!$K54=4, 0, IF(COUNTRY_INFO!$K54=1, COUNTRY_INFO!$F54*0.33, IF(COUNTRY_INFO!$K54=2, COUNTRY_INFO!$F54*0.5, COUNTRY_INFO!$F54))), 0))</f>
        <v>31174.691965463153</v>
      </c>
      <c r="E54" s="46">
        <f>IF(INTRO!$E$43="Non-endemic", 0, IF(COUNTRY_INFO!$K54&gt;0, IF(COUNTRY_INFO!$K54=4, 0, IF(COUNTRY_INFO!$K54=1, 0, IF(COUNTRY_INFO!$K54=2, COUNTRY_INFO!$G54*0.2, COUNTRY_INFO!$G54))), 0))</f>
        <v>0</v>
      </c>
      <c r="F54" s="46">
        <f t="shared" si="1"/>
        <v>31174.691965463153</v>
      </c>
      <c r="G54" s="53">
        <f>IF(INTRO!$E$43="Non-endemic", "Not required", COUNTRY_INFO!S54)</f>
        <v>1</v>
      </c>
      <c r="H54" s="64"/>
      <c r="I54" s="46"/>
      <c r="J54" s="65"/>
      <c r="K54" s="63"/>
      <c r="L54" s="63">
        <f t="shared" si="2"/>
        <v>0</v>
      </c>
      <c r="M54" s="46">
        <f t="shared" si="3"/>
        <v>0</v>
      </c>
      <c r="N54" s="63">
        <f t="shared" si="4"/>
        <v>0</v>
      </c>
      <c r="O54" s="46">
        <f t="shared" si="5"/>
        <v>0</v>
      </c>
      <c r="P54" s="54"/>
      <c r="Q54" s="55">
        <f t="shared" si="6"/>
        <v>0</v>
      </c>
      <c r="R54" s="55">
        <f t="shared" si="7"/>
        <v>0</v>
      </c>
    </row>
    <row r="55" spans="1:18" x14ac:dyDescent="0.3">
      <c r="A55" s="15" t="str">
        <f>IF(INTRO!$E$43="Non-endemic"," ", IF(COUNTRY_INFO!A55=0," ",COUNTRY_INFO!A55))</f>
        <v>Benin</v>
      </c>
      <c r="B55" s="15" t="str">
        <f>IF(INTRO!$E$43="Non-endemic"," ", IF(COUNTRY_INFO!B55=0," ",COUNTRY_INFO!B55))</f>
        <v>Donga</v>
      </c>
      <c r="C55" s="15" t="str">
        <f>IF(INTRO!$E$43="Non-endemic"," ", IF(COUNTRY_INFO!C55=0," ",COUNTRY_INFO!C55))</f>
        <v>Ouaké</v>
      </c>
      <c r="D55" s="46">
        <f>IF(INTRO!$E$43="Non-endemic", 0, IF(COUNTRY_INFO!$K55&gt;0, IF(COUNTRY_INFO!$K55=4, 0, IF(COUNTRY_INFO!$K55=1, COUNTRY_INFO!$F55*0.33, IF(COUNTRY_INFO!$K55=2, COUNTRY_INFO!$F55*0.5, COUNTRY_INFO!$F55))), 0))</f>
        <v>26204.91230417959</v>
      </c>
      <c r="E55" s="46">
        <f>IF(INTRO!$E$43="Non-endemic", 0, IF(COUNTRY_INFO!$K55&gt;0, IF(COUNTRY_INFO!$K55=4, 0, IF(COUNTRY_INFO!$K55=1, 0, IF(COUNTRY_INFO!$K55=2, COUNTRY_INFO!$G55*0.2, COUNTRY_INFO!$G55))), 0))</f>
        <v>47380.599014627755</v>
      </c>
      <c r="F55" s="46">
        <f t="shared" si="1"/>
        <v>73585.511318807345</v>
      </c>
      <c r="G55" s="53">
        <f>IF(INTRO!$E$43="Non-endemic", "Not required", COUNTRY_INFO!S55)</f>
        <v>1</v>
      </c>
      <c r="H55" s="64"/>
      <c r="I55" s="46">
        <v>26204.912304179594</v>
      </c>
      <c r="J55" s="65"/>
      <c r="K55" s="63"/>
      <c r="L55" s="63">
        <f t="shared" si="2"/>
        <v>26204.912304179594</v>
      </c>
      <c r="M55" s="46">
        <f t="shared" si="3"/>
        <v>65512.280760448986</v>
      </c>
      <c r="N55" s="63">
        <f t="shared" si="4"/>
        <v>0</v>
      </c>
      <c r="O55" s="46">
        <f t="shared" si="5"/>
        <v>65512.280760448986</v>
      </c>
      <c r="P55" s="54"/>
      <c r="Q55" s="55">
        <f t="shared" si="6"/>
        <v>65512.280760448986</v>
      </c>
      <c r="R55" s="55">
        <f t="shared" si="7"/>
        <v>66</v>
      </c>
    </row>
    <row r="56" spans="1:18" x14ac:dyDescent="0.3">
      <c r="A56" s="15" t="str">
        <f>IF(INTRO!$E$43="Non-endemic"," ", IF(COUNTRY_INFO!A56=0," ",COUNTRY_INFO!A56))</f>
        <v>Benin</v>
      </c>
      <c r="B56" s="15" t="str">
        <f>IF(INTRO!$E$43="Non-endemic"," ", IF(COUNTRY_INFO!B56=0," ",COUNTRY_INFO!B56))</f>
        <v>Littoral</v>
      </c>
      <c r="C56" s="15" t="str">
        <f>IF(INTRO!$E$43="Non-endemic"," ", IF(COUNTRY_INFO!C56=0," ",COUNTRY_INFO!C56))</f>
        <v>Cotonou</v>
      </c>
      <c r="D56" s="46">
        <f>IF(INTRO!$E$43="Non-endemic", 0, IF(COUNTRY_INFO!$K56&gt;0, IF(COUNTRY_INFO!$K56=4, 0, IF(COUNTRY_INFO!$K56=1, COUNTRY_INFO!$F56*0.33, IF(COUNTRY_INFO!$K56=2, COUNTRY_INFO!$F56*0.5, COUNTRY_INFO!$F56))), 0))</f>
        <v>79040.483401987454</v>
      </c>
      <c r="E56" s="46">
        <f>IF(INTRO!$E$43="Non-endemic", 0, IF(COUNTRY_INFO!$K56&gt;0, IF(COUNTRY_INFO!$K56=4, 0, IF(COUNTRY_INFO!$K56=1, 0, IF(COUNTRY_INFO!$K56=2, COUNTRY_INFO!$G56*0.2, COUNTRY_INFO!$G56))), 0))</f>
        <v>0</v>
      </c>
      <c r="F56" s="46">
        <f t="shared" si="1"/>
        <v>79040.483401987454</v>
      </c>
      <c r="G56" s="53">
        <f>IF(INTRO!$E$43="Non-endemic", "Not required", COUNTRY_INFO!S56)</f>
        <v>0</v>
      </c>
      <c r="H56" s="64"/>
      <c r="I56" s="46"/>
      <c r="J56" s="65"/>
      <c r="K56" s="63"/>
      <c r="L56" s="63">
        <f t="shared" si="2"/>
        <v>0</v>
      </c>
      <c r="M56" s="46">
        <f t="shared" si="3"/>
        <v>0</v>
      </c>
      <c r="N56" s="63">
        <f t="shared" si="4"/>
        <v>0</v>
      </c>
      <c r="O56" s="46">
        <f t="shared" si="5"/>
        <v>0</v>
      </c>
      <c r="P56" s="54"/>
      <c r="Q56" s="55">
        <f t="shared" si="6"/>
        <v>0</v>
      </c>
      <c r="R56" s="55">
        <f t="shared" si="7"/>
        <v>0</v>
      </c>
    </row>
    <row r="57" spans="1:18" x14ac:dyDescent="0.3">
      <c r="A57" s="15" t="str">
        <f>IF(INTRO!$E$43="Non-endemic"," ", IF(COUNTRY_INFO!A57=0," ",COUNTRY_INFO!A57))</f>
        <v>Benin</v>
      </c>
      <c r="B57" s="15" t="str">
        <f>IF(INTRO!$E$43="Non-endemic"," ", IF(COUNTRY_INFO!B57=0," ",COUNTRY_INFO!B57))</f>
        <v>Mono</v>
      </c>
      <c r="C57" s="15" t="str">
        <f>IF(INTRO!$E$43="Non-endemic"," ", IF(COUNTRY_INFO!C57=0," ",COUNTRY_INFO!C57))</f>
        <v>Athiémé</v>
      </c>
      <c r="D57" s="46">
        <f>IF(INTRO!$E$43="Non-endemic", 0, IF(COUNTRY_INFO!$K57&gt;0, IF(COUNTRY_INFO!$K57=4, 0, IF(COUNTRY_INFO!$K57=1, COUNTRY_INFO!$F57*0.33, IF(COUNTRY_INFO!$K57=2, COUNTRY_INFO!$F57*0.5, COUNTRY_INFO!$F57))), 0))</f>
        <v>6574.9112298375558</v>
      </c>
      <c r="E57" s="46">
        <f>IF(INTRO!$E$43="Non-endemic", 0, IF(COUNTRY_INFO!$K57&gt;0, IF(COUNTRY_INFO!$K57=4, 0, IF(COUNTRY_INFO!$K57=1, 0, IF(COUNTRY_INFO!$K57=2, COUNTRY_INFO!$G57*0.2, COUNTRY_INFO!$G57))), 0))</f>
        <v>0</v>
      </c>
      <c r="F57" s="46">
        <f t="shared" si="1"/>
        <v>6574.9112298375558</v>
      </c>
      <c r="G57" s="53">
        <f>IF(INTRO!$E$43="Non-endemic", "Not required", COUNTRY_INFO!S57)</f>
        <v>0</v>
      </c>
      <c r="H57" s="64"/>
      <c r="I57" s="46"/>
      <c r="J57" s="65"/>
      <c r="K57" s="63"/>
      <c r="L57" s="63">
        <f t="shared" si="2"/>
        <v>0</v>
      </c>
      <c r="M57" s="46">
        <f t="shared" si="3"/>
        <v>0</v>
      </c>
      <c r="N57" s="63">
        <f t="shared" si="4"/>
        <v>0</v>
      </c>
      <c r="O57" s="46">
        <f t="shared" si="5"/>
        <v>0</v>
      </c>
      <c r="P57" s="54"/>
      <c r="Q57" s="55">
        <f t="shared" si="6"/>
        <v>0</v>
      </c>
      <c r="R57" s="55">
        <f t="shared" si="7"/>
        <v>0</v>
      </c>
    </row>
    <row r="58" spans="1:18" x14ac:dyDescent="0.3">
      <c r="A58" s="15" t="str">
        <f>IF(INTRO!$E$43="Non-endemic"," ", IF(COUNTRY_INFO!A58=0," ",COUNTRY_INFO!A58))</f>
        <v>Benin</v>
      </c>
      <c r="B58" s="15" t="str">
        <f>IF(INTRO!$E$43="Non-endemic"," ", IF(COUNTRY_INFO!B58=0," ",COUNTRY_INFO!B58))</f>
        <v>Mono</v>
      </c>
      <c r="C58" s="15" t="str">
        <f>IF(INTRO!$E$43="Non-endemic"," ", IF(COUNTRY_INFO!C58=0," ",COUNTRY_INFO!C58))</f>
        <v>Bopa</v>
      </c>
      <c r="D58" s="46">
        <f>IF(INTRO!$E$43="Non-endemic", 0, IF(COUNTRY_INFO!$K58&gt;0, IF(COUNTRY_INFO!$K58=4, 0, IF(COUNTRY_INFO!$K58=1, COUNTRY_INFO!$F58*0.33, IF(COUNTRY_INFO!$K58=2, COUNTRY_INFO!$F58*0.5, COUNTRY_INFO!$F58))), 0))</f>
        <v>11207.602785262638</v>
      </c>
      <c r="E58" s="46">
        <f>IF(INTRO!$E$43="Non-endemic", 0, IF(COUNTRY_INFO!$K58&gt;0, IF(COUNTRY_INFO!$K58=4, 0, IF(COUNTRY_INFO!$K58=1, 0, IF(COUNTRY_INFO!$K58=2, COUNTRY_INFO!$G58*0.2, COUNTRY_INFO!$G58))), 0))</f>
        <v>0</v>
      </c>
      <c r="F58" s="46">
        <f t="shared" si="1"/>
        <v>11207.602785262638</v>
      </c>
      <c r="G58" s="53">
        <f>IF(INTRO!$E$43="Non-endemic", "Not required", COUNTRY_INFO!S58)</f>
        <v>0</v>
      </c>
      <c r="H58" s="64"/>
      <c r="I58" s="46"/>
      <c r="J58" s="65"/>
      <c r="K58" s="63"/>
      <c r="L58" s="63">
        <f t="shared" si="2"/>
        <v>0</v>
      </c>
      <c r="M58" s="46">
        <f t="shared" si="3"/>
        <v>0</v>
      </c>
      <c r="N58" s="63">
        <f t="shared" si="4"/>
        <v>0</v>
      </c>
      <c r="O58" s="46">
        <f t="shared" si="5"/>
        <v>0</v>
      </c>
      <c r="P58" s="54"/>
      <c r="Q58" s="55">
        <f t="shared" si="6"/>
        <v>0</v>
      </c>
      <c r="R58" s="55">
        <f t="shared" si="7"/>
        <v>0</v>
      </c>
    </row>
    <row r="59" spans="1:18" x14ac:dyDescent="0.3">
      <c r="A59" s="15" t="str">
        <f>IF(INTRO!$E$43="Non-endemic"," ", IF(COUNTRY_INFO!A59=0," ",COUNTRY_INFO!A59))</f>
        <v>Benin</v>
      </c>
      <c r="B59" s="15" t="str">
        <f>IF(INTRO!$E$43="Non-endemic"," ", IF(COUNTRY_INFO!B59=0," ",COUNTRY_INFO!B59))</f>
        <v>Mono</v>
      </c>
      <c r="C59" s="15" t="str">
        <f>IF(INTRO!$E$43="Non-endemic"," ", IF(COUNTRY_INFO!C59=0," ",COUNTRY_INFO!C59))</f>
        <v>Comé</v>
      </c>
      <c r="D59" s="46">
        <f>IF(INTRO!$E$43="Non-endemic", 0, IF(COUNTRY_INFO!$K59&gt;0, IF(COUNTRY_INFO!$K59=4, 0, IF(COUNTRY_INFO!$K59=1, COUNTRY_INFO!$F59*0.33, IF(COUNTRY_INFO!$K59=2, COUNTRY_INFO!$F59*0.5, COUNTRY_INFO!$F59))), 0))</f>
        <v>9311.1303288330309</v>
      </c>
      <c r="E59" s="46">
        <f>IF(INTRO!$E$43="Non-endemic", 0, IF(COUNTRY_INFO!$K59&gt;0, IF(COUNTRY_INFO!$K59=4, 0, IF(COUNTRY_INFO!$K59=1, 0, IF(COUNTRY_INFO!$K59=2, COUNTRY_INFO!$G59*0.2, COUNTRY_INFO!$G59))), 0))</f>
        <v>0</v>
      </c>
      <c r="F59" s="46">
        <f t="shared" si="1"/>
        <v>9311.1303288330309</v>
      </c>
      <c r="G59" s="53">
        <f>IF(INTRO!$E$43="Non-endemic", "Not required", COUNTRY_INFO!S59)</f>
        <v>1</v>
      </c>
      <c r="H59" s="64"/>
      <c r="I59" s="46"/>
      <c r="J59" s="65"/>
      <c r="K59" s="63"/>
      <c r="L59" s="63">
        <f t="shared" si="2"/>
        <v>0</v>
      </c>
      <c r="M59" s="46">
        <f t="shared" si="3"/>
        <v>0</v>
      </c>
      <c r="N59" s="63">
        <f t="shared" si="4"/>
        <v>0</v>
      </c>
      <c r="O59" s="46">
        <f t="shared" si="5"/>
        <v>0</v>
      </c>
      <c r="P59" s="54"/>
      <c r="Q59" s="55">
        <f t="shared" si="6"/>
        <v>0</v>
      </c>
      <c r="R59" s="55">
        <f t="shared" si="7"/>
        <v>0</v>
      </c>
    </row>
    <row r="60" spans="1:18" x14ac:dyDescent="0.3">
      <c r="A60" s="15" t="str">
        <f>IF(INTRO!$E$43="Non-endemic"," ", IF(COUNTRY_INFO!A60=0," ",COUNTRY_INFO!A60))</f>
        <v>Benin</v>
      </c>
      <c r="B60" s="15" t="str">
        <f>IF(INTRO!$E$43="Non-endemic"," ", IF(COUNTRY_INFO!B60=0," ",COUNTRY_INFO!B60))</f>
        <v>Mono</v>
      </c>
      <c r="C60" s="15" t="str">
        <f>IF(INTRO!$E$43="Non-endemic"," ", IF(COUNTRY_INFO!C60=0," ",COUNTRY_INFO!C60))</f>
        <v>Grand-Popo</v>
      </c>
      <c r="D60" s="46">
        <f>IF(INTRO!$E$43="Non-endemic", 0, IF(COUNTRY_INFO!$K60&gt;0, IF(COUNTRY_INFO!$K60=4, 0, IF(COUNTRY_INFO!$K60=1, COUNTRY_INFO!$F60*0.33, IF(COUNTRY_INFO!$K60=2, COUNTRY_INFO!$F60*0.5, COUNTRY_INFO!$F60))), 0))</f>
        <v>6709.1263502809215</v>
      </c>
      <c r="E60" s="46">
        <f>IF(INTRO!$E$43="Non-endemic", 0, IF(COUNTRY_INFO!$K60&gt;0, IF(COUNTRY_INFO!$K60=4, 0, IF(COUNTRY_INFO!$K60=1, 0, IF(COUNTRY_INFO!$K60=2, COUNTRY_INFO!$G60*0.2, COUNTRY_INFO!$G60))), 0))</f>
        <v>0</v>
      </c>
      <c r="F60" s="46">
        <f t="shared" si="1"/>
        <v>6709.1263502809215</v>
      </c>
      <c r="G60" s="53">
        <f>IF(INTRO!$E$43="Non-endemic", "Not required", COUNTRY_INFO!S60)</f>
        <v>0</v>
      </c>
      <c r="H60" s="64"/>
      <c r="I60" s="46"/>
      <c r="J60" s="65"/>
      <c r="K60" s="63"/>
      <c r="L60" s="63">
        <f t="shared" si="2"/>
        <v>0</v>
      </c>
      <c r="M60" s="46">
        <f t="shared" si="3"/>
        <v>0</v>
      </c>
      <c r="N60" s="63">
        <f t="shared" si="4"/>
        <v>0</v>
      </c>
      <c r="O60" s="46">
        <f t="shared" si="5"/>
        <v>0</v>
      </c>
      <c r="P60" s="54"/>
      <c r="Q60" s="55">
        <f t="shared" si="6"/>
        <v>0</v>
      </c>
      <c r="R60" s="55">
        <f t="shared" si="7"/>
        <v>0</v>
      </c>
    </row>
    <row r="61" spans="1:18" x14ac:dyDescent="0.3">
      <c r="A61" s="15" t="str">
        <f>IF(INTRO!$E$43="Non-endemic"," ", IF(COUNTRY_INFO!A61=0," ",COUNTRY_INFO!A61))</f>
        <v>Benin</v>
      </c>
      <c r="B61" s="15" t="str">
        <f>IF(INTRO!$E$43="Non-endemic"," ", IF(COUNTRY_INFO!B61=0," ",COUNTRY_INFO!B61))</f>
        <v>Mono</v>
      </c>
      <c r="C61" s="15" t="str">
        <f>IF(INTRO!$E$43="Non-endemic"," ", IF(COUNTRY_INFO!C61=0," ",COUNTRY_INFO!C61))</f>
        <v>Houéyogbé</v>
      </c>
      <c r="D61" s="46">
        <f>IF(INTRO!$E$43="Non-endemic", 0, IF(COUNTRY_INFO!$K61&gt;0, IF(COUNTRY_INFO!$K61=4, 0, IF(COUNTRY_INFO!$K61=1, COUNTRY_INFO!$F61*0.33, IF(COUNTRY_INFO!$K61=2, COUNTRY_INFO!$F61*0.5, COUNTRY_INFO!$F61))), 0))</f>
        <v>17971.01273007963</v>
      </c>
      <c r="E61" s="46">
        <f>IF(INTRO!$E$43="Non-endemic", 0, IF(COUNTRY_INFO!$K61&gt;0, IF(COUNTRY_INFO!$K61=4, 0, IF(COUNTRY_INFO!$K61=1, 0, IF(COUNTRY_INFO!$K61=2, COUNTRY_INFO!$G61*0.2, COUNTRY_INFO!$G61))), 0))</f>
        <v>12997.217287613148</v>
      </c>
      <c r="F61" s="46">
        <f t="shared" si="1"/>
        <v>30968.230017692778</v>
      </c>
      <c r="G61" s="53">
        <f>IF(INTRO!$E$43="Non-endemic", "Not required", COUNTRY_INFO!S61)</f>
        <v>1</v>
      </c>
      <c r="H61" s="64"/>
      <c r="I61" s="46"/>
      <c r="J61" s="65"/>
      <c r="K61" s="63"/>
      <c r="L61" s="63">
        <f t="shared" si="2"/>
        <v>0</v>
      </c>
      <c r="M61" s="46">
        <f t="shared" si="3"/>
        <v>0</v>
      </c>
      <c r="N61" s="63">
        <f t="shared" si="4"/>
        <v>0</v>
      </c>
      <c r="O61" s="46">
        <f t="shared" si="5"/>
        <v>0</v>
      </c>
      <c r="P61" s="54"/>
      <c r="Q61" s="55">
        <f t="shared" si="6"/>
        <v>0</v>
      </c>
      <c r="R61" s="55">
        <f t="shared" si="7"/>
        <v>0</v>
      </c>
    </row>
    <row r="62" spans="1:18" x14ac:dyDescent="0.3">
      <c r="A62" s="15" t="str">
        <f>IF(INTRO!$E$43="Non-endemic"," ", IF(COUNTRY_INFO!A62=0," ",COUNTRY_INFO!A62))</f>
        <v>Benin</v>
      </c>
      <c r="B62" s="15" t="str">
        <f>IF(INTRO!$E$43="Non-endemic"," ", IF(COUNTRY_INFO!B62=0," ",COUNTRY_INFO!B62))</f>
        <v>Mono</v>
      </c>
      <c r="C62" s="15" t="str">
        <f>IF(INTRO!$E$43="Non-endemic"," ", IF(COUNTRY_INFO!C62=0," ",COUNTRY_INFO!C62))</f>
        <v>Lokossa</v>
      </c>
      <c r="D62" s="46">
        <f>IF(INTRO!$E$43="Non-endemic", 0, IF(COUNTRY_INFO!$K62&gt;0, IF(COUNTRY_INFO!$K62=4, 0, IF(COUNTRY_INFO!$K62=1, COUNTRY_INFO!$F62*0.33, IF(COUNTRY_INFO!$K62=2, COUNTRY_INFO!$F62*0.5, COUNTRY_INFO!$F62))), 0))</f>
        <v>18512.120235559738</v>
      </c>
      <c r="E62" s="46">
        <f>IF(INTRO!$E$43="Non-endemic", 0, IF(COUNTRY_INFO!$K62&gt;0, IF(COUNTRY_INFO!$K62=4, 0, IF(COUNTRY_INFO!$K62=1, 0, IF(COUNTRY_INFO!$K62=2, COUNTRY_INFO!$G62*0.2, COUNTRY_INFO!$G62))), 0))</f>
        <v>13388.563725919972</v>
      </c>
      <c r="F62" s="46">
        <f t="shared" si="1"/>
        <v>31900.68396147971</v>
      </c>
      <c r="G62" s="53">
        <f>IF(INTRO!$E$43="Non-endemic", "Not required", COUNTRY_INFO!S62)</f>
        <v>1</v>
      </c>
      <c r="H62" s="64"/>
      <c r="I62" s="46"/>
      <c r="J62" s="65"/>
      <c r="K62" s="63"/>
      <c r="L62" s="63">
        <f t="shared" si="2"/>
        <v>0</v>
      </c>
      <c r="M62" s="46">
        <f t="shared" si="3"/>
        <v>0</v>
      </c>
      <c r="N62" s="63">
        <f t="shared" si="4"/>
        <v>0</v>
      </c>
      <c r="O62" s="46">
        <f t="shared" si="5"/>
        <v>0</v>
      </c>
      <c r="P62" s="54"/>
      <c r="Q62" s="55">
        <f t="shared" si="6"/>
        <v>0</v>
      </c>
      <c r="R62" s="55">
        <f t="shared" si="7"/>
        <v>0</v>
      </c>
    </row>
    <row r="63" spans="1:18" x14ac:dyDescent="0.3">
      <c r="A63" s="15" t="str">
        <f>IF(INTRO!$E$43="Non-endemic"," ", IF(COUNTRY_INFO!A63=0," ",COUNTRY_INFO!A63))</f>
        <v>Benin</v>
      </c>
      <c r="B63" s="15" t="str">
        <f>IF(INTRO!$E$43="Non-endemic"," ", IF(COUNTRY_INFO!B63=0," ",COUNTRY_INFO!B63))</f>
        <v>Oueme</v>
      </c>
      <c r="C63" s="15" t="str">
        <f>IF(INTRO!$E$43="Non-endemic"," ", IF(COUNTRY_INFO!C63=0," ",COUNTRY_INFO!C63))</f>
        <v>Adjarra</v>
      </c>
      <c r="D63" s="46">
        <f>IF(INTRO!$E$43="Non-endemic", 0, IF(COUNTRY_INFO!$K63&gt;0, IF(COUNTRY_INFO!$K63=4, 0, IF(COUNTRY_INFO!$K63=1, COUNTRY_INFO!$F63*0.33, IF(COUNTRY_INFO!$K63=2, COUNTRY_INFO!$F63*0.5, COUNTRY_INFO!$F63))), 0))</f>
        <v>11340.653854357843</v>
      </c>
      <c r="E63" s="46">
        <f>IF(INTRO!$E$43="Non-endemic", 0, IF(COUNTRY_INFO!$K63&gt;0, IF(COUNTRY_INFO!$K63=4, 0, IF(COUNTRY_INFO!$K63=1, 0, IF(COUNTRY_INFO!$K63=2, COUNTRY_INFO!$G63*0.2, COUNTRY_INFO!$G63))), 0))</f>
        <v>0</v>
      </c>
      <c r="F63" s="46">
        <f t="shared" si="1"/>
        <v>11340.653854357843</v>
      </c>
      <c r="G63" s="53">
        <f>IF(INTRO!$E$43="Non-endemic", "Not required", COUNTRY_INFO!S63)</f>
        <v>1</v>
      </c>
      <c r="H63" s="64"/>
      <c r="I63" s="46"/>
      <c r="J63" s="65"/>
      <c r="K63" s="63"/>
      <c r="L63" s="63">
        <f t="shared" si="2"/>
        <v>0</v>
      </c>
      <c r="M63" s="46">
        <f t="shared" si="3"/>
        <v>0</v>
      </c>
      <c r="N63" s="63">
        <f t="shared" si="4"/>
        <v>0</v>
      </c>
      <c r="O63" s="46">
        <f t="shared" si="5"/>
        <v>0</v>
      </c>
      <c r="P63" s="54"/>
      <c r="Q63" s="55">
        <f t="shared" si="6"/>
        <v>0</v>
      </c>
      <c r="R63" s="55">
        <f t="shared" si="7"/>
        <v>0</v>
      </c>
    </row>
    <row r="64" spans="1:18" x14ac:dyDescent="0.3">
      <c r="A64" s="15" t="str">
        <f>IF(INTRO!$E$43="Non-endemic"," ", IF(COUNTRY_INFO!A64=0," ",COUNTRY_INFO!A64))</f>
        <v>Benin</v>
      </c>
      <c r="B64" s="15" t="str">
        <f>IF(INTRO!$E$43="Non-endemic"," ", IF(COUNTRY_INFO!B64=0," ",COUNTRY_INFO!B64))</f>
        <v>Oueme</v>
      </c>
      <c r="C64" s="15" t="str">
        <f>IF(INTRO!$E$43="Non-endemic"," ", IF(COUNTRY_INFO!C64=0," ",COUNTRY_INFO!C64))</f>
        <v>Adjohoun</v>
      </c>
      <c r="D64" s="46">
        <f>IF(INTRO!$E$43="Non-endemic", 0, IF(COUNTRY_INFO!$K64&gt;0, IF(COUNTRY_INFO!$K64=4, 0, IF(COUNTRY_INFO!$K64=1, COUNTRY_INFO!$F64*0.33, IF(COUNTRY_INFO!$K64=2, COUNTRY_INFO!$F64*0.5, COUNTRY_INFO!$F64))), 0))</f>
        <v>8767.9839697794778</v>
      </c>
      <c r="E64" s="46">
        <f>IF(INTRO!$E$43="Non-endemic", 0, IF(COUNTRY_INFO!$K64&gt;0, IF(COUNTRY_INFO!$K64=4, 0, IF(COUNTRY_INFO!$K64=1, 0, IF(COUNTRY_INFO!$K64=2, COUNTRY_INFO!$G64*0.2, COUNTRY_INFO!$G64))), 0))</f>
        <v>0</v>
      </c>
      <c r="F64" s="46">
        <f t="shared" si="1"/>
        <v>8767.9839697794778</v>
      </c>
      <c r="G64" s="53">
        <f>IF(INTRO!$E$43="Non-endemic", "Not required", COUNTRY_INFO!S64)</f>
        <v>0</v>
      </c>
      <c r="H64" s="64"/>
      <c r="I64" s="46"/>
      <c r="J64" s="65"/>
      <c r="K64" s="63"/>
      <c r="L64" s="63">
        <f t="shared" si="2"/>
        <v>0</v>
      </c>
      <c r="M64" s="46">
        <f t="shared" si="3"/>
        <v>0</v>
      </c>
      <c r="N64" s="63">
        <f t="shared" si="4"/>
        <v>0</v>
      </c>
      <c r="O64" s="46">
        <f t="shared" si="5"/>
        <v>0</v>
      </c>
      <c r="P64" s="54"/>
      <c r="Q64" s="55">
        <f t="shared" si="6"/>
        <v>0</v>
      </c>
      <c r="R64" s="55">
        <f t="shared" si="7"/>
        <v>0</v>
      </c>
    </row>
    <row r="65" spans="1:18" x14ac:dyDescent="0.3">
      <c r="A65" s="15" t="str">
        <f>IF(INTRO!$E$43="Non-endemic"," ", IF(COUNTRY_INFO!A65=0," ",COUNTRY_INFO!A65))</f>
        <v>Benin</v>
      </c>
      <c r="B65" s="15" t="str">
        <f>IF(INTRO!$E$43="Non-endemic"," ", IF(COUNTRY_INFO!B65=0," ",COUNTRY_INFO!B65))</f>
        <v>Oueme</v>
      </c>
      <c r="C65" s="15" t="str">
        <f>IF(INTRO!$E$43="Non-endemic"," ", IF(COUNTRY_INFO!C65=0," ",COUNTRY_INFO!C65))</f>
        <v>Aguégués</v>
      </c>
      <c r="D65" s="46">
        <f>IF(INTRO!$E$43="Non-endemic", 0, IF(COUNTRY_INFO!$K65&gt;0, IF(COUNTRY_INFO!$K65=4, 0, IF(COUNTRY_INFO!$K65=1, COUNTRY_INFO!$F65*0.33, IF(COUNTRY_INFO!$K65=2, COUNTRY_INFO!$F65*0.5, COUNTRY_INFO!$F65))), 0))</f>
        <v>15718.926114214097</v>
      </c>
      <c r="E65" s="46">
        <f>IF(INTRO!$E$43="Non-endemic", 0, IF(COUNTRY_INFO!$K65&gt;0, IF(COUNTRY_INFO!$K65=4, 0, IF(COUNTRY_INFO!$K65=1, 0, IF(COUNTRY_INFO!$K65=2, COUNTRY_INFO!$G65*0.2, COUNTRY_INFO!$G65))), 0))</f>
        <v>28421.088630750746</v>
      </c>
      <c r="F65" s="46">
        <f t="shared" si="1"/>
        <v>44140.014744964843</v>
      </c>
      <c r="G65" s="53">
        <f>IF(INTRO!$E$43="Non-endemic", "Not required", COUNTRY_INFO!S65)</f>
        <v>1</v>
      </c>
      <c r="H65" s="64"/>
      <c r="I65" s="46">
        <v>13342.664411999998</v>
      </c>
      <c r="J65" s="65"/>
      <c r="K65" s="63"/>
      <c r="L65" s="63">
        <f t="shared" si="2"/>
        <v>13342.664411999998</v>
      </c>
      <c r="M65" s="46">
        <f t="shared" si="3"/>
        <v>33356.661029999996</v>
      </c>
      <c r="N65" s="63">
        <f t="shared" si="4"/>
        <v>0</v>
      </c>
      <c r="O65" s="46">
        <f t="shared" si="5"/>
        <v>33356.661029999996</v>
      </c>
      <c r="P65" s="54"/>
      <c r="Q65" s="55">
        <f t="shared" si="6"/>
        <v>33356.661029999996</v>
      </c>
      <c r="R65" s="55">
        <f t="shared" si="7"/>
        <v>34</v>
      </c>
    </row>
    <row r="66" spans="1:18" x14ac:dyDescent="0.3">
      <c r="A66" s="15" t="str">
        <f>IF(INTRO!$E$43="Non-endemic"," ", IF(COUNTRY_INFO!A66=0," ",COUNTRY_INFO!A66))</f>
        <v>Benin</v>
      </c>
      <c r="B66" s="15" t="str">
        <f>IF(INTRO!$E$43="Non-endemic"," ", IF(COUNTRY_INFO!B66=0," ",COUNTRY_INFO!B66))</f>
        <v>Oueme</v>
      </c>
      <c r="C66" s="15" t="str">
        <f>IF(INTRO!$E$43="Non-endemic"," ", IF(COUNTRY_INFO!C66=0," ",COUNTRY_INFO!C66))</f>
        <v>Akpro-Missérété</v>
      </c>
      <c r="D66" s="46">
        <f>IF(INTRO!$E$43="Non-endemic", 0, IF(COUNTRY_INFO!$K66&gt;0, IF(COUNTRY_INFO!$K66=4, 0, IF(COUNTRY_INFO!$K66=1, COUNTRY_INFO!$F66*0.33, IF(COUNTRY_INFO!$K66=2, COUNTRY_INFO!$F66*0.5, COUNTRY_INFO!$F66))), 0))</f>
        <v>14812.437000258469</v>
      </c>
      <c r="E66" s="46">
        <f>IF(INTRO!$E$43="Non-endemic", 0, IF(COUNTRY_INFO!$K66&gt;0, IF(COUNTRY_INFO!$K66=4, 0, IF(COUNTRY_INFO!$K66=1, 0, IF(COUNTRY_INFO!$K66=2, COUNTRY_INFO!$G66*0.2, COUNTRY_INFO!$G66))), 0))</f>
        <v>0</v>
      </c>
      <c r="F66" s="46">
        <f t="shared" si="1"/>
        <v>14812.437000258469</v>
      </c>
      <c r="G66" s="53">
        <f>IF(INTRO!$E$43="Non-endemic", "Not required", COUNTRY_INFO!S66)</f>
        <v>0</v>
      </c>
      <c r="H66" s="64"/>
      <c r="I66" s="46"/>
      <c r="J66" s="65"/>
      <c r="K66" s="63"/>
      <c r="L66" s="63">
        <f t="shared" si="2"/>
        <v>0</v>
      </c>
      <c r="M66" s="46">
        <f t="shared" si="3"/>
        <v>0</v>
      </c>
      <c r="N66" s="63">
        <f t="shared" si="4"/>
        <v>0</v>
      </c>
      <c r="O66" s="46">
        <f t="shared" si="5"/>
        <v>0</v>
      </c>
      <c r="P66" s="54"/>
      <c r="Q66" s="55">
        <f t="shared" si="6"/>
        <v>0</v>
      </c>
      <c r="R66" s="55">
        <f t="shared" si="7"/>
        <v>0</v>
      </c>
    </row>
    <row r="67" spans="1:18" x14ac:dyDescent="0.3">
      <c r="A67" s="15" t="str">
        <f>IF(INTRO!$E$43="Non-endemic"," ", IF(COUNTRY_INFO!A67=0," ",COUNTRY_INFO!A67))</f>
        <v>Benin</v>
      </c>
      <c r="B67" s="15" t="str">
        <f>IF(INTRO!$E$43="Non-endemic"," ", IF(COUNTRY_INFO!B67=0," ",COUNTRY_INFO!B67))</f>
        <v>Oueme</v>
      </c>
      <c r="C67" s="15" t="str">
        <f>IF(INTRO!$E$43="Non-endemic"," ", IF(COUNTRY_INFO!C67=0," ",COUNTRY_INFO!C67))</f>
        <v>Avrankou</v>
      </c>
      <c r="D67" s="46">
        <f>IF(INTRO!$E$43="Non-endemic", 0, IF(COUNTRY_INFO!$K67&gt;0, IF(COUNTRY_INFO!$K67=4, 0, IF(COUNTRY_INFO!$K67=1, COUNTRY_INFO!$F67*0.33, IF(COUNTRY_INFO!$K67=2, COUNTRY_INFO!$F67*0.5, COUNTRY_INFO!$F67))), 0))</f>
        <v>14905.677513246446</v>
      </c>
      <c r="E67" s="46">
        <f>IF(INTRO!$E$43="Non-endemic", 0, IF(COUNTRY_INFO!$K67&gt;0, IF(COUNTRY_INFO!$K67=4, 0, IF(COUNTRY_INFO!$K67=1, 0, IF(COUNTRY_INFO!$K67=2, COUNTRY_INFO!$G67*0.2, COUNTRY_INFO!$G67))), 0))</f>
        <v>0</v>
      </c>
      <c r="F67" s="46">
        <f t="shared" si="1"/>
        <v>14905.677513246446</v>
      </c>
      <c r="G67" s="53">
        <f>IF(INTRO!$E$43="Non-endemic", "Not required", COUNTRY_INFO!S67)</f>
        <v>0</v>
      </c>
      <c r="H67" s="64"/>
      <c r="I67" s="46"/>
      <c r="J67" s="65"/>
      <c r="K67" s="63"/>
      <c r="L67" s="63">
        <f t="shared" si="2"/>
        <v>0</v>
      </c>
      <c r="M67" s="46">
        <f t="shared" si="3"/>
        <v>0</v>
      </c>
      <c r="N67" s="63">
        <f t="shared" si="4"/>
        <v>0</v>
      </c>
      <c r="O67" s="46">
        <f t="shared" si="5"/>
        <v>0</v>
      </c>
      <c r="P67" s="54"/>
      <c r="Q67" s="55">
        <f t="shared" si="6"/>
        <v>0</v>
      </c>
      <c r="R67" s="55">
        <f t="shared" si="7"/>
        <v>0</v>
      </c>
    </row>
    <row r="68" spans="1:18" x14ac:dyDescent="0.3">
      <c r="A68" s="15" t="str">
        <f>IF(INTRO!$E$43="Non-endemic"," ", IF(COUNTRY_INFO!A68=0," ",COUNTRY_INFO!A68))</f>
        <v>Benin</v>
      </c>
      <c r="B68" s="15" t="str">
        <f>IF(INTRO!$E$43="Non-endemic"," ", IF(COUNTRY_INFO!B68=0," ",COUNTRY_INFO!B68))</f>
        <v>Oueme</v>
      </c>
      <c r="C68" s="15" t="str">
        <f>IF(INTRO!$E$43="Non-endemic"," ", IF(COUNTRY_INFO!C68=0," ",COUNTRY_INFO!C68))</f>
        <v>Bonou</v>
      </c>
      <c r="D68" s="46">
        <f>IF(INTRO!$E$43="Non-endemic", 0, IF(COUNTRY_INFO!$K68&gt;0, IF(COUNTRY_INFO!$K68=4, 0, IF(COUNTRY_INFO!$K68=1, COUNTRY_INFO!$F68*0.33, IF(COUNTRY_INFO!$K68=2, COUNTRY_INFO!$F68*0.5, COUNTRY_INFO!$F68))), 0))</f>
        <v>5162.4513239747494</v>
      </c>
      <c r="E68" s="46">
        <f>IF(INTRO!$E$43="Non-endemic", 0, IF(COUNTRY_INFO!$K68&gt;0, IF(COUNTRY_INFO!$K68=4, 0, IF(COUNTRY_INFO!$K68=1, 0, IF(COUNTRY_INFO!$K68=2, COUNTRY_INFO!$G68*0.2, COUNTRY_INFO!$G68))), 0))</f>
        <v>0</v>
      </c>
      <c r="F68" s="46">
        <f t="shared" si="1"/>
        <v>5162.4513239747494</v>
      </c>
      <c r="G68" s="53">
        <f>IF(INTRO!$E$43="Non-endemic", "Not required", COUNTRY_INFO!S68)</f>
        <v>0</v>
      </c>
      <c r="H68" s="64"/>
      <c r="I68" s="46"/>
      <c r="J68" s="65"/>
      <c r="K68" s="63"/>
      <c r="L68" s="63">
        <f t="shared" si="2"/>
        <v>0</v>
      </c>
      <c r="M68" s="46">
        <f t="shared" si="3"/>
        <v>0</v>
      </c>
      <c r="N68" s="63">
        <f t="shared" si="4"/>
        <v>0</v>
      </c>
      <c r="O68" s="46">
        <f t="shared" si="5"/>
        <v>0</v>
      </c>
      <c r="P68" s="54"/>
      <c r="Q68" s="55">
        <f t="shared" si="6"/>
        <v>0</v>
      </c>
      <c r="R68" s="55">
        <f t="shared" si="7"/>
        <v>0</v>
      </c>
    </row>
    <row r="69" spans="1:18" x14ac:dyDescent="0.3">
      <c r="A69" s="15" t="str">
        <f>IF(INTRO!$E$43="Non-endemic"," ", IF(COUNTRY_INFO!A69=0," ",COUNTRY_INFO!A69))</f>
        <v>Benin</v>
      </c>
      <c r="B69" s="15" t="str">
        <f>IF(INTRO!$E$43="Non-endemic"," ", IF(COUNTRY_INFO!B69=0," ",COUNTRY_INFO!B69))</f>
        <v>Oueme</v>
      </c>
      <c r="C69" s="15" t="str">
        <f>IF(INTRO!$E$43="Non-endemic"," ", IF(COUNTRY_INFO!C69=0," ",COUNTRY_INFO!C69))</f>
        <v>Dangbo</v>
      </c>
      <c r="D69" s="46">
        <f>IF(INTRO!$E$43="Non-endemic", 0, IF(COUNTRY_INFO!$K69&gt;0, IF(COUNTRY_INFO!$K69=4, 0, IF(COUNTRY_INFO!$K69=1, COUNTRY_INFO!$F69*0.33, IF(COUNTRY_INFO!$K69=2, COUNTRY_INFO!$F69*0.5, COUNTRY_INFO!$F69))), 0))</f>
        <v>34013.580393366734</v>
      </c>
      <c r="E69" s="46">
        <f>IF(INTRO!$E$43="Non-endemic", 0, IF(COUNTRY_INFO!$K69&gt;0, IF(COUNTRY_INFO!$K69=4, 0, IF(COUNTRY_INFO!$K69=1, 0, IF(COUNTRY_INFO!$K69=2, COUNTRY_INFO!$G69*0.2, COUNTRY_INFO!$G69))), 0))</f>
        <v>61499.301923360064</v>
      </c>
      <c r="F69" s="46">
        <f t="shared" si="1"/>
        <v>95512.882316726798</v>
      </c>
      <c r="G69" s="53">
        <f>IF(INTRO!$E$43="Non-endemic", "Not required", COUNTRY_INFO!S69)</f>
        <v>1</v>
      </c>
      <c r="H69" s="64"/>
      <c r="I69" s="46">
        <v>28766.933244000003</v>
      </c>
      <c r="J69" s="65"/>
      <c r="K69" s="63"/>
      <c r="L69" s="63">
        <f t="shared" si="2"/>
        <v>28766.933244000003</v>
      </c>
      <c r="M69" s="46">
        <f t="shared" si="3"/>
        <v>71917.333110000007</v>
      </c>
      <c r="N69" s="63">
        <f t="shared" si="4"/>
        <v>0</v>
      </c>
      <c r="O69" s="46">
        <f t="shared" si="5"/>
        <v>71917.333110000007</v>
      </c>
      <c r="P69" s="54"/>
      <c r="Q69" s="55">
        <f t="shared" si="6"/>
        <v>71917.333110000007</v>
      </c>
      <c r="R69" s="55">
        <f t="shared" si="7"/>
        <v>72</v>
      </c>
    </row>
    <row r="70" spans="1:18" x14ac:dyDescent="0.3">
      <c r="A70" s="15" t="str">
        <f>IF(INTRO!$E$43="Non-endemic"," ", IF(COUNTRY_INFO!A70=0," ",COUNTRY_INFO!A70))</f>
        <v>Benin</v>
      </c>
      <c r="B70" s="15" t="str">
        <f>IF(INTRO!$E$43="Non-endemic"," ", IF(COUNTRY_INFO!B70=0," ",COUNTRY_INFO!B70))</f>
        <v>Oueme</v>
      </c>
      <c r="C70" s="15" t="str">
        <f>IF(INTRO!$E$43="Non-endemic"," ", IF(COUNTRY_INFO!C70=0," ",COUNTRY_INFO!C70))</f>
        <v>Porto-Novo</v>
      </c>
      <c r="D70" s="46">
        <f>IF(INTRO!$E$43="Non-endemic", 0, IF(COUNTRY_INFO!$K70&gt;0, IF(COUNTRY_INFO!$K70=4, 0, IF(COUNTRY_INFO!$K70=1, COUNTRY_INFO!$F70*0.33, IF(COUNTRY_INFO!$K70=2, COUNTRY_INFO!$F70*0.5, COUNTRY_INFO!$F70))), 0))</f>
        <v>30768.205234684108</v>
      </c>
      <c r="E70" s="46">
        <f>IF(INTRO!$E$43="Non-endemic", 0, IF(COUNTRY_INFO!$K70&gt;0, IF(COUNTRY_INFO!$K70=4, 0, IF(COUNTRY_INFO!$K70=1, 0, IF(COUNTRY_INFO!$K70=2, COUNTRY_INFO!$G70*0.2, COUNTRY_INFO!$G70))), 0))</f>
        <v>0</v>
      </c>
      <c r="F70" s="46">
        <f t="shared" si="1"/>
        <v>30768.205234684108</v>
      </c>
      <c r="G70" s="53">
        <f>IF(INTRO!$E$43="Non-endemic", "Not required", COUNTRY_INFO!S70)</f>
        <v>0</v>
      </c>
      <c r="H70" s="64"/>
      <c r="I70" s="46"/>
      <c r="J70" s="65"/>
      <c r="K70" s="63"/>
      <c r="L70" s="63">
        <f t="shared" si="2"/>
        <v>0</v>
      </c>
      <c r="M70" s="46">
        <f t="shared" si="3"/>
        <v>0</v>
      </c>
      <c r="N70" s="63">
        <f t="shared" si="4"/>
        <v>0</v>
      </c>
      <c r="O70" s="46">
        <f t="shared" si="5"/>
        <v>0</v>
      </c>
      <c r="P70" s="54"/>
      <c r="Q70" s="55">
        <f t="shared" si="6"/>
        <v>0</v>
      </c>
      <c r="R70" s="55">
        <f t="shared" si="7"/>
        <v>0</v>
      </c>
    </row>
    <row r="71" spans="1:18" x14ac:dyDescent="0.3">
      <c r="A71" s="15" t="str">
        <f>IF(INTRO!$E$43="Non-endemic"," ", IF(COUNTRY_INFO!A71=0," ",COUNTRY_INFO!A71))</f>
        <v>Benin</v>
      </c>
      <c r="B71" s="15" t="str">
        <f>IF(INTRO!$E$43="Non-endemic"," ", IF(COUNTRY_INFO!B71=0," ",COUNTRY_INFO!B71))</f>
        <v>Oueme</v>
      </c>
      <c r="C71" s="15" t="str">
        <f>IF(INTRO!$E$43="Non-endemic"," ", IF(COUNTRY_INFO!C71=0," ",COUNTRY_INFO!C71))</f>
        <v>Sèmè-Kpodji</v>
      </c>
      <c r="D71" s="46">
        <f>IF(INTRO!$E$43="Non-endemic", 0, IF(COUNTRY_INFO!$K71&gt;0, IF(COUNTRY_INFO!$K71=4, 0, IF(COUNTRY_INFO!$K71=1, COUNTRY_INFO!$F71*0.33, IF(COUNTRY_INFO!$K71=2, COUNTRY_INFO!$F71*0.5, COUNTRY_INFO!$F71))), 0))</f>
        <v>25923.539928758266</v>
      </c>
      <c r="E71" s="46">
        <f>IF(INTRO!$E$43="Non-endemic", 0, IF(COUNTRY_INFO!$K71&gt;0, IF(COUNTRY_INFO!$K71=4, 0, IF(COUNTRY_INFO!$K71=1, 0, IF(COUNTRY_INFO!$K71=2, COUNTRY_INFO!$G71*0.2, COUNTRY_INFO!$G71))), 0))</f>
        <v>0</v>
      </c>
      <c r="F71" s="46">
        <f t="shared" si="1"/>
        <v>25923.539928758266</v>
      </c>
      <c r="G71" s="53">
        <f>IF(INTRO!$E$43="Non-endemic", "Not required", COUNTRY_INFO!S71)</f>
        <v>1</v>
      </c>
      <c r="H71" s="64"/>
      <c r="I71" s="46"/>
      <c r="J71" s="65"/>
      <c r="K71" s="63"/>
      <c r="L71" s="63">
        <f t="shared" si="2"/>
        <v>0</v>
      </c>
      <c r="M71" s="46">
        <f t="shared" si="3"/>
        <v>0</v>
      </c>
      <c r="N71" s="63">
        <f t="shared" si="4"/>
        <v>0</v>
      </c>
      <c r="O71" s="46">
        <f t="shared" si="5"/>
        <v>0</v>
      </c>
      <c r="P71" s="54"/>
      <c r="Q71" s="55">
        <f t="shared" si="6"/>
        <v>0</v>
      </c>
      <c r="R71" s="55">
        <f t="shared" si="7"/>
        <v>0</v>
      </c>
    </row>
    <row r="72" spans="1:18" x14ac:dyDescent="0.3">
      <c r="A72" s="15" t="str">
        <f>IF(INTRO!$E$43="Non-endemic"," ", IF(COUNTRY_INFO!A72=0," ",COUNTRY_INFO!A72))</f>
        <v>Benin</v>
      </c>
      <c r="B72" s="15" t="str">
        <f>IF(INTRO!$E$43="Non-endemic"," ", IF(COUNTRY_INFO!B72=0," ",COUNTRY_INFO!B72))</f>
        <v>Plateau</v>
      </c>
      <c r="C72" s="15" t="str">
        <f>IF(INTRO!$E$43="Non-endemic"," ", IF(COUNTRY_INFO!C72=0," ",COUNTRY_INFO!C72))</f>
        <v>Adja-Ouèrè</v>
      </c>
      <c r="D72" s="46">
        <f>IF(INTRO!$E$43="Non-endemic", 0, IF(COUNTRY_INFO!$K72&gt;0, IF(COUNTRY_INFO!$K72=4, 0, IF(COUNTRY_INFO!$K72=1, COUNTRY_INFO!$F72*0.33, IF(COUNTRY_INFO!$K72=2, COUNTRY_INFO!$F72*0.5, COUNTRY_INFO!$F72))), 0))</f>
        <v>20508.821040494637</v>
      </c>
      <c r="E72" s="46">
        <f>IF(INTRO!$E$43="Non-endemic", 0, IF(COUNTRY_INFO!$K72&gt;0, IF(COUNTRY_INFO!$K72=4, 0, IF(COUNTRY_INFO!$K72=1, 0, IF(COUNTRY_INFO!$K72=2, COUNTRY_INFO!$G72*0.2, COUNTRY_INFO!$G72))), 0))</f>
        <v>14832.642287872892</v>
      </c>
      <c r="F72" s="46">
        <f t="shared" si="1"/>
        <v>35341.463328367528</v>
      </c>
      <c r="G72" s="53">
        <f>IF(INTRO!$E$43="Non-endemic", "Not required", COUNTRY_INFO!S72)</f>
        <v>0</v>
      </c>
      <c r="H72" s="64"/>
      <c r="I72" s="46">
        <v>34779.290678999998</v>
      </c>
      <c r="J72" s="65"/>
      <c r="K72" s="63"/>
      <c r="L72" s="63">
        <f t="shared" si="2"/>
        <v>34779.290678999998</v>
      </c>
      <c r="M72" s="46">
        <f t="shared" si="3"/>
        <v>86948.226697499995</v>
      </c>
      <c r="N72" s="63">
        <f t="shared" si="4"/>
        <v>0</v>
      </c>
      <c r="O72" s="46">
        <f t="shared" si="5"/>
        <v>86948.226697499995</v>
      </c>
      <c r="P72" s="54"/>
      <c r="Q72" s="55">
        <f t="shared" si="6"/>
        <v>86948.226697499995</v>
      </c>
      <c r="R72" s="55">
        <f t="shared" si="7"/>
        <v>87</v>
      </c>
    </row>
    <row r="73" spans="1:18" x14ac:dyDescent="0.3">
      <c r="A73" s="15" t="str">
        <f>IF(INTRO!$E$43="Non-endemic"," ", IF(COUNTRY_INFO!A73=0," ",COUNTRY_INFO!A73))</f>
        <v>Benin</v>
      </c>
      <c r="B73" s="15" t="str">
        <f>IF(INTRO!$E$43="Non-endemic"," ", IF(COUNTRY_INFO!B73=0," ",COUNTRY_INFO!B73))</f>
        <v>Plateau</v>
      </c>
      <c r="C73" s="15" t="str">
        <f>IF(INTRO!$E$43="Non-endemic"," ", IF(COUNTRY_INFO!C73=0," ",COUNTRY_INFO!C73))</f>
        <v>Ifangni</v>
      </c>
      <c r="D73" s="46">
        <f>IF(INTRO!$E$43="Non-endemic", 0, IF(COUNTRY_INFO!$K73&gt;0, IF(COUNTRY_INFO!$K73=4, 0, IF(COUNTRY_INFO!$K73=1, COUNTRY_INFO!$F73*0.33, IF(COUNTRY_INFO!$K73=2, COUNTRY_INFO!$F73*0.5, COUNTRY_INFO!$F73))), 0))</f>
        <v>12917.827025985926</v>
      </c>
      <c r="E73" s="46">
        <f>IF(INTRO!$E$43="Non-endemic", 0, IF(COUNTRY_INFO!$K73&gt;0, IF(COUNTRY_INFO!$K73=4, 0, IF(COUNTRY_INFO!$K73=1, 0, IF(COUNTRY_INFO!$K73=2, COUNTRY_INFO!$G73*0.2, COUNTRY_INFO!$G73))), 0))</f>
        <v>0</v>
      </c>
      <c r="F73" s="46">
        <f t="shared" ref="F73:F85" si="8">SUM(D73:E73)</f>
        <v>12917.827025985926</v>
      </c>
      <c r="G73" s="53">
        <f>IF(INTRO!$E$43="Non-endemic", "Not required", COUNTRY_INFO!S73)</f>
        <v>1</v>
      </c>
      <c r="H73" s="64"/>
      <c r="I73" s="46"/>
      <c r="J73" s="65"/>
      <c r="K73" s="63"/>
      <c r="L73" s="63">
        <f t="shared" ref="L73:L85" si="9">IF($J73=0,SUM(I73,K73),SUM(J73,K73))</f>
        <v>0</v>
      </c>
      <c r="M73" s="46">
        <f t="shared" si="3"/>
        <v>0</v>
      </c>
      <c r="N73" s="63">
        <f t="shared" si="4"/>
        <v>0</v>
      </c>
      <c r="O73" s="46">
        <f t="shared" ref="O73:O85" si="10">M73</f>
        <v>0</v>
      </c>
      <c r="P73" s="54"/>
      <c r="Q73" s="55">
        <f t="shared" ref="Q73:Q85" si="11">IF($O73&gt;$P73,O73-P73,0)</f>
        <v>0</v>
      </c>
      <c r="R73" s="55">
        <f t="shared" si="7"/>
        <v>0</v>
      </c>
    </row>
    <row r="74" spans="1:18" x14ac:dyDescent="0.3">
      <c r="A74" s="15" t="str">
        <f>IF(INTRO!$E$43="Non-endemic"," ", IF(COUNTRY_INFO!A74=0," ",COUNTRY_INFO!A74))</f>
        <v>Benin</v>
      </c>
      <c r="B74" s="15" t="str">
        <f>IF(INTRO!$E$43="Non-endemic"," ", IF(COUNTRY_INFO!B74=0," ",COUNTRY_INFO!B74))</f>
        <v>Plateau</v>
      </c>
      <c r="C74" s="15" t="str">
        <f>IF(INTRO!$E$43="Non-endemic"," ", IF(COUNTRY_INFO!C74=0," ",COUNTRY_INFO!C74))</f>
        <v>Kétou</v>
      </c>
      <c r="D74" s="46">
        <f>IF(INTRO!$E$43="Non-endemic", 0, IF(COUNTRY_INFO!$K74&gt;0, IF(COUNTRY_INFO!$K74=4, 0, IF(COUNTRY_INFO!$K74=1, COUNTRY_INFO!$F74*0.33, IF(COUNTRY_INFO!$K74=2, COUNTRY_INFO!$F74*0.5, COUNTRY_INFO!$F74))), 0))</f>
        <v>27752.395111572827</v>
      </c>
      <c r="E74" s="46">
        <f>IF(INTRO!$E$43="Non-endemic", 0, IF(COUNTRY_INFO!$K74&gt;0, IF(COUNTRY_INFO!$K74=4, 0, IF(COUNTRY_INFO!$K74=1, 0, IF(COUNTRY_INFO!$K74=2, COUNTRY_INFO!$G74*0.2, COUNTRY_INFO!$G74))), 0))</f>
        <v>20071.429191804185</v>
      </c>
      <c r="F74" s="46">
        <f t="shared" si="8"/>
        <v>47823.824303377012</v>
      </c>
      <c r="G74" s="53">
        <f>IF(INTRO!$E$43="Non-endemic", "Not required", COUNTRY_INFO!S74)</f>
        <v>0</v>
      </c>
      <c r="H74" s="64"/>
      <c r="I74" s="46">
        <v>46940.179670999998</v>
      </c>
      <c r="J74" s="65"/>
      <c r="K74" s="63"/>
      <c r="L74" s="63">
        <f t="shared" si="9"/>
        <v>46940.179670999998</v>
      </c>
      <c r="M74" s="46">
        <f t="shared" si="3"/>
        <v>117350.44917749999</v>
      </c>
      <c r="N74" s="63">
        <f t="shared" si="4"/>
        <v>0</v>
      </c>
      <c r="O74" s="46">
        <f t="shared" si="10"/>
        <v>117350.44917749999</v>
      </c>
      <c r="P74" s="54"/>
      <c r="Q74" s="55">
        <f t="shared" si="11"/>
        <v>117350.44917749999</v>
      </c>
      <c r="R74" s="55">
        <f t="shared" si="7"/>
        <v>118</v>
      </c>
    </row>
    <row r="75" spans="1:18" x14ac:dyDescent="0.3">
      <c r="A75" s="15" t="str">
        <f>IF(INTRO!$E$43="Non-endemic"," ", IF(COUNTRY_INFO!A75=0," ",COUNTRY_INFO!A75))</f>
        <v>Benin</v>
      </c>
      <c r="B75" s="15" t="str">
        <f>IF(INTRO!$E$43="Non-endemic"," ", IF(COUNTRY_INFO!B75=0," ",COUNTRY_INFO!B75))</f>
        <v>Plateau</v>
      </c>
      <c r="C75" s="15" t="str">
        <f>IF(INTRO!$E$43="Non-endemic"," ", IF(COUNTRY_INFO!C75=0," ",COUNTRY_INFO!C75))</f>
        <v>Pobè</v>
      </c>
      <c r="D75" s="46">
        <f>IF(INTRO!$E$43="Non-endemic", 0, IF(COUNTRY_INFO!$K75&gt;0, IF(COUNTRY_INFO!$K75=4, 0, IF(COUNTRY_INFO!$K75=1, COUNTRY_INFO!$F75*0.33, IF(COUNTRY_INFO!$K75=2, COUNTRY_INFO!$F75*0.5, COUNTRY_INFO!$F75))), 0))</f>
        <v>21813.087664688039</v>
      </c>
      <c r="E75" s="46">
        <f>IF(INTRO!$E$43="Non-endemic", 0, IF(COUNTRY_INFO!$K75&gt;0, IF(COUNTRY_INFO!$K75=4, 0, IF(COUNTRY_INFO!$K75=1, 0, IF(COUNTRY_INFO!$K75=2, COUNTRY_INFO!$G75*0.2, COUNTRY_INFO!$G75))), 0))</f>
        <v>15775.930068602664</v>
      </c>
      <c r="F75" s="46">
        <f t="shared" si="8"/>
        <v>37589.017733290704</v>
      </c>
      <c r="G75" s="53">
        <f>IF(INTRO!$E$43="Non-endemic", "Not required", COUNTRY_INFO!S75)</f>
        <v>0</v>
      </c>
      <c r="H75" s="64"/>
      <c r="I75" s="46">
        <v>37114.946819999997</v>
      </c>
      <c r="J75" s="65"/>
      <c r="K75" s="63"/>
      <c r="L75" s="63">
        <f t="shared" si="9"/>
        <v>37114.946819999997</v>
      </c>
      <c r="M75" s="46">
        <f t="shared" si="3"/>
        <v>92787.367050000001</v>
      </c>
      <c r="N75" s="63">
        <f t="shared" si="4"/>
        <v>0</v>
      </c>
      <c r="O75" s="46">
        <f t="shared" si="10"/>
        <v>92787.367050000001</v>
      </c>
      <c r="P75" s="54"/>
      <c r="Q75" s="55">
        <f t="shared" si="11"/>
        <v>92787.367050000001</v>
      </c>
      <c r="R75" s="55">
        <f t="shared" si="7"/>
        <v>93</v>
      </c>
    </row>
    <row r="76" spans="1:18" x14ac:dyDescent="0.3">
      <c r="A76" s="15" t="str">
        <f>IF(INTRO!$E$43="Non-endemic"," ", IF(COUNTRY_INFO!A76=0," ",COUNTRY_INFO!A76))</f>
        <v>Benin</v>
      </c>
      <c r="B76" s="15" t="str">
        <f>IF(INTRO!$E$43="Non-endemic"," ", IF(COUNTRY_INFO!B76=0," ",COUNTRY_INFO!B76))</f>
        <v>Plateau</v>
      </c>
      <c r="C76" s="15" t="str">
        <f>IF(INTRO!$E$43="Non-endemic"," ", IF(COUNTRY_INFO!C76=0," ",COUNTRY_INFO!C76))</f>
        <v>Sakété</v>
      </c>
      <c r="D76" s="46">
        <f>IF(INTRO!$E$43="Non-endemic", 0, IF(COUNTRY_INFO!$K76&gt;0, IF(COUNTRY_INFO!$K76=4, 0, IF(COUNTRY_INFO!$K76=1, COUNTRY_INFO!$F76*0.33, IF(COUNTRY_INFO!$K76=2, COUNTRY_INFO!$F76*0.5, COUNTRY_INFO!$F76))), 0))</f>
        <v>13280.429020939167</v>
      </c>
      <c r="E76" s="46">
        <f>IF(INTRO!$E$43="Non-endemic", 0, IF(COUNTRY_INFO!$K76&gt;0, IF(COUNTRY_INFO!$K76=4, 0, IF(COUNTRY_INFO!$K76=1, 0, IF(COUNTRY_INFO!$K76=2, COUNTRY_INFO!$G76*0.2, COUNTRY_INFO!$G76))), 0))</f>
        <v>0</v>
      </c>
      <c r="F76" s="46">
        <f t="shared" si="8"/>
        <v>13280.429020939167</v>
      </c>
      <c r="G76" s="53">
        <f>IF(INTRO!$E$43="Non-endemic", "Not required", COUNTRY_INFO!S76)</f>
        <v>0</v>
      </c>
      <c r="H76" s="64"/>
      <c r="I76" s="46"/>
      <c r="J76" s="65"/>
      <c r="K76" s="63"/>
      <c r="L76" s="63">
        <f t="shared" si="9"/>
        <v>0</v>
      </c>
      <c r="M76" s="46">
        <f t="shared" si="3"/>
        <v>0</v>
      </c>
      <c r="N76" s="63">
        <f t="shared" si="4"/>
        <v>0</v>
      </c>
      <c r="O76" s="46">
        <f t="shared" si="10"/>
        <v>0</v>
      </c>
      <c r="P76" s="54"/>
      <c r="Q76" s="55">
        <f t="shared" si="11"/>
        <v>0</v>
      </c>
      <c r="R76" s="55">
        <f t="shared" si="7"/>
        <v>0</v>
      </c>
    </row>
    <row r="77" spans="1:18" x14ac:dyDescent="0.3">
      <c r="A77" s="15" t="str">
        <f>IF(INTRO!$E$43="Non-endemic"," ", IF(COUNTRY_INFO!A77=0," ",COUNTRY_INFO!A77))</f>
        <v>Benin</v>
      </c>
      <c r="B77" s="15" t="str">
        <f>IF(INTRO!$E$43="Non-endemic"," ", IF(COUNTRY_INFO!B77=0," ",COUNTRY_INFO!B77))</f>
        <v>Zou</v>
      </c>
      <c r="C77" s="15" t="str">
        <f>IF(INTRO!$E$43="Non-endemic"," ", IF(COUNTRY_INFO!C77=0," ",COUNTRY_INFO!C77))</f>
        <v>Abomey</v>
      </c>
      <c r="D77" s="46">
        <f>IF(INTRO!$E$43="Non-endemic", 0, IF(COUNTRY_INFO!$K77&gt;0, IF(COUNTRY_INFO!$K77=4, 0, IF(COUNTRY_INFO!$K77=1, COUNTRY_INFO!$F77*0.33, IF(COUNTRY_INFO!$K77=2, COUNTRY_INFO!$F77*0.5, COUNTRY_INFO!$F77))), 0))</f>
        <v>10740.236168974592</v>
      </c>
      <c r="E77" s="46">
        <f>IF(INTRO!$E$43="Non-endemic", 0, IF(COUNTRY_INFO!$K77&gt;0, IF(COUNTRY_INFO!$K77=4, 0, IF(COUNTRY_INFO!$K77=1, 0, IF(COUNTRY_INFO!$K77=2, COUNTRY_INFO!$G77*0.2, COUNTRY_INFO!$G77))), 0))</f>
        <v>0</v>
      </c>
      <c r="F77" s="46">
        <f t="shared" si="8"/>
        <v>10740.236168974592</v>
      </c>
      <c r="G77" s="53">
        <f>IF(INTRO!$E$43="Non-endemic", "Not required", COUNTRY_INFO!S77)</f>
        <v>0</v>
      </c>
      <c r="H77" s="64"/>
      <c r="I77" s="46"/>
      <c r="J77" s="65"/>
      <c r="K77" s="63"/>
      <c r="L77" s="63">
        <f t="shared" si="9"/>
        <v>0</v>
      </c>
      <c r="M77" s="46">
        <f t="shared" si="3"/>
        <v>0</v>
      </c>
      <c r="N77" s="63">
        <f t="shared" si="4"/>
        <v>0</v>
      </c>
      <c r="O77" s="46">
        <f t="shared" si="10"/>
        <v>0</v>
      </c>
      <c r="P77" s="54"/>
      <c r="Q77" s="55">
        <f t="shared" si="11"/>
        <v>0</v>
      </c>
      <c r="R77" s="55">
        <f t="shared" si="7"/>
        <v>0</v>
      </c>
    </row>
    <row r="78" spans="1:18" x14ac:dyDescent="0.3">
      <c r="A78" s="15" t="str">
        <f>IF(INTRO!$E$43="Non-endemic"," ", IF(COUNTRY_INFO!A78=0," ",COUNTRY_INFO!A78))</f>
        <v>Benin</v>
      </c>
      <c r="B78" s="15" t="str">
        <f>IF(INTRO!$E$43="Non-endemic"," ", IF(COUNTRY_INFO!B78=0," ",COUNTRY_INFO!B78))</f>
        <v>Zou</v>
      </c>
      <c r="C78" s="15" t="str">
        <f>IF(INTRO!$E$43="Non-endemic"," ", IF(COUNTRY_INFO!C78=0," ",COUNTRY_INFO!C78))</f>
        <v>Agbangnizoun</v>
      </c>
      <c r="D78" s="46">
        <f>IF(INTRO!$E$43="Non-endemic", 0, IF(COUNTRY_INFO!$K78&gt;0, IF(COUNTRY_INFO!$K78=4, 0, IF(COUNTRY_INFO!$K78=1, COUNTRY_INFO!$F78*0.33, IF(COUNTRY_INFO!$K78=2, COUNTRY_INFO!$F78*0.5, COUNTRY_INFO!$F78))), 0))</f>
        <v>8445.0761257986433</v>
      </c>
      <c r="E78" s="46">
        <f>IF(INTRO!$E$43="Non-endemic", 0, IF(COUNTRY_INFO!$K78&gt;0, IF(COUNTRY_INFO!$K78=4, 0, IF(COUNTRY_INFO!$K78=1, 0, IF(COUNTRY_INFO!$K78=2, COUNTRY_INFO!$G78*0.2, COUNTRY_INFO!$G78))), 0))</f>
        <v>0</v>
      </c>
      <c r="F78" s="46">
        <f t="shared" si="8"/>
        <v>8445.0761257986433</v>
      </c>
      <c r="G78" s="53">
        <f>IF(INTRO!$E$43="Non-endemic", "Not required", COUNTRY_INFO!S78)</f>
        <v>1</v>
      </c>
      <c r="H78" s="64"/>
      <c r="I78" s="46"/>
      <c r="J78" s="65"/>
      <c r="K78" s="63"/>
      <c r="L78" s="63">
        <f t="shared" si="9"/>
        <v>0</v>
      </c>
      <c r="M78" s="46">
        <f t="shared" si="3"/>
        <v>0</v>
      </c>
      <c r="N78" s="63">
        <f t="shared" si="4"/>
        <v>0</v>
      </c>
      <c r="O78" s="46">
        <f t="shared" si="10"/>
        <v>0</v>
      </c>
      <c r="P78" s="54"/>
      <c r="Q78" s="55">
        <f t="shared" si="11"/>
        <v>0</v>
      </c>
      <c r="R78" s="55">
        <f t="shared" si="7"/>
        <v>0</v>
      </c>
    </row>
    <row r="79" spans="1:18" x14ac:dyDescent="0.3">
      <c r="A79" s="15" t="str">
        <f>IF(INTRO!$E$43="Non-endemic"," ", IF(COUNTRY_INFO!A79=0," ",COUNTRY_INFO!A79))</f>
        <v>Benin</v>
      </c>
      <c r="B79" s="15" t="str">
        <f>IF(INTRO!$E$43="Non-endemic"," ", IF(COUNTRY_INFO!B79=0," ",COUNTRY_INFO!B79))</f>
        <v>Zou</v>
      </c>
      <c r="C79" s="15" t="str">
        <f>IF(INTRO!$E$43="Non-endemic"," ", IF(COUNTRY_INFO!C79=0," ",COUNTRY_INFO!C79))</f>
        <v>Bohicon</v>
      </c>
      <c r="D79" s="46">
        <f>IF(INTRO!$E$43="Non-endemic", 0, IF(COUNTRY_INFO!$K79&gt;0, IF(COUNTRY_INFO!$K79=4, 0, IF(COUNTRY_INFO!$K79=1, COUNTRY_INFO!$F79*0.33, IF(COUNTRY_INFO!$K79=2, COUNTRY_INFO!$F79*0.5, COUNTRY_INFO!$F79))), 0))</f>
        <v>19996.190463904626</v>
      </c>
      <c r="E79" s="46">
        <f>IF(INTRO!$E$43="Non-endemic", 0, IF(COUNTRY_INFO!$K79&gt;0, IF(COUNTRY_INFO!$K79=4, 0, IF(COUNTRY_INFO!$K79=1, 0, IF(COUNTRY_INFO!$K79=2, COUNTRY_INFO!$G79*0.2, COUNTRY_INFO!$G79))), 0))</f>
        <v>0</v>
      </c>
      <c r="F79" s="46">
        <f t="shared" si="8"/>
        <v>19996.190463904626</v>
      </c>
      <c r="G79" s="53">
        <f>IF(INTRO!$E$43="Non-endemic", "Not required", COUNTRY_INFO!S79)</f>
        <v>0</v>
      </c>
      <c r="H79" s="64"/>
      <c r="I79" s="46"/>
      <c r="J79" s="65"/>
      <c r="K79" s="63"/>
      <c r="L79" s="63">
        <f t="shared" si="9"/>
        <v>0</v>
      </c>
      <c r="M79" s="46">
        <f t="shared" si="3"/>
        <v>0</v>
      </c>
      <c r="N79" s="63">
        <f t="shared" si="4"/>
        <v>0</v>
      </c>
      <c r="O79" s="46">
        <f t="shared" si="10"/>
        <v>0</v>
      </c>
      <c r="P79" s="54"/>
      <c r="Q79" s="55">
        <f t="shared" si="11"/>
        <v>0</v>
      </c>
      <c r="R79" s="55">
        <f t="shared" si="7"/>
        <v>0</v>
      </c>
    </row>
    <row r="80" spans="1:18" x14ac:dyDescent="0.3">
      <c r="A80" s="15" t="str">
        <f>IF(INTRO!$E$43="Non-endemic"," ", IF(COUNTRY_INFO!A80=0," ",COUNTRY_INFO!A80))</f>
        <v>Benin</v>
      </c>
      <c r="B80" s="15" t="str">
        <f>IF(INTRO!$E$43="Non-endemic"," ", IF(COUNTRY_INFO!B80=0," ",COUNTRY_INFO!B80))</f>
        <v>Zou</v>
      </c>
      <c r="C80" s="15" t="str">
        <f>IF(INTRO!$E$43="Non-endemic"," ", IF(COUNTRY_INFO!C80=0," ",COUNTRY_INFO!C80))</f>
        <v>Covè</v>
      </c>
      <c r="D80" s="46">
        <f>IF(INTRO!$E$43="Non-endemic", 0, IF(COUNTRY_INFO!$K80&gt;0, IF(COUNTRY_INFO!$K80=4, 0, IF(COUNTRY_INFO!$K80=1, COUNTRY_INFO!$F80*0.33, IF(COUNTRY_INFO!$K80=2, COUNTRY_INFO!$F80*0.5, COUNTRY_INFO!$F80))), 0))</f>
        <v>5965.4139439386227</v>
      </c>
      <c r="E80" s="46">
        <f>IF(INTRO!$E$43="Non-endemic", 0, IF(COUNTRY_INFO!$K80&gt;0, IF(COUNTRY_INFO!$K80=4, 0, IF(COUNTRY_INFO!$K80=1, 0, IF(COUNTRY_INFO!$K80=2, COUNTRY_INFO!$G80*0.2, COUNTRY_INFO!$G80))), 0))</f>
        <v>0</v>
      </c>
      <c r="F80" s="46">
        <f t="shared" si="8"/>
        <v>5965.4139439386227</v>
      </c>
      <c r="G80" s="53">
        <f>IF(INTRO!$E$43="Non-endemic", "Not required", COUNTRY_INFO!S80)</f>
        <v>0</v>
      </c>
      <c r="H80" s="64"/>
      <c r="I80" s="46"/>
      <c r="J80" s="65"/>
      <c r="K80" s="63"/>
      <c r="L80" s="63">
        <f t="shared" si="9"/>
        <v>0</v>
      </c>
      <c r="M80" s="46">
        <f t="shared" si="3"/>
        <v>0</v>
      </c>
      <c r="N80" s="63">
        <f t="shared" si="4"/>
        <v>0</v>
      </c>
      <c r="O80" s="46">
        <f t="shared" si="10"/>
        <v>0</v>
      </c>
      <c r="P80" s="54"/>
      <c r="Q80" s="55">
        <f t="shared" si="11"/>
        <v>0</v>
      </c>
      <c r="R80" s="55">
        <f t="shared" si="7"/>
        <v>0</v>
      </c>
    </row>
    <row r="81" spans="1:18" x14ac:dyDescent="0.3">
      <c r="A81" s="15" t="str">
        <f>IF(INTRO!$E$43="Non-endemic"," ", IF(COUNTRY_INFO!A81=0," ",COUNTRY_INFO!A81))</f>
        <v>Benin</v>
      </c>
      <c r="B81" s="15" t="str">
        <f>IF(INTRO!$E$43="Non-endemic"," ", IF(COUNTRY_INFO!B81=0," ",COUNTRY_INFO!B81))</f>
        <v>Zou</v>
      </c>
      <c r="C81" s="15" t="str">
        <f>IF(INTRO!$E$43="Non-endemic"," ", IF(COUNTRY_INFO!C81=0," ",COUNTRY_INFO!C81))</f>
        <v>Djidja</v>
      </c>
      <c r="D81" s="46">
        <f>IF(INTRO!$E$43="Non-endemic", 0, IF(COUNTRY_INFO!$K81&gt;0, IF(COUNTRY_INFO!$K81=4, 0, IF(COUNTRY_INFO!$K81=1, COUNTRY_INFO!$F81*0.33, IF(COUNTRY_INFO!$K81=2, COUNTRY_INFO!$F81*0.5, COUNTRY_INFO!$F81))), 0))</f>
        <v>21789.277523475583</v>
      </c>
      <c r="E81" s="46">
        <f>IF(INTRO!$E$43="Non-endemic", 0, IF(COUNTRY_INFO!$K81&gt;0, IF(COUNTRY_INFO!$K81=4, 0, IF(COUNTRY_INFO!$K81=1, 0, IF(COUNTRY_INFO!$K81=2, COUNTRY_INFO!$G81*0.2, COUNTRY_INFO!$G81))), 0))</f>
        <v>15758.709804857092</v>
      </c>
      <c r="F81" s="46">
        <f t="shared" si="8"/>
        <v>37547.987328332674</v>
      </c>
      <c r="G81" s="53">
        <f>IF(INTRO!$E$43="Non-endemic", "Not required", COUNTRY_INFO!S81)</f>
        <v>0</v>
      </c>
      <c r="H81" s="64"/>
      <c r="I81" s="46">
        <v>37134.143171999996</v>
      </c>
      <c r="J81" s="65"/>
      <c r="K81" s="63"/>
      <c r="L81" s="63">
        <f t="shared" si="9"/>
        <v>37134.143171999996</v>
      </c>
      <c r="M81" s="46">
        <f t="shared" si="3"/>
        <v>92835.357929999998</v>
      </c>
      <c r="N81" s="63">
        <f t="shared" si="4"/>
        <v>0</v>
      </c>
      <c r="O81" s="46">
        <f t="shared" si="10"/>
        <v>92835.357929999998</v>
      </c>
      <c r="P81" s="54"/>
      <c r="Q81" s="55">
        <f t="shared" si="11"/>
        <v>92835.357929999998</v>
      </c>
      <c r="R81" s="55">
        <f t="shared" si="7"/>
        <v>93</v>
      </c>
    </row>
    <row r="82" spans="1:18" x14ac:dyDescent="0.3">
      <c r="A82" s="15" t="str">
        <f>IF(INTRO!$E$43="Non-endemic"," ", IF(COUNTRY_INFO!A82=0," ",COUNTRY_INFO!A82))</f>
        <v>Benin</v>
      </c>
      <c r="B82" s="15" t="str">
        <f>IF(INTRO!$E$43="Non-endemic"," ", IF(COUNTRY_INFO!B82=0," ",COUNTRY_INFO!B82))</f>
        <v>Zou</v>
      </c>
      <c r="C82" s="15" t="str">
        <f>IF(INTRO!$E$43="Non-endemic"," ", IF(COUNTRY_INFO!C82=0," ",COUNTRY_INFO!C82))</f>
        <v>Ouinhi</v>
      </c>
      <c r="D82" s="46">
        <f>IF(INTRO!$E$43="Non-endemic", 0, IF(COUNTRY_INFO!$K82&gt;0, IF(COUNTRY_INFO!$K82=4, 0, IF(COUNTRY_INFO!$K82=1, COUNTRY_INFO!$F82*0.33, IF(COUNTRY_INFO!$K82=2, COUNTRY_INFO!$F82*0.5, COUNTRY_INFO!$F82))), 0))</f>
        <v>10473.111076569134</v>
      </c>
      <c r="E82" s="46">
        <f>IF(INTRO!$E$43="Non-endemic", 0, IF(COUNTRY_INFO!$K82&gt;0, IF(COUNTRY_INFO!$K82=4, 0, IF(COUNTRY_INFO!$K82=1, 0, IF(COUNTRY_INFO!$K82=2, COUNTRY_INFO!$G82*0.2, COUNTRY_INFO!$G82))), 0))</f>
        <v>7574.4924553772744</v>
      </c>
      <c r="F82" s="46">
        <f t="shared" si="8"/>
        <v>18047.603531946406</v>
      </c>
      <c r="G82" s="53">
        <f>IF(INTRO!$E$43="Non-endemic", "Not required", COUNTRY_INFO!S82)</f>
        <v>0</v>
      </c>
      <c r="H82" s="64"/>
      <c r="I82" s="46">
        <v>17952.488378999999</v>
      </c>
      <c r="J82" s="65"/>
      <c r="K82" s="63"/>
      <c r="L82" s="63">
        <f t="shared" si="9"/>
        <v>17952.488378999999</v>
      </c>
      <c r="M82" s="46">
        <f t="shared" si="3"/>
        <v>44881.220947499998</v>
      </c>
      <c r="N82" s="63">
        <f t="shared" si="4"/>
        <v>0</v>
      </c>
      <c r="O82" s="46">
        <f t="shared" si="10"/>
        <v>44881.220947499998</v>
      </c>
      <c r="P82" s="54"/>
      <c r="Q82" s="55">
        <f t="shared" si="11"/>
        <v>44881.220947499998</v>
      </c>
      <c r="R82" s="55">
        <f t="shared" si="7"/>
        <v>45</v>
      </c>
    </row>
    <row r="83" spans="1:18" x14ac:dyDescent="0.3">
      <c r="A83" s="15" t="str">
        <f>IF(INTRO!$E$43="Non-endemic"," ", IF(COUNTRY_INFO!A83=0," ",COUNTRY_INFO!A83))</f>
        <v>Benin</v>
      </c>
      <c r="B83" s="15" t="str">
        <f>IF(INTRO!$E$43="Non-endemic"," ", IF(COUNTRY_INFO!B83=0," ",COUNTRY_INFO!B83))</f>
        <v>Zou</v>
      </c>
      <c r="C83" s="15" t="str">
        <f>IF(INTRO!$E$43="Non-endemic"," ", IF(COUNTRY_INFO!C83=0," ",COUNTRY_INFO!C83))</f>
        <v>Zagnanado</v>
      </c>
      <c r="D83" s="46">
        <f>IF(INTRO!$E$43="Non-endemic", 0, IF(COUNTRY_INFO!$K83&gt;0, IF(COUNTRY_INFO!$K83=4, 0, IF(COUNTRY_INFO!$K83=1, COUNTRY_INFO!$F83*0.33, IF(COUNTRY_INFO!$K83=2, COUNTRY_INFO!$F83*0.5, COUNTRY_INFO!$F83))), 0))</f>
        <v>9711.1865577705503</v>
      </c>
      <c r="E83" s="46">
        <f>IF(INTRO!$E$43="Non-endemic", 0, IF(COUNTRY_INFO!$K83&gt;0, IF(COUNTRY_INFO!$K83=4, 0, IF(COUNTRY_INFO!$K83=1, 0, IF(COUNTRY_INFO!$K83=2, COUNTRY_INFO!$G83*0.2, COUNTRY_INFO!$G83))), 0))</f>
        <v>7023.4440155189041</v>
      </c>
      <c r="F83" s="46">
        <f t="shared" si="8"/>
        <v>16734.630573289454</v>
      </c>
      <c r="G83" s="53">
        <f>IF(INTRO!$E$43="Non-endemic", "Not required", COUNTRY_INFO!S83)</f>
        <v>0</v>
      </c>
      <c r="H83" s="64"/>
      <c r="I83" s="46">
        <v>16471.069901999999</v>
      </c>
      <c r="J83" s="65"/>
      <c r="K83" s="63"/>
      <c r="L83" s="63">
        <f t="shared" si="9"/>
        <v>16471.069901999999</v>
      </c>
      <c r="M83" s="46">
        <f t="shared" si="3"/>
        <v>41177.674755</v>
      </c>
      <c r="N83" s="63">
        <f t="shared" si="4"/>
        <v>0</v>
      </c>
      <c r="O83" s="46">
        <f t="shared" si="10"/>
        <v>41177.674755</v>
      </c>
      <c r="P83" s="54"/>
      <c r="Q83" s="55">
        <f t="shared" si="11"/>
        <v>41177.674755</v>
      </c>
      <c r="R83" s="55">
        <f t="shared" si="7"/>
        <v>42</v>
      </c>
    </row>
    <row r="84" spans="1:18" x14ac:dyDescent="0.3">
      <c r="A84" s="15" t="str">
        <f>IF(INTRO!$E$43="Non-endemic"," ", IF(COUNTRY_INFO!A84=0," ",COUNTRY_INFO!A84))</f>
        <v>Benin</v>
      </c>
      <c r="B84" s="15" t="str">
        <f>IF(INTRO!$E$43="Non-endemic"," ", IF(COUNTRY_INFO!B84=0," ",COUNTRY_INFO!B84))</f>
        <v>Zou</v>
      </c>
      <c r="C84" s="15" t="str">
        <f>IF(INTRO!$E$43="Non-endemic"," ", IF(COUNTRY_INFO!C84=0," ",COUNTRY_INFO!C84))</f>
        <v>Za-Kpota</v>
      </c>
      <c r="D84" s="46">
        <f>IF(INTRO!$E$43="Non-endemic", 0, IF(COUNTRY_INFO!$K84&gt;0, IF(COUNTRY_INFO!$K84=4, 0, IF(COUNTRY_INFO!$K84=1, COUNTRY_INFO!$F84*0.33, IF(COUNTRY_INFO!$K84=2, COUNTRY_INFO!$F84*0.5, COUNTRY_INFO!$F84))), 0))</f>
        <v>23425.298781895875</v>
      </c>
      <c r="E84" s="46">
        <f>IF(INTRO!$E$43="Non-endemic", 0, IF(COUNTRY_INFO!$K84&gt;0, IF(COUNTRY_INFO!$K84=4, 0, IF(COUNTRY_INFO!$K84=1, 0, IF(COUNTRY_INFO!$K84=2, COUNTRY_INFO!$G84*0.2, COUNTRY_INFO!$G84))), 0))</f>
        <v>16941.933260441867</v>
      </c>
      <c r="F84" s="46">
        <f t="shared" si="8"/>
        <v>40367.232042337739</v>
      </c>
      <c r="G84" s="53">
        <f>IF(INTRO!$E$43="Non-endemic", "Not required", COUNTRY_INFO!S84)</f>
        <v>0</v>
      </c>
      <c r="H84" s="64"/>
      <c r="I84" s="46">
        <v>39712.753142999994</v>
      </c>
      <c r="J84" s="65"/>
      <c r="K84" s="63"/>
      <c r="L84" s="63">
        <f t="shared" si="9"/>
        <v>39712.753142999994</v>
      </c>
      <c r="M84" s="46">
        <f t="shared" si="3"/>
        <v>99281.882857499993</v>
      </c>
      <c r="N84" s="63">
        <f t="shared" si="4"/>
        <v>0</v>
      </c>
      <c r="O84" s="46">
        <f t="shared" si="10"/>
        <v>99281.882857499993</v>
      </c>
      <c r="P84" s="54"/>
      <c r="Q84" s="55">
        <f t="shared" si="11"/>
        <v>99281.882857499993</v>
      </c>
      <c r="R84" s="55">
        <f t="shared" si="7"/>
        <v>100</v>
      </c>
    </row>
    <row r="85" spans="1:18" x14ac:dyDescent="0.3">
      <c r="A85" s="15" t="str">
        <f>IF(INTRO!$E$43="Non-endemic"," ", IF(COUNTRY_INFO!A85=0," ",COUNTRY_INFO!A85))</f>
        <v>Benin</v>
      </c>
      <c r="B85" s="15" t="str">
        <f>IF(INTRO!$E$43="Non-endemic"," ", IF(COUNTRY_INFO!B85=0," ",COUNTRY_INFO!B85))</f>
        <v>Zou</v>
      </c>
      <c r="C85" s="15" t="str">
        <f>IF(INTRO!$E$43="Non-endemic"," ", IF(COUNTRY_INFO!C85=0," ",COUNTRY_INFO!C85))</f>
        <v>Zogbodomey</v>
      </c>
      <c r="D85" s="46">
        <f>IF(INTRO!$E$43="Non-endemic", 0, IF(COUNTRY_INFO!$K85&gt;0, IF(COUNTRY_INFO!$K85=4, 0, IF(COUNTRY_INFO!$K85=1, COUNTRY_INFO!$F85*0.33, IF(COUNTRY_INFO!$K85=2, COUNTRY_INFO!$F85*0.5, COUNTRY_INFO!$F85))), 0))</f>
        <v>16391.077582070902</v>
      </c>
      <c r="E85" s="46">
        <f>IF(INTRO!$E$43="Non-endemic", 0, IF(COUNTRY_INFO!$K85&gt;0, IF(COUNTRY_INFO!$K85=4, 0, IF(COUNTRY_INFO!$K85=1, 0, IF(COUNTRY_INFO!$K85=2, COUNTRY_INFO!$G85*0.2, COUNTRY_INFO!$G85))), 0))</f>
        <v>11854.557119962394</v>
      </c>
      <c r="F85" s="46">
        <f t="shared" si="8"/>
        <v>28245.634702033298</v>
      </c>
      <c r="G85" s="53">
        <f>IF(INTRO!$E$43="Non-endemic", "Not required", COUNTRY_INFO!S85)</f>
        <v>0</v>
      </c>
      <c r="H85" s="64"/>
      <c r="I85" s="46">
        <v>28273.227066000003</v>
      </c>
      <c r="J85" s="65"/>
      <c r="K85" s="63"/>
      <c r="L85" s="63">
        <f t="shared" si="9"/>
        <v>28273.227066000003</v>
      </c>
      <c r="M85" s="46">
        <f t="shared" si="3"/>
        <v>70683.06766500001</v>
      </c>
      <c r="N85" s="63">
        <f t="shared" si="4"/>
        <v>0</v>
      </c>
      <c r="O85" s="46">
        <f t="shared" si="10"/>
        <v>70683.06766500001</v>
      </c>
      <c r="P85" s="54"/>
      <c r="Q85" s="55">
        <f t="shared" si="11"/>
        <v>70683.06766500001</v>
      </c>
      <c r="R85" s="55">
        <f t="shared" si="7"/>
        <v>71</v>
      </c>
    </row>
    <row r="86" spans="1:18" ht="14.5" x14ac:dyDescent="0.35">
      <c r="A86"/>
      <c r="B86"/>
      <c r="C86"/>
      <c r="D86"/>
      <c r="E86"/>
      <c r="F86"/>
      <c r="G86"/>
      <c r="H86"/>
      <c r="I86"/>
      <c r="J86"/>
      <c r="K86"/>
      <c r="L86"/>
      <c r="M86"/>
      <c r="N86"/>
      <c r="O86"/>
      <c r="P86"/>
      <c r="Q86"/>
      <c r="R86"/>
    </row>
    <row r="87" spans="1:18" ht="14.5" x14ac:dyDescent="0.35">
      <c r="A87"/>
      <c r="B87"/>
      <c r="C87"/>
      <c r="D87"/>
      <c r="E87"/>
      <c r="F87"/>
      <c r="G87"/>
      <c r="H87"/>
      <c r="I87"/>
      <c r="J87"/>
      <c r="K87"/>
      <c r="L87"/>
      <c r="M87"/>
      <c r="N87"/>
      <c r="O87"/>
      <c r="P87"/>
      <c r="Q87"/>
      <c r="R87"/>
    </row>
    <row r="88" spans="1:18" ht="14.5" x14ac:dyDescent="0.35">
      <c r="A88"/>
      <c r="B88"/>
      <c r="C88"/>
      <c r="D88"/>
      <c r="E88"/>
      <c r="F88"/>
      <c r="G88"/>
      <c r="H88"/>
      <c r="I88"/>
      <c r="J88"/>
      <c r="K88"/>
      <c r="L88"/>
      <c r="M88"/>
      <c r="N88"/>
      <c r="O88"/>
      <c r="P88"/>
      <c r="Q88"/>
      <c r="R88"/>
    </row>
    <row r="89" spans="1:18" ht="14.5" x14ac:dyDescent="0.35">
      <c r="A89"/>
      <c r="B89"/>
      <c r="C89"/>
      <c r="D89"/>
      <c r="E89"/>
      <c r="F89"/>
      <c r="G89"/>
      <c r="H89"/>
      <c r="I89"/>
      <c r="J89"/>
      <c r="K89"/>
      <c r="L89"/>
      <c r="M89"/>
      <c r="N89"/>
      <c r="O89"/>
      <c r="P89"/>
      <c r="Q89"/>
      <c r="R89"/>
    </row>
    <row r="90" spans="1:18" ht="14.5" x14ac:dyDescent="0.35">
      <c r="A90"/>
      <c r="B90"/>
      <c r="C90"/>
      <c r="D90"/>
      <c r="E90"/>
      <c r="F90"/>
      <c r="G90"/>
      <c r="H90"/>
      <c r="I90"/>
      <c r="J90"/>
      <c r="K90"/>
      <c r="L90"/>
      <c r="M90"/>
      <c r="N90"/>
      <c r="O90"/>
      <c r="P90"/>
      <c r="Q90"/>
      <c r="R90"/>
    </row>
    <row r="91" spans="1:18" ht="14.5" x14ac:dyDescent="0.35">
      <c r="A91"/>
      <c r="B91"/>
      <c r="C91"/>
      <c r="D91"/>
      <c r="E91"/>
      <c r="F91"/>
      <c r="G91"/>
      <c r="H91"/>
      <c r="I91"/>
      <c r="J91"/>
      <c r="K91"/>
      <c r="L91"/>
      <c r="M91"/>
      <c r="N91"/>
      <c r="O91"/>
      <c r="P91"/>
      <c r="Q91"/>
      <c r="R91"/>
    </row>
    <row r="92" spans="1:18" ht="14.5" x14ac:dyDescent="0.35">
      <c r="A92"/>
      <c r="B92"/>
      <c r="C92"/>
      <c r="D92"/>
      <c r="E92"/>
      <c r="F92"/>
      <c r="G92"/>
      <c r="H92"/>
      <c r="I92"/>
      <c r="J92"/>
      <c r="K92"/>
      <c r="L92"/>
      <c r="M92"/>
      <c r="N92"/>
      <c r="O92"/>
      <c r="P92"/>
      <c r="Q92"/>
      <c r="R92"/>
    </row>
    <row r="93" spans="1:18" ht="14.5" x14ac:dyDescent="0.35">
      <c r="A93"/>
      <c r="B93"/>
      <c r="C93"/>
      <c r="D93"/>
      <c r="E93"/>
      <c r="F93"/>
      <c r="G93"/>
      <c r="H93"/>
      <c r="I93"/>
      <c r="J93"/>
      <c r="K93"/>
      <c r="L93"/>
      <c r="M93"/>
      <c r="N93"/>
      <c r="O93"/>
      <c r="P93"/>
      <c r="Q93"/>
      <c r="R93"/>
    </row>
    <row r="94" spans="1:18" ht="14.5" x14ac:dyDescent="0.35">
      <c r="A94"/>
      <c r="B94"/>
      <c r="C94"/>
      <c r="D94"/>
      <c r="E94"/>
      <c r="F94"/>
      <c r="G94"/>
      <c r="H94"/>
      <c r="I94"/>
      <c r="J94"/>
      <c r="K94"/>
      <c r="L94"/>
      <c r="M94"/>
      <c r="N94"/>
      <c r="O94"/>
      <c r="P94"/>
      <c r="Q94"/>
      <c r="R94"/>
    </row>
    <row r="95" spans="1:18" ht="14.5" x14ac:dyDescent="0.35">
      <c r="A95"/>
      <c r="B95"/>
      <c r="C95"/>
      <c r="D95"/>
      <c r="E95"/>
      <c r="F95"/>
      <c r="G95"/>
      <c r="H95"/>
      <c r="I95"/>
      <c r="J95"/>
      <c r="K95"/>
      <c r="L95"/>
      <c r="M95"/>
      <c r="N95"/>
      <c r="O95"/>
      <c r="P95"/>
      <c r="Q95"/>
      <c r="R95"/>
    </row>
    <row r="96" spans="1:18" ht="14.5" x14ac:dyDescent="0.35">
      <c r="A96"/>
      <c r="B96"/>
      <c r="C96"/>
      <c r="D96"/>
      <c r="E96"/>
      <c r="F96"/>
      <c r="G96"/>
      <c r="H96"/>
      <c r="I96"/>
      <c r="J96"/>
      <c r="K96"/>
      <c r="L96"/>
      <c r="M96"/>
      <c r="N96"/>
      <c r="O96"/>
      <c r="P96"/>
      <c r="Q96"/>
      <c r="R96"/>
    </row>
    <row r="97" spans="1:18" ht="14.5" x14ac:dyDescent="0.35">
      <c r="A97"/>
      <c r="B97"/>
      <c r="C97"/>
      <c r="D97"/>
      <c r="E97"/>
      <c r="F97"/>
      <c r="G97"/>
      <c r="H97"/>
      <c r="I97"/>
      <c r="J97"/>
      <c r="K97"/>
      <c r="L97"/>
      <c r="M97"/>
      <c r="N97"/>
      <c r="O97"/>
      <c r="P97"/>
      <c r="Q97"/>
      <c r="R97"/>
    </row>
    <row r="98" spans="1:18" ht="14.5" x14ac:dyDescent="0.35">
      <c r="A98"/>
      <c r="B98"/>
      <c r="C98"/>
      <c r="D98"/>
      <c r="E98"/>
      <c r="F98"/>
      <c r="G98"/>
      <c r="H98"/>
      <c r="I98"/>
      <c r="J98"/>
      <c r="K98"/>
      <c r="L98"/>
      <c r="M98"/>
      <c r="N98"/>
      <c r="O98"/>
      <c r="P98"/>
      <c r="Q98"/>
      <c r="R98"/>
    </row>
    <row r="99" spans="1:18" ht="14.5" x14ac:dyDescent="0.35">
      <c r="A99"/>
      <c r="B99"/>
      <c r="C99"/>
      <c r="D99"/>
      <c r="E99"/>
      <c r="F99"/>
      <c r="G99"/>
      <c r="H99"/>
      <c r="I99"/>
      <c r="J99"/>
      <c r="K99"/>
      <c r="L99"/>
      <c r="M99"/>
      <c r="N99"/>
      <c r="O99"/>
      <c r="P99"/>
      <c r="Q99"/>
      <c r="R99"/>
    </row>
    <row r="100" spans="1:18" ht="14.5" x14ac:dyDescent="0.35">
      <c r="A100"/>
      <c r="B100"/>
      <c r="C100"/>
      <c r="D100"/>
      <c r="E100"/>
      <c r="F100"/>
      <c r="G100"/>
      <c r="H100"/>
      <c r="I100"/>
      <c r="J100"/>
      <c r="K100"/>
      <c r="L100"/>
      <c r="M100"/>
      <c r="N100"/>
      <c r="O100"/>
      <c r="P100"/>
      <c r="Q100"/>
      <c r="R100"/>
    </row>
    <row r="101" spans="1:18" ht="14.5" x14ac:dyDescent="0.35">
      <c r="A101"/>
      <c r="B101"/>
      <c r="C101"/>
      <c r="D101"/>
      <c r="E101"/>
      <c r="F101"/>
      <c r="G101"/>
      <c r="H101"/>
      <c r="I101"/>
      <c r="J101"/>
      <c r="K101"/>
      <c r="L101"/>
      <c r="M101"/>
      <c r="N101"/>
      <c r="O101"/>
      <c r="P101"/>
      <c r="Q101"/>
      <c r="R101"/>
    </row>
    <row r="102" spans="1:18" ht="14.5" x14ac:dyDescent="0.35">
      <c r="A102"/>
      <c r="B102"/>
      <c r="C102"/>
      <c r="D102"/>
      <c r="E102"/>
      <c r="F102"/>
      <c r="G102"/>
      <c r="H102"/>
      <c r="I102"/>
      <c r="J102"/>
      <c r="K102"/>
      <c r="L102"/>
      <c r="M102"/>
      <c r="N102"/>
      <c r="O102"/>
      <c r="P102"/>
      <c r="Q102"/>
      <c r="R102"/>
    </row>
    <row r="103" spans="1:18" ht="14.5" x14ac:dyDescent="0.35">
      <c r="A103"/>
      <c r="B103"/>
      <c r="C103"/>
      <c r="D103"/>
      <c r="E103"/>
      <c r="F103"/>
      <c r="G103"/>
      <c r="H103"/>
      <c r="I103"/>
      <c r="J103"/>
      <c r="K103"/>
      <c r="L103"/>
      <c r="M103"/>
      <c r="N103"/>
      <c r="O103"/>
      <c r="P103"/>
      <c r="Q103"/>
      <c r="R103"/>
    </row>
    <row r="104" spans="1:18" ht="14.5" x14ac:dyDescent="0.35">
      <c r="A104"/>
      <c r="B104"/>
      <c r="C104"/>
      <c r="D104"/>
      <c r="E104"/>
      <c r="F104"/>
      <c r="G104"/>
      <c r="H104"/>
      <c r="I104"/>
      <c r="J104"/>
      <c r="K104"/>
      <c r="L104"/>
      <c r="M104"/>
      <c r="N104"/>
      <c r="O104"/>
      <c r="P104"/>
      <c r="Q104"/>
      <c r="R104"/>
    </row>
    <row r="105" spans="1:18" ht="14.5" x14ac:dyDescent="0.35">
      <c r="A105"/>
      <c r="B105"/>
      <c r="C105"/>
      <c r="D105"/>
      <c r="E105"/>
      <c r="F105"/>
      <c r="G105"/>
      <c r="H105"/>
      <c r="I105"/>
      <c r="J105"/>
      <c r="K105"/>
      <c r="L105"/>
      <c r="M105"/>
      <c r="N105"/>
      <c r="O105"/>
      <c r="P105"/>
      <c r="Q105"/>
      <c r="R105"/>
    </row>
    <row r="106" spans="1:18" ht="14.5" x14ac:dyDescent="0.35">
      <c r="A106"/>
      <c r="B106"/>
      <c r="C106"/>
      <c r="D106"/>
      <c r="E106"/>
      <c r="F106"/>
      <c r="G106"/>
      <c r="H106"/>
      <c r="I106"/>
      <c r="J106"/>
      <c r="K106"/>
      <c r="L106"/>
      <c r="M106"/>
      <c r="N106"/>
      <c r="O106"/>
      <c r="P106"/>
      <c r="Q106"/>
      <c r="R106"/>
    </row>
    <row r="107" spans="1:18" ht="14.5" x14ac:dyDescent="0.35">
      <c r="A107"/>
      <c r="B107"/>
      <c r="C107"/>
      <c r="D107"/>
      <c r="E107"/>
      <c r="F107"/>
      <c r="G107"/>
      <c r="H107"/>
      <c r="I107"/>
      <c r="J107"/>
      <c r="K107"/>
      <c r="L107"/>
      <c r="M107"/>
      <c r="N107"/>
      <c r="O107"/>
      <c r="P107"/>
      <c r="Q107"/>
      <c r="R107"/>
    </row>
    <row r="108" spans="1:18" ht="14.5" x14ac:dyDescent="0.35">
      <c r="A108"/>
      <c r="B108"/>
      <c r="C108"/>
      <c r="D108"/>
      <c r="E108"/>
      <c r="F108"/>
      <c r="G108"/>
      <c r="H108"/>
      <c r="I108"/>
      <c r="J108"/>
      <c r="K108"/>
      <c r="L108"/>
      <c r="M108"/>
      <c r="N108"/>
      <c r="O108"/>
      <c r="P108"/>
      <c r="Q108"/>
      <c r="R108"/>
    </row>
    <row r="109" spans="1:18" ht="14.5" x14ac:dyDescent="0.35">
      <c r="A109"/>
      <c r="B109"/>
      <c r="C109"/>
      <c r="D109"/>
      <c r="E109"/>
      <c r="F109"/>
      <c r="G109"/>
      <c r="H109"/>
      <c r="I109"/>
      <c r="J109"/>
      <c r="K109"/>
      <c r="L109"/>
      <c r="M109"/>
      <c r="N109"/>
      <c r="O109"/>
      <c r="P109"/>
      <c r="Q109"/>
      <c r="R109"/>
    </row>
    <row r="110" spans="1:18" ht="14.5" x14ac:dyDescent="0.35">
      <c r="A110"/>
      <c r="B110"/>
      <c r="C110"/>
      <c r="D110"/>
      <c r="E110"/>
      <c r="F110"/>
      <c r="G110"/>
      <c r="H110"/>
      <c r="I110"/>
      <c r="J110"/>
      <c r="K110"/>
      <c r="L110"/>
      <c r="M110"/>
      <c r="N110"/>
      <c r="O110"/>
      <c r="P110"/>
      <c r="Q110"/>
      <c r="R110"/>
    </row>
    <row r="111" spans="1:18" ht="14.5" x14ac:dyDescent="0.35">
      <c r="A111"/>
      <c r="B111"/>
      <c r="C111"/>
      <c r="D111"/>
      <c r="E111"/>
      <c r="F111"/>
      <c r="G111"/>
      <c r="H111"/>
      <c r="I111"/>
      <c r="J111"/>
      <c r="K111"/>
      <c r="L111"/>
      <c r="M111"/>
      <c r="N111"/>
      <c r="O111"/>
      <c r="P111"/>
      <c r="Q111"/>
      <c r="R111"/>
    </row>
    <row r="112" spans="1:18" ht="14.5" x14ac:dyDescent="0.35">
      <c r="A112"/>
      <c r="B112"/>
      <c r="C112"/>
      <c r="D112"/>
      <c r="E112"/>
      <c r="F112"/>
      <c r="G112"/>
      <c r="H112"/>
      <c r="I112"/>
      <c r="J112"/>
      <c r="K112"/>
      <c r="L112"/>
      <c r="M112"/>
      <c r="N112"/>
      <c r="O112"/>
      <c r="P112"/>
      <c r="Q112"/>
      <c r="R112"/>
    </row>
    <row r="113" spans="1:18" ht="14.5" x14ac:dyDescent="0.35">
      <c r="A113"/>
      <c r="B113"/>
      <c r="C113"/>
      <c r="D113"/>
      <c r="E113"/>
      <c r="F113"/>
      <c r="G113"/>
      <c r="H113"/>
      <c r="I113"/>
      <c r="J113"/>
      <c r="K113"/>
      <c r="L113"/>
      <c r="M113"/>
      <c r="N113"/>
      <c r="O113"/>
      <c r="P113"/>
      <c r="Q113"/>
      <c r="R113"/>
    </row>
    <row r="114" spans="1:18" ht="14.5" x14ac:dyDescent="0.35">
      <c r="A114"/>
      <c r="B114"/>
      <c r="C114"/>
      <c r="D114"/>
      <c r="E114"/>
      <c r="F114"/>
      <c r="G114"/>
      <c r="H114"/>
      <c r="I114"/>
      <c r="J114"/>
      <c r="K114"/>
      <c r="L114"/>
      <c r="M114"/>
      <c r="N114"/>
      <c r="O114"/>
      <c r="P114"/>
      <c r="Q114"/>
      <c r="R114"/>
    </row>
    <row r="115" spans="1:18" ht="14.5" x14ac:dyDescent="0.35">
      <c r="A115"/>
      <c r="B115"/>
      <c r="C115"/>
      <c r="D115"/>
      <c r="E115"/>
      <c r="F115"/>
      <c r="G115"/>
      <c r="H115"/>
      <c r="I115"/>
      <c r="J115"/>
      <c r="K115"/>
      <c r="L115"/>
      <c r="M115"/>
      <c r="N115"/>
      <c r="O115"/>
      <c r="P115"/>
      <c r="Q115"/>
      <c r="R115"/>
    </row>
    <row r="116" spans="1:18" ht="14.5" x14ac:dyDescent="0.35">
      <c r="A116"/>
      <c r="B116"/>
      <c r="C116"/>
      <c r="D116"/>
      <c r="E116"/>
      <c r="F116"/>
      <c r="G116"/>
      <c r="H116"/>
      <c r="I116"/>
      <c r="J116"/>
      <c r="K116"/>
      <c r="L116"/>
      <c r="M116"/>
      <c r="N116"/>
      <c r="O116"/>
      <c r="P116"/>
      <c r="Q116"/>
      <c r="R116"/>
    </row>
    <row r="117" spans="1:18" ht="14.5" x14ac:dyDescent="0.35">
      <c r="A117"/>
      <c r="B117"/>
      <c r="C117"/>
      <c r="D117"/>
      <c r="E117"/>
      <c r="F117"/>
      <c r="G117"/>
      <c r="H117"/>
      <c r="I117"/>
      <c r="J117"/>
      <c r="K117"/>
      <c r="L117"/>
      <c r="M117"/>
      <c r="N117"/>
      <c r="O117"/>
      <c r="P117"/>
      <c r="Q117"/>
      <c r="R117"/>
    </row>
    <row r="118" spans="1:18" ht="14.5" x14ac:dyDescent="0.35">
      <c r="A118"/>
      <c r="B118"/>
      <c r="C118"/>
      <c r="D118"/>
      <c r="E118"/>
      <c r="F118"/>
      <c r="G118"/>
      <c r="H118"/>
      <c r="I118"/>
      <c r="J118"/>
      <c r="K118"/>
      <c r="L118"/>
      <c r="M118"/>
      <c r="N118"/>
      <c r="O118"/>
      <c r="P118"/>
      <c r="Q118"/>
      <c r="R118"/>
    </row>
    <row r="119" spans="1:18" ht="14.5" x14ac:dyDescent="0.35">
      <c r="A119"/>
      <c r="B119"/>
      <c r="C119"/>
      <c r="D119"/>
      <c r="E119"/>
      <c r="F119"/>
      <c r="G119"/>
      <c r="H119"/>
      <c r="I119"/>
      <c r="J119"/>
      <c r="K119"/>
      <c r="L119"/>
      <c r="M119"/>
      <c r="N119"/>
      <c r="O119"/>
      <c r="P119"/>
      <c r="Q119"/>
      <c r="R119"/>
    </row>
    <row r="120" spans="1:18" ht="14.5" x14ac:dyDescent="0.35">
      <c r="A120"/>
      <c r="B120"/>
      <c r="C120"/>
      <c r="D120"/>
      <c r="E120"/>
      <c r="F120"/>
      <c r="G120"/>
      <c r="H120"/>
      <c r="I120"/>
      <c r="J120"/>
      <c r="K120"/>
      <c r="L120"/>
      <c r="M120"/>
      <c r="N120"/>
      <c r="O120"/>
      <c r="P120"/>
      <c r="Q120"/>
      <c r="R120"/>
    </row>
    <row r="121" spans="1:18" ht="14.5" x14ac:dyDescent="0.35">
      <c r="A121"/>
      <c r="B121"/>
      <c r="C121"/>
      <c r="D121"/>
      <c r="E121"/>
      <c r="F121"/>
      <c r="G121"/>
      <c r="H121"/>
      <c r="I121"/>
      <c r="J121"/>
      <c r="K121"/>
      <c r="L121"/>
      <c r="M121"/>
      <c r="N121"/>
      <c r="O121"/>
      <c r="P121"/>
      <c r="Q121"/>
      <c r="R121"/>
    </row>
    <row r="122" spans="1:18" ht="14.5" x14ac:dyDescent="0.35">
      <c r="A122"/>
      <c r="B122"/>
      <c r="C122"/>
      <c r="D122"/>
      <c r="E122"/>
      <c r="F122"/>
      <c r="G122"/>
      <c r="H122"/>
      <c r="I122"/>
      <c r="J122"/>
      <c r="K122"/>
      <c r="L122"/>
      <c r="M122"/>
      <c r="N122"/>
      <c r="O122"/>
      <c r="P122"/>
      <c r="Q122"/>
      <c r="R122"/>
    </row>
    <row r="123" spans="1:18" ht="14.5" x14ac:dyDescent="0.35">
      <c r="A123"/>
      <c r="B123"/>
      <c r="C123"/>
      <c r="D123"/>
      <c r="E123"/>
      <c r="F123"/>
      <c r="G123"/>
      <c r="H123"/>
      <c r="I123"/>
      <c r="J123"/>
      <c r="K123"/>
      <c r="L123"/>
      <c r="M123"/>
      <c r="N123"/>
      <c r="O123"/>
      <c r="P123"/>
      <c r="Q123"/>
      <c r="R123"/>
    </row>
    <row r="124" spans="1:18" ht="14.5" x14ac:dyDescent="0.35">
      <c r="A124"/>
      <c r="B124"/>
      <c r="C124"/>
      <c r="D124"/>
      <c r="E124"/>
      <c r="F124"/>
      <c r="G124"/>
      <c r="H124"/>
      <c r="I124"/>
      <c r="J124"/>
      <c r="K124"/>
      <c r="L124"/>
      <c r="M124"/>
      <c r="N124"/>
      <c r="O124"/>
      <c r="P124"/>
      <c r="Q124"/>
      <c r="R124"/>
    </row>
    <row r="125" spans="1:18" ht="14.5" x14ac:dyDescent="0.35">
      <c r="A125"/>
      <c r="B125"/>
      <c r="C125"/>
      <c r="D125"/>
      <c r="E125"/>
      <c r="F125"/>
      <c r="G125"/>
      <c r="H125"/>
      <c r="I125"/>
      <c r="J125"/>
      <c r="K125"/>
      <c r="L125"/>
      <c r="M125"/>
      <c r="N125"/>
      <c r="O125"/>
      <c r="P125"/>
      <c r="Q125"/>
      <c r="R125"/>
    </row>
    <row r="126" spans="1:18" ht="14.5" x14ac:dyDescent="0.35">
      <c r="A126"/>
      <c r="B126"/>
      <c r="C126"/>
      <c r="D126"/>
      <c r="E126"/>
      <c r="F126"/>
      <c r="G126"/>
      <c r="H126"/>
      <c r="I126"/>
      <c r="J126"/>
      <c r="K126"/>
      <c r="L126"/>
      <c r="M126"/>
      <c r="N126"/>
      <c r="O126"/>
      <c r="P126"/>
      <c r="Q126"/>
      <c r="R126"/>
    </row>
    <row r="127" spans="1:18" ht="14.5" x14ac:dyDescent="0.35">
      <c r="A127"/>
      <c r="B127"/>
      <c r="C127"/>
      <c r="D127"/>
      <c r="E127"/>
      <c r="F127"/>
      <c r="G127"/>
      <c r="H127"/>
      <c r="I127"/>
      <c r="J127"/>
      <c r="K127"/>
      <c r="L127"/>
      <c r="M127"/>
      <c r="N127"/>
      <c r="O127"/>
      <c r="P127"/>
      <c r="Q127"/>
      <c r="R127"/>
    </row>
    <row r="128" spans="1:18" ht="14.5" x14ac:dyDescent="0.35">
      <c r="A128"/>
      <c r="B128"/>
      <c r="C128"/>
      <c r="D128"/>
      <c r="E128"/>
      <c r="F128"/>
      <c r="G128"/>
      <c r="H128"/>
      <c r="I128"/>
      <c r="J128"/>
      <c r="K128"/>
      <c r="L128"/>
      <c r="M128"/>
      <c r="N128"/>
      <c r="O128"/>
      <c r="P128"/>
      <c r="Q128"/>
      <c r="R128"/>
    </row>
    <row r="129" spans="1:18" ht="14.5" x14ac:dyDescent="0.35">
      <c r="A129"/>
      <c r="B129"/>
      <c r="C129"/>
      <c r="D129"/>
      <c r="E129"/>
      <c r="F129"/>
      <c r="G129"/>
      <c r="H129"/>
      <c r="I129"/>
      <c r="J129"/>
      <c r="K129"/>
      <c r="L129"/>
      <c r="M129"/>
      <c r="N129"/>
      <c r="O129"/>
      <c r="P129"/>
      <c r="Q129"/>
      <c r="R129"/>
    </row>
    <row r="130" spans="1:18" ht="14.5" x14ac:dyDescent="0.35">
      <c r="A130"/>
      <c r="B130"/>
      <c r="C130"/>
      <c r="D130"/>
      <c r="E130"/>
      <c r="F130"/>
      <c r="G130"/>
      <c r="H130"/>
      <c r="I130"/>
      <c r="J130"/>
      <c r="K130"/>
      <c r="L130"/>
      <c r="M130"/>
      <c r="N130"/>
      <c r="O130"/>
      <c r="P130"/>
      <c r="Q130"/>
      <c r="R130"/>
    </row>
    <row r="131" spans="1:18" ht="14.5" x14ac:dyDescent="0.35">
      <c r="A131"/>
      <c r="B131"/>
      <c r="C131"/>
      <c r="D131"/>
      <c r="E131"/>
      <c r="F131"/>
      <c r="G131"/>
      <c r="H131"/>
      <c r="I131"/>
      <c r="J131"/>
      <c r="K131"/>
      <c r="L131"/>
      <c r="M131"/>
      <c r="N131"/>
      <c r="O131"/>
      <c r="P131"/>
      <c r="Q131"/>
      <c r="R131"/>
    </row>
    <row r="132" spans="1:18" ht="14.5" x14ac:dyDescent="0.35">
      <c r="A132"/>
      <c r="B132"/>
      <c r="C132"/>
      <c r="D132"/>
      <c r="E132"/>
      <c r="F132"/>
      <c r="G132"/>
      <c r="H132"/>
      <c r="I132"/>
      <c r="J132"/>
      <c r="K132"/>
      <c r="L132"/>
      <c r="M132"/>
      <c r="N132"/>
      <c r="O132"/>
      <c r="P132"/>
      <c r="Q132"/>
      <c r="R132"/>
    </row>
    <row r="133" spans="1:18" ht="14.5" x14ac:dyDescent="0.35">
      <c r="A133"/>
      <c r="B133"/>
      <c r="C133"/>
      <c r="D133"/>
      <c r="E133"/>
      <c r="F133"/>
      <c r="G133"/>
      <c r="H133"/>
      <c r="I133"/>
      <c r="J133"/>
      <c r="K133"/>
      <c r="L133"/>
      <c r="M133"/>
      <c r="N133"/>
      <c r="O133"/>
      <c r="P133"/>
      <c r="Q133"/>
      <c r="R133"/>
    </row>
    <row r="134" spans="1:18" ht="14.5" x14ac:dyDescent="0.35">
      <c r="A134"/>
      <c r="B134"/>
      <c r="C134"/>
      <c r="D134"/>
      <c r="E134"/>
      <c r="F134"/>
      <c r="G134"/>
      <c r="H134"/>
      <c r="I134"/>
      <c r="J134"/>
      <c r="K134"/>
      <c r="L134"/>
      <c r="M134"/>
      <c r="N134"/>
      <c r="O134"/>
      <c r="P134"/>
      <c r="Q134"/>
      <c r="R134"/>
    </row>
    <row r="135" spans="1:18" ht="14.5" x14ac:dyDescent="0.35">
      <c r="A135"/>
      <c r="B135"/>
      <c r="C135"/>
      <c r="D135"/>
      <c r="E135"/>
      <c r="F135"/>
      <c r="G135"/>
      <c r="H135"/>
      <c r="I135"/>
      <c r="J135"/>
      <c r="K135"/>
      <c r="L135"/>
      <c r="M135"/>
      <c r="N135"/>
      <c r="O135"/>
      <c r="P135"/>
      <c r="Q135"/>
      <c r="R135"/>
    </row>
    <row r="136" spans="1:18" ht="14.5" x14ac:dyDescent="0.35">
      <c r="A136"/>
      <c r="B136"/>
      <c r="C136"/>
      <c r="D136"/>
      <c r="E136"/>
      <c r="F136"/>
      <c r="G136"/>
      <c r="H136"/>
      <c r="I136"/>
      <c r="J136"/>
      <c r="K136"/>
      <c r="L136"/>
      <c r="M136"/>
      <c r="N136"/>
      <c r="O136"/>
      <c r="P136"/>
      <c r="Q136"/>
      <c r="R136"/>
    </row>
    <row r="137" spans="1:18" ht="14.5" x14ac:dyDescent="0.35">
      <c r="A137"/>
      <c r="B137"/>
      <c r="C137"/>
      <c r="D137"/>
      <c r="E137"/>
      <c r="F137"/>
      <c r="G137"/>
      <c r="H137"/>
      <c r="I137"/>
      <c r="J137"/>
      <c r="K137"/>
      <c r="L137"/>
      <c r="M137"/>
      <c r="N137"/>
      <c r="O137"/>
      <c r="P137"/>
      <c r="Q137"/>
      <c r="R137"/>
    </row>
    <row r="138" spans="1:18" ht="14.5" x14ac:dyDescent="0.35">
      <c r="A138"/>
      <c r="B138"/>
      <c r="C138"/>
      <c r="D138"/>
      <c r="E138"/>
      <c r="F138"/>
      <c r="G138"/>
      <c r="H138"/>
      <c r="I138"/>
      <c r="J138"/>
      <c r="K138"/>
      <c r="L138"/>
      <c r="M138"/>
      <c r="N138"/>
      <c r="O138"/>
      <c r="P138"/>
      <c r="Q138"/>
      <c r="R138"/>
    </row>
    <row r="139" spans="1:18" ht="14.5" x14ac:dyDescent="0.35">
      <c r="A139"/>
      <c r="B139"/>
      <c r="C139"/>
      <c r="D139"/>
      <c r="E139"/>
      <c r="F139"/>
      <c r="G139"/>
      <c r="H139"/>
      <c r="I139"/>
      <c r="J139"/>
      <c r="K139"/>
      <c r="L139"/>
      <c r="M139"/>
      <c r="N139"/>
      <c r="O139"/>
      <c r="P139"/>
      <c r="Q139"/>
      <c r="R139"/>
    </row>
    <row r="140" spans="1:18" ht="14.5" x14ac:dyDescent="0.35">
      <c r="A140"/>
      <c r="B140"/>
      <c r="C140"/>
      <c r="D140"/>
      <c r="E140"/>
      <c r="F140"/>
      <c r="G140"/>
      <c r="H140"/>
      <c r="I140"/>
      <c r="J140"/>
      <c r="K140"/>
      <c r="L140"/>
      <c r="M140"/>
      <c r="N140"/>
      <c r="O140"/>
      <c r="P140"/>
      <c r="Q140"/>
      <c r="R140"/>
    </row>
    <row r="141" spans="1:18" ht="14.5" x14ac:dyDescent="0.35">
      <c r="A141"/>
      <c r="B141"/>
      <c r="C141"/>
      <c r="D141"/>
      <c r="E141"/>
      <c r="F141"/>
      <c r="G141"/>
      <c r="H141"/>
      <c r="I141"/>
      <c r="J141"/>
      <c r="K141"/>
      <c r="L141"/>
      <c r="M141"/>
      <c r="N141"/>
      <c r="O141"/>
      <c r="P141"/>
      <c r="Q141"/>
      <c r="R141"/>
    </row>
    <row r="142" spans="1:18" ht="14.5" x14ac:dyDescent="0.35">
      <c r="A142"/>
      <c r="B142"/>
      <c r="C142"/>
      <c r="D142"/>
      <c r="E142"/>
      <c r="F142"/>
      <c r="G142"/>
      <c r="H142"/>
      <c r="I142"/>
      <c r="J142"/>
      <c r="K142"/>
      <c r="L142"/>
      <c r="M142"/>
      <c r="N142"/>
      <c r="O142"/>
      <c r="P142"/>
      <c r="Q142"/>
      <c r="R142"/>
    </row>
    <row r="143" spans="1:18" ht="14.5" x14ac:dyDescent="0.35">
      <c r="A143"/>
      <c r="B143"/>
      <c r="C143"/>
      <c r="D143"/>
      <c r="E143"/>
      <c r="F143"/>
      <c r="G143"/>
      <c r="H143"/>
      <c r="I143"/>
      <c r="J143"/>
      <c r="K143"/>
      <c r="L143"/>
      <c r="M143"/>
      <c r="N143"/>
      <c r="O143"/>
      <c r="P143"/>
      <c r="Q143"/>
      <c r="R143"/>
    </row>
    <row r="144" spans="1:18" ht="14.5" x14ac:dyDescent="0.35">
      <c r="A144"/>
      <c r="B144"/>
      <c r="C144"/>
      <c r="D144"/>
      <c r="E144"/>
      <c r="F144"/>
      <c r="G144"/>
      <c r="H144"/>
      <c r="I144"/>
      <c r="J144"/>
      <c r="K144"/>
      <c r="L144"/>
      <c r="M144"/>
      <c r="N144"/>
      <c r="O144"/>
      <c r="P144"/>
      <c r="Q144"/>
      <c r="R144"/>
    </row>
    <row r="145" spans="1:18" ht="14.5" x14ac:dyDescent="0.35">
      <c r="A145"/>
      <c r="B145"/>
      <c r="C145"/>
      <c r="D145"/>
      <c r="E145"/>
      <c r="F145"/>
      <c r="G145"/>
      <c r="H145"/>
      <c r="I145"/>
      <c r="J145"/>
      <c r="K145"/>
      <c r="L145"/>
      <c r="M145"/>
      <c r="N145"/>
      <c r="O145"/>
      <c r="P145"/>
      <c r="Q145"/>
      <c r="R145"/>
    </row>
    <row r="146" spans="1:18" ht="14.5" x14ac:dyDescent="0.35">
      <c r="A146"/>
      <c r="B146"/>
      <c r="C146"/>
      <c r="D146"/>
      <c r="E146"/>
      <c r="F146"/>
      <c r="G146"/>
      <c r="H146"/>
      <c r="I146"/>
      <c r="J146"/>
      <c r="K146"/>
      <c r="L146"/>
      <c r="M146"/>
      <c r="N146"/>
      <c r="O146"/>
      <c r="P146"/>
      <c r="Q146"/>
      <c r="R146"/>
    </row>
    <row r="147" spans="1:18" ht="14.5" x14ac:dyDescent="0.35">
      <c r="A147"/>
      <c r="B147"/>
      <c r="C147"/>
      <c r="D147"/>
      <c r="E147"/>
      <c r="F147"/>
      <c r="G147"/>
      <c r="H147"/>
      <c r="I147"/>
      <c r="J147"/>
      <c r="K147"/>
      <c r="L147"/>
      <c r="M147"/>
      <c r="N147"/>
      <c r="O147"/>
      <c r="P147"/>
      <c r="Q147"/>
      <c r="R147"/>
    </row>
    <row r="148" spans="1:18" ht="14.5" x14ac:dyDescent="0.35">
      <c r="A148"/>
      <c r="B148"/>
      <c r="C148"/>
      <c r="D148"/>
      <c r="E148"/>
      <c r="F148"/>
      <c r="G148"/>
      <c r="H148"/>
      <c r="I148"/>
      <c r="J148"/>
      <c r="K148"/>
      <c r="L148"/>
      <c r="M148"/>
      <c r="N148"/>
      <c r="O148"/>
      <c r="P148"/>
      <c r="Q148"/>
      <c r="R148"/>
    </row>
    <row r="149" spans="1:18" ht="14.5" x14ac:dyDescent="0.35">
      <c r="A149"/>
      <c r="B149"/>
      <c r="C149"/>
      <c r="D149"/>
      <c r="E149"/>
      <c r="F149"/>
      <c r="G149"/>
      <c r="H149"/>
      <c r="I149"/>
      <c r="J149"/>
      <c r="K149"/>
      <c r="L149"/>
      <c r="M149"/>
      <c r="N149"/>
      <c r="O149"/>
      <c r="P149"/>
      <c r="Q149"/>
      <c r="R149"/>
    </row>
    <row r="150" spans="1:18" ht="14.5" x14ac:dyDescent="0.35">
      <c r="A150"/>
      <c r="B150"/>
      <c r="C150"/>
      <c r="D150"/>
      <c r="E150"/>
      <c r="F150"/>
      <c r="G150"/>
      <c r="H150"/>
      <c r="I150"/>
      <c r="J150"/>
      <c r="K150"/>
      <c r="L150"/>
      <c r="M150"/>
      <c r="N150"/>
      <c r="O150"/>
      <c r="P150"/>
      <c r="Q150"/>
      <c r="R150"/>
    </row>
    <row r="151" spans="1:18" ht="14.5" x14ac:dyDescent="0.35">
      <c r="A151"/>
      <c r="B151"/>
      <c r="C151"/>
      <c r="D151"/>
      <c r="E151"/>
      <c r="F151"/>
      <c r="G151"/>
      <c r="H151"/>
      <c r="I151"/>
      <c r="J151"/>
      <c r="K151"/>
      <c r="L151"/>
      <c r="M151"/>
      <c r="N151"/>
      <c r="O151"/>
      <c r="P151"/>
      <c r="Q151"/>
      <c r="R151"/>
    </row>
    <row r="152" spans="1:18" ht="14.5" x14ac:dyDescent="0.35">
      <c r="A152"/>
      <c r="B152"/>
      <c r="C152"/>
      <c r="D152"/>
      <c r="E152"/>
      <c r="F152"/>
      <c r="G152"/>
      <c r="H152"/>
      <c r="I152"/>
      <c r="J152"/>
      <c r="K152"/>
      <c r="L152"/>
      <c r="M152"/>
      <c r="N152"/>
      <c r="O152"/>
      <c r="P152"/>
      <c r="Q152"/>
      <c r="R152"/>
    </row>
    <row r="153" spans="1:18" ht="14.5" x14ac:dyDescent="0.35">
      <c r="A153"/>
      <c r="B153"/>
      <c r="C153"/>
      <c r="D153"/>
      <c r="E153"/>
      <c r="F153"/>
      <c r="G153"/>
      <c r="H153"/>
      <c r="I153"/>
      <c r="J153"/>
      <c r="K153"/>
      <c r="L153"/>
      <c r="M153"/>
      <c r="N153"/>
      <c r="O153"/>
      <c r="P153"/>
      <c r="Q153"/>
      <c r="R153"/>
    </row>
    <row r="154" spans="1:18" ht="14.5" x14ac:dyDescent="0.35">
      <c r="A154"/>
      <c r="B154"/>
      <c r="C154"/>
      <c r="D154"/>
      <c r="E154"/>
      <c r="F154"/>
      <c r="G154"/>
      <c r="H154"/>
      <c r="I154"/>
      <c r="J154"/>
      <c r="K154"/>
      <c r="L154"/>
      <c r="M154"/>
      <c r="N154"/>
      <c r="O154"/>
      <c r="P154"/>
      <c r="Q154"/>
      <c r="R154"/>
    </row>
    <row r="155" spans="1:18" ht="14.5" x14ac:dyDescent="0.35">
      <c r="A155"/>
      <c r="B155"/>
      <c r="C155"/>
      <c r="D155"/>
      <c r="E155"/>
      <c r="F155"/>
      <c r="G155"/>
      <c r="H155"/>
      <c r="I155"/>
      <c r="J155"/>
      <c r="K155"/>
      <c r="L155"/>
      <c r="M155"/>
      <c r="N155"/>
      <c r="O155"/>
      <c r="P155"/>
      <c r="Q155"/>
      <c r="R155"/>
    </row>
    <row r="156" spans="1:18" ht="14.5" x14ac:dyDescent="0.35">
      <c r="A156"/>
      <c r="B156"/>
      <c r="C156"/>
      <c r="D156"/>
      <c r="E156"/>
      <c r="F156"/>
      <c r="G156"/>
      <c r="H156"/>
      <c r="I156"/>
      <c r="J156"/>
      <c r="K156"/>
      <c r="L156"/>
      <c r="M156"/>
      <c r="N156"/>
      <c r="O156"/>
      <c r="P156"/>
      <c r="Q156"/>
      <c r="R156"/>
    </row>
    <row r="157" spans="1:18" ht="14.5" x14ac:dyDescent="0.35">
      <c r="A157"/>
      <c r="B157"/>
      <c r="C157"/>
      <c r="D157"/>
      <c r="E157"/>
      <c r="F157"/>
      <c r="G157"/>
      <c r="H157"/>
      <c r="I157"/>
      <c r="J157"/>
      <c r="K157"/>
      <c r="L157"/>
      <c r="M157"/>
      <c r="N157"/>
      <c r="O157"/>
      <c r="P157"/>
      <c r="Q157"/>
      <c r="R157"/>
    </row>
    <row r="158" spans="1:18" ht="14.5" x14ac:dyDescent="0.35">
      <c r="A158"/>
      <c r="B158"/>
      <c r="C158"/>
      <c r="D158"/>
      <c r="E158"/>
      <c r="F158"/>
      <c r="G158"/>
      <c r="H158"/>
      <c r="I158"/>
      <c r="J158"/>
      <c r="K158"/>
      <c r="L158"/>
      <c r="M158"/>
      <c r="N158"/>
      <c r="O158"/>
      <c r="P158"/>
      <c r="Q158"/>
      <c r="R158"/>
    </row>
    <row r="159" spans="1:18" ht="14.5" x14ac:dyDescent="0.35">
      <c r="A159"/>
      <c r="B159"/>
      <c r="C159"/>
      <c r="D159"/>
      <c r="E159"/>
      <c r="F159"/>
      <c r="G159"/>
      <c r="H159"/>
      <c r="I159"/>
      <c r="J159"/>
      <c r="K159"/>
      <c r="L159"/>
      <c r="M159"/>
      <c r="N159"/>
      <c r="O159"/>
      <c r="P159"/>
      <c r="Q159"/>
      <c r="R159"/>
    </row>
    <row r="160" spans="1:18" ht="14.5" x14ac:dyDescent="0.35">
      <c r="A160"/>
      <c r="B160"/>
      <c r="C160"/>
      <c r="D160"/>
      <c r="E160"/>
      <c r="F160"/>
      <c r="G160"/>
      <c r="H160"/>
      <c r="I160"/>
      <c r="J160"/>
      <c r="K160"/>
      <c r="L160"/>
      <c r="M160"/>
      <c r="N160"/>
      <c r="O160"/>
      <c r="P160"/>
      <c r="Q160"/>
      <c r="R160"/>
    </row>
    <row r="161" spans="1:18" ht="14.5" x14ac:dyDescent="0.35">
      <c r="A161"/>
      <c r="B161"/>
      <c r="C161"/>
      <c r="D161"/>
      <c r="E161"/>
      <c r="F161"/>
      <c r="G161"/>
      <c r="H161"/>
      <c r="I161"/>
      <c r="J161"/>
      <c r="K161"/>
      <c r="L161"/>
      <c r="M161"/>
      <c r="N161"/>
      <c r="O161"/>
      <c r="P161"/>
      <c r="Q161"/>
      <c r="R161"/>
    </row>
    <row r="162" spans="1:18" ht="14.5" x14ac:dyDescent="0.35">
      <c r="A162"/>
      <c r="B162"/>
      <c r="C162"/>
      <c r="D162"/>
      <c r="E162"/>
      <c r="F162"/>
      <c r="G162"/>
      <c r="H162"/>
      <c r="I162"/>
      <c r="J162"/>
      <c r="K162"/>
      <c r="L162"/>
      <c r="M162"/>
      <c r="N162"/>
      <c r="O162"/>
      <c r="P162"/>
      <c r="Q162"/>
      <c r="R162"/>
    </row>
    <row r="163" spans="1:18" ht="14.5" x14ac:dyDescent="0.35">
      <c r="A163"/>
      <c r="B163"/>
      <c r="C163"/>
      <c r="D163"/>
      <c r="E163"/>
      <c r="F163"/>
      <c r="G163"/>
      <c r="H163"/>
      <c r="I163"/>
      <c r="J163"/>
      <c r="K163"/>
      <c r="L163"/>
      <c r="M163"/>
      <c r="N163"/>
      <c r="O163"/>
      <c r="P163"/>
      <c r="Q163"/>
      <c r="R163"/>
    </row>
    <row r="164" spans="1:18" ht="14.5" x14ac:dyDescent="0.35">
      <c r="A164"/>
      <c r="B164"/>
      <c r="C164"/>
      <c r="D164"/>
      <c r="E164"/>
      <c r="F164"/>
      <c r="G164"/>
      <c r="H164"/>
      <c r="I164"/>
      <c r="J164"/>
      <c r="K164"/>
      <c r="L164"/>
      <c r="M164"/>
      <c r="N164"/>
      <c r="O164"/>
      <c r="P164"/>
      <c r="Q164"/>
      <c r="R164"/>
    </row>
    <row r="165" spans="1:18" ht="14.5" x14ac:dyDescent="0.35">
      <c r="A165"/>
      <c r="B165"/>
      <c r="C165"/>
      <c r="D165"/>
      <c r="E165"/>
      <c r="F165"/>
      <c r="G165"/>
      <c r="H165"/>
      <c r="I165"/>
      <c r="J165"/>
      <c r="K165"/>
      <c r="L165"/>
      <c r="M165"/>
      <c r="N165"/>
      <c r="O165"/>
      <c r="P165"/>
      <c r="Q165"/>
      <c r="R165"/>
    </row>
    <row r="166" spans="1:18" ht="14.5" x14ac:dyDescent="0.35">
      <c r="A166"/>
      <c r="B166"/>
      <c r="C166"/>
      <c r="D166"/>
      <c r="E166"/>
      <c r="F166"/>
      <c r="G166"/>
      <c r="H166"/>
      <c r="I166"/>
      <c r="J166"/>
      <c r="K166"/>
      <c r="L166"/>
      <c r="M166"/>
      <c r="N166"/>
      <c r="O166"/>
      <c r="P166"/>
      <c r="Q166"/>
      <c r="R166"/>
    </row>
    <row r="167" spans="1:18" ht="14.5" x14ac:dyDescent="0.35">
      <c r="A167"/>
      <c r="B167"/>
      <c r="C167"/>
      <c r="D167"/>
      <c r="E167"/>
      <c r="F167"/>
      <c r="G167"/>
      <c r="H167"/>
      <c r="I167"/>
      <c r="J167"/>
      <c r="K167"/>
      <c r="L167"/>
      <c r="M167"/>
      <c r="N167"/>
      <c r="O167"/>
      <c r="P167"/>
      <c r="Q167"/>
      <c r="R167"/>
    </row>
    <row r="168" spans="1:18" ht="14.5" x14ac:dyDescent="0.35">
      <c r="A168"/>
      <c r="B168"/>
      <c r="C168"/>
      <c r="D168"/>
      <c r="E168"/>
      <c r="F168"/>
      <c r="G168"/>
      <c r="H168"/>
      <c r="I168"/>
      <c r="J168"/>
      <c r="K168"/>
      <c r="L168"/>
      <c r="M168"/>
      <c r="N168"/>
      <c r="O168"/>
      <c r="P168"/>
      <c r="Q168"/>
      <c r="R168"/>
    </row>
    <row r="169" spans="1:18" ht="14.5" x14ac:dyDescent="0.35">
      <c r="A169"/>
      <c r="B169"/>
      <c r="C169"/>
      <c r="D169"/>
      <c r="E169"/>
      <c r="F169"/>
      <c r="G169"/>
      <c r="H169"/>
      <c r="I169"/>
      <c r="J169"/>
      <c r="K169"/>
      <c r="L169"/>
      <c r="M169"/>
      <c r="N169"/>
      <c r="O169"/>
      <c r="P169"/>
      <c r="Q169"/>
      <c r="R169"/>
    </row>
    <row r="170" spans="1:18" ht="14.5" x14ac:dyDescent="0.35">
      <c r="A170"/>
      <c r="B170"/>
      <c r="C170"/>
      <c r="D170"/>
      <c r="E170"/>
      <c r="F170"/>
      <c r="G170"/>
      <c r="H170"/>
      <c r="I170"/>
      <c r="J170"/>
      <c r="K170"/>
      <c r="L170"/>
      <c r="M170"/>
      <c r="N170"/>
      <c r="O170"/>
      <c r="P170"/>
      <c r="Q170"/>
      <c r="R170"/>
    </row>
    <row r="171" spans="1:18" ht="14.5" x14ac:dyDescent="0.35">
      <c r="A171"/>
      <c r="B171"/>
      <c r="C171"/>
      <c r="D171"/>
      <c r="E171"/>
      <c r="F171"/>
      <c r="G171"/>
      <c r="H171"/>
      <c r="I171"/>
      <c r="J171"/>
      <c r="K171"/>
      <c r="L171"/>
      <c r="M171"/>
      <c r="N171"/>
      <c r="O171"/>
      <c r="P171"/>
      <c r="Q171"/>
      <c r="R171"/>
    </row>
    <row r="172" spans="1:18" ht="14.5" x14ac:dyDescent="0.35">
      <c r="A172"/>
      <c r="B172"/>
      <c r="C172"/>
      <c r="D172"/>
      <c r="E172"/>
      <c r="F172"/>
      <c r="G172"/>
      <c r="H172"/>
      <c r="I172"/>
      <c r="J172"/>
      <c r="K172"/>
      <c r="L172"/>
      <c r="M172"/>
      <c r="N172"/>
      <c r="O172"/>
      <c r="P172"/>
      <c r="Q172"/>
      <c r="R172"/>
    </row>
    <row r="173" spans="1:18" ht="14.5" x14ac:dyDescent="0.35">
      <c r="A173"/>
      <c r="B173"/>
      <c r="C173"/>
      <c r="D173"/>
      <c r="E173"/>
      <c r="F173"/>
      <c r="G173"/>
      <c r="H173"/>
      <c r="I173"/>
      <c r="J173"/>
      <c r="K173"/>
      <c r="L173"/>
      <c r="M173"/>
      <c r="N173"/>
      <c r="O173"/>
      <c r="P173"/>
      <c r="Q173"/>
      <c r="R173"/>
    </row>
    <row r="174" spans="1:18" ht="14.5" x14ac:dyDescent="0.35">
      <c r="A174"/>
      <c r="B174"/>
      <c r="C174"/>
      <c r="D174"/>
      <c r="E174"/>
      <c r="F174"/>
      <c r="G174"/>
      <c r="H174"/>
      <c r="I174"/>
      <c r="J174"/>
      <c r="K174"/>
      <c r="L174"/>
      <c r="M174"/>
      <c r="N174"/>
      <c r="O174"/>
      <c r="P174"/>
      <c r="Q174"/>
      <c r="R174"/>
    </row>
    <row r="175" spans="1:18" ht="14.5" x14ac:dyDescent="0.35">
      <c r="A175"/>
      <c r="B175"/>
      <c r="C175"/>
      <c r="D175"/>
      <c r="E175"/>
      <c r="F175"/>
      <c r="G175"/>
      <c r="H175"/>
      <c r="I175"/>
      <c r="J175"/>
      <c r="K175"/>
      <c r="L175"/>
      <c r="M175"/>
      <c r="N175"/>
      <c r="O175"/>
      <c r="P175"/>
      <c r="Q175"/>
      <c r="R175"/>
    </row>
    <row r="176" spans="1:18" ht="14.5" x14ac:dyDescent="0.35">
      <c r="A176"/>
      <c r="B176"/>
      <c r="C176"/>
      <c r="D176"/>
      <c r="E176"/>
      <c r="F176"/>
      <c r="G176"/>
      <c r="H176"/>
      <c r="I176"/>
      <c r="J176"/>
      <c r="K176"/>
      <c r="L176"/>
      <c r="M176"/>
      <c r="N176"/>
      <c r="O176"/>
      <c r="P176"/>
      <c r="Q176"/>
      <c r="R176"/>
    </row>
    <row r="177" spans="1:18" ht="14.5" x14ac:dyDescent="0.35">
      <c r="A177"/>
      <c r="B177"/>
      <c r="C177"/>
      <c r="D177"/>
      <c r="E177"/>
      <c r="F177"/>
      <c r="G177"/>
      <c r="H177"/>
      <c r="I177"/>
      <c r="J177"/>
      <c r="K177"/>
      <c r="L177"/>
      <c r="M177"/>
      <c r="N177"/>
      <c r="O177"/>
      <c r="P177"/>
      <c r="Q177"/>
      <c r="R177"/>
    </row>
    <row r="178" spans="1:18" ht="14.5" x14ac:dyDescent="0.35">
      <c r="A178"/>
      <c r="B178"/>
      <c r="C178"/>
      <c r="D178"/>
      <c r="E178"/>
      <c r="F178"/>
      <c r="G178"/>
      <c r="H178"/>
      <c r="I178"/>
      <c r="J178"/>
      <c r="K178"/>
      <c r="L178"/>
      <c r="M178"/>
      <c r="N178"/>
      <c r="O178"/>
      <c r="P178"/>
      <c r="Q178"/>
      <c r="R178"/>
    </row>
    <row r="179" spans="1:18" ht="14.5" x14ac:dyDescent="0.35">
      <c r="A179"/>
      <c r="B179"/>
      <c r="C179"/>
      <c r="D179"/>
      <c r="E179"/>
      <c r="F179"/>
      <c r="G179"/>
      <c r="H179"/>
      <c r="I179"/>
      <c r="J179"/>
      <c r="K179"/>
      <c r="L179"/>
      <c r="M179"/>
      <c r="N179"/>
      <c r="O179"/>
      <c r="P179"/>
      <c r="Q179"/>
      <c r="R179"/>
    </row>
    <row r="180" spans="1:18" ht="14.5" x14ac:dyDescent="0.35">
      <c r="A180"/>
      <c r="B180"/>
      <c r="C180"/>
      <c r="D180"/>
      <c r="E180"/>
      <c r="F180"/>
      <c r="G180"/>
      <c r="H180"/>
      <c r="I180"/>
      <c r="J180"/>
      <c r="K180"/>
      <c r="L180"/>
      <c r="M180"/>
      <c r="N180"/>
      <c r="O180"/>
      <c r="P180"/>
      <c r="Q180"/>
      <c r="R180"/>
    </row>
    <row r="181" spans="1:18" ht="14.5" x14ac:dyDescent="0.35">
      <c r="A181"/>
      <c r="B181"/>
      <c r="C181"/>
      <c r="D181"/>
      <c r="E181"/>
      <c r="F181"/>
      <c r="G181"/>
      <c r="H181"/>
      <c r="I181"/>
      <c r="J181"/>
      <c r="K181"/>
      <c r="L181"/>
      <c r="M181"/>
      <c r="N181"/>
      <c r="O181"/>
      <c r="P181"/>
      <c r="Q181"/>
      <c r="R181"/>
    </row>
    <row r="182" spans="1:18" ht="14.5" x14ac:dyDescent="0.35">
      <c r="A182"/>
      <c r="B182"/>
      <c r="C182"/>
      <c r="D182"/>
      <c r="E182"/>
      <c r="F182"/>
      <c r="G182"/>
      <c r="H182"/>
      <c r="I182"/>
      <c r="J182"/>
      <c r="K182"/>
      <c r="L182"/>
      <c r="M182"/>
      <c r="N182"/>
      <c r="O182"/>
      <c r="P182"/>
      <c r="Q182"/>
      <c r="R182"/>
    </row>
    <row r="183" spans="1:18" ht="14.5" x14ac:dyDescent="0.35">
      <c r="A183"/>
      <c r="B183"/>
      <c r="C183"/>
      <c r="D183"/>
      <c r="E183"/>
      <c r="F183"/>
      <c r="G183"/>
      <c r="H183"/>
      <c r="I183"/>
      <c r="J183"/>
      <c r="K183"/>
      <c r="L183"/>
      <c r="M183"/>
      <c r="N183"/>
      <c r="O183"/>
      <c r="P183"/>
      <c r="Q183"/>
      <c r="R183"/>
    </row>
    <row r="184" spans="1:18" ht="14.5" x14ac:dyDescent="0.35">
      <c r="A184"/>
      <c r="B184"/>
      <c r="C184"/>
      <c r="D184"/>
      <c r="E184"/>
      <c r="F184"/>
      <c r="G184"/>
      <c r="H184"/>
      <c r="I184"/>
      <c r="J184"/>
      <c r="K184"/>
      <c r="L184"/>
      <c r="M184"/>
      <c r="N184"/>
      <c r="O184"/>
      <c r="P184"/>
      <c r="Q184"/>
      <c r="R184"/>
    </row>
    <row r="185" spans="1:18" ht="14.5" x14ac:dyDescent="0.35">
      <c r="A185"/>
      <c r="B185"/>
      <c r="C185"/>
      <c r="D185"/>
      <c r="E185"/>
      <c r="F185"/>
      <c r="G185"/>
      <c r="H185"/>
      <c r="I185"/>
      <c r="J185"/>
      <c r="K185"/>
      <c r="L185"/>
      <c r="M185"/>
      <c r="N185"/>
      <c r="O185"/>
      <c r="P185"/>
      <c r="Q185"/>
      <c r="R185"/>
    </row>
    <row r="186" spans="1:18" ht="14.5" x14ac:dyDescent="0.35">
      <c r="A186"/>
      <c r="B186"/>
      <c r="C186"/>
      <c r="D186"/>
      <c r="E186"/>
      <c r="F186"/>
      <c r="G186"/>
      <c r="H186"/>
      <c r="I186"/>
      <c r="J186"/>
      <c r="K186"/>
      <c r="L186"/>
      <c r="M186"/>
      <c r="N186"/>
      <c r="O186"/>
      <c r="P186"/>
      <c r="Q186"/>
      <c r="R186"/>
    </row>
    <row r="187" spans="1:18" ht="14.5" x14ac:dyDescent="0.35">
      <c r="A187"/>
      <c r="B187"/>
      <c r="C187"/>
      <c r="D187"/>
      <c r="E187"/>
      <c r="F187"/>
      <c r="G187"/>
      <c r="H187"/>
      <c r="I187"/>
      <c r="J187"/>
      <c r="K187"/>
      <c r="L187"/>
      <c r="M187"/>
      <c r="N187"/>
      <c r="O187"/>
      <c r="P187"/>
      <c r="Q187"/>
      <c r="R187"/>
    </row>
    <row r="188" spans="1:18" ht="14.5" x14ac:dyDescent="0.35">
      <c r="A188"/>
      <c r="B188"/>
      <c r="C188"/>
      <c r="D188"/>
      <c r="E188"/>
      <c r="F188"/>
      <c r="G188"/>
      <c r="H188"/>
      <c r="I188"/>
      <c r="J188"/>
      <c r="K188"/>
      <c r="L188"/>
      <c r="M188"/>
      <c r="N188"/>
      <c r="O188"/>
      <c r="P188"/>
      <c r="Q188"/>
      <c r="R188"/>
    </row>
    <row r="189" spans="1:18" ht="14.5" x14ac:dyDescent="0.35">
      <c r="A189"/>
      <c r="B189"/>
      <c r="C189"/>
      <c r="D189"/>
      <c r="E189"/>
      <c r="F189"/>
      <c r="G189"/>
      <c r="H189"/>
      <c r="I189"/>
      <c r="J189"/>
      <c r="K189"/>
      <c r="L189"/>
      <c r="M189"/>
      <c r="N189"/>
      <c r="O189"/>
      <c r="P189"/>
      <c r="Q189"/>
      <c r="R189"/>
    </row>
    <row r="190" spans="1:18" ht="14.5" x14ac:dyDescent="0.35">
      <c r="A190"/>
      <c r="B190"/>
      <c r="C190"/>
      <c r="D190"/>
      <c r="E190"/>
      <c r="F190"/>
      <c r="G190"/>
      <c r="H190"/>
      <c r="I190"/>
      <c r="J190"/>
      <c r="K190"/>
      <c r="L190"/>
      <c r="M190"/>
      <c r="N190"/>
      <c r="O190"/>
      <c r="P190"/>
      <c r="Q190"/>
      <c r="R190"/>
    </row>
    <row r="191" spans="1:18" ht="14.5" x14ac:dyDescent="0.35">
      <c r="A191"/>
      <c r="B191"/>
      <c r="C191"/>
      <c r="D191"/>
      <c r="E191"/>
      <c r="F191"/>
      <c r="G191"/>
      <c r="H191"/>
      <c r="I191"/>
      <c r="J191"/>
      <c r="K191"/>
      <c r="L191"/>
      <c r="M191"/>
      <c r="N191"/>
      <c r="O191"/>
      <c r="P191"/>
      <c r="Q191"/>
      <c r="R191"/>
    </row>
    <row r="192" spans="1:18" ht="14.5" x14ac:dyDescent="0.35">
      <c r="A192"/>
      <c r="B192"/>
      <c r="C192"/>
      <c r="D192"/>
      <c r="E192"/>
      <c r="F192"/>
      <c r="G192"/>
      <c r="H192"/>
      <c r="I192"/>
      <c r="J192"/>
      <c r="K192"/>
      <c r="L192"/>
      <c r="M192"/>
      <c r="N192"/>
      <c r="O192"/>
      <c r="P192"/>
      <c r="Q192"/>
      <c r="R192"/>
    </row>
    <row r="193" spans="1:18" ht="14.5" x14ac:dyDescent="0.35">
      <c r="A193"/>
      <c r="B193"/>
      <c r="C193"/>
      <c r="D193"/>
      <c r="E193"/>
      <c r="F193"/>
      <c r="G193"/>
      <c r="H193"/>
      <c r="I193"/>
      <c r="J193"/>
      <c r="K193"/>
      <c r="L193"/>
      <c r="M193"/>
      <c r="N193"/>
      <c r="O193"/>
      <c r="P193"/>
      <c r="Q193"/>
      <c r="R193"/>
    </row>
    <row r="194" spans="1:18" ht="14.5" x14ac:dyDescent="0.35">
      <c r="A194"/>
      <c r="B194"/>
      <c r="C194"/>
      <c r="D194"/>
      <c r="E194"/>
      <c r="F194"/>
      <c r="G194"/>
      <c r="H194"/>
      <c r="I194"/>
      <c r="J194"/>
      <c r="K194"/>
      <c r="L194"/>
      <c r="M194"/>
      <c r="N194"/>
      <c r="O194"/>
      <c r="P194"/>
      <c r="Q194"/>
      <c r="R194"/>
    </row>
    <row r="195" spans="1:18" ht="14.5" x14ac:dyDescent="0.35">
      <c r="A195"/>
      <c r="B195"/>
      <c r="C195"/>
      <c r="D195"/>
      <c r="E195"/>
      <c r="F195"/>
      <c r="G195"/>
      <c r="H195"/>
      <c r="I195"/>
      <c r="J195"/>
      <c r="K195"/>
      <c r="L195"/>
      <c r="M195"/>
      <c r="N195"/>
      <c r="O195"/>
      <c r="P195"/>
      <c r="Q195"/>
      <c r="R195"/>
    </row>
    <row r="196" spans="1:18" ht="14.5" x14ac:dyDescent="0.35">
      <c r="A196"/>
      <c r="B196"/>
      <c r="C196"/>
      <c r="D196"/>
      <c r="E196"/>
      <c r="F196"/>
      <c r="G196"/>
      <c r="H196"/>
      <c r="I196"/>
      <c r="J196"/>
      <c r="K196"/>
      <c r="L196"/>
      <c r="M196"/>
      <c r="N196"/>
      <c r="O196"/>
      <c r="P196"/>
      <c r="Q196"/>
      <c r="R196"/>
    </row>
    <row r="197" spans="1:18" ht="14.5" x14ac:dyDescent="0.35">
      <c r="A197"/>
      <c r="B197"/>
      <c r="C197"/>
      <c r="D197"/>
      <c r="E197"/>
      <c r="F197"/>
      <c r="G197"/>
      <c r="H197"/>
      <c r="I197"/>
      <c r="J197"/>
      <c r="K197"/>
      <c r="L197"/>
      <c r="M197"/>
      <c r="N197"/>
      <c r="O197"/>
      <c r="P197"/>
      <c r="Q197"/>
      <c r="R197"/>
    </row>
    <row r="198" spans="1:18" ht="14.5" x14ac:dyDescent="0.35">
      <c r="A198"/>
      <c r="B198"/>
      <c r="C198"/>
      <c r="D198"/>
      <c r="E198"/>
      <c r="F198"/>
      <c r="G198"/>
      <c r="H198"/>
      <c r="I198"/>
      <c r="J198"/>
      <c r="K198"/>
      <c r="L198"/>
      <c r="M198"/>
      <c r="N198"/>
      <c r="O198"/>
      <c r="P198"/>
      <c r="Q198"/>
      <c r="R198"/>
    </row>
    <row r="199" spans="1:18" ht="14.5" x14ac:dyDescent="0.35">
      <c r="A199"/>
      <c r="B199"/>
      <c r="C199"/>
      <c r="D199"/>
      <c r="E199"/>
      <c r="F199"/>
      <c r="G199"/>
      <c r="H199"/>
      <c r="I199"/>
      <c r="J199"/>
      <c r="K199"/>
      <c r="L199"/>
      <c r="M199"/>
      <c r="N199"/>
      <c r="O199"/>
      <c r="P199"/>
      <c r="Q199"/>
      <c r="R199"/>
    </row>
    <row r="200" spans="1:18" ht="14.5" x14ac:dyDescent="0.35">
      <c r="A200"/>
      <c r="B200"/>
      <c r="C200"/>
      <c r="D200"/>
      <c r="E200"/>
      <c r="F200"/>
      <c r="G200"/>
      <c r="H200"/>
      <c r="I200"/>
      <c r="J200"/>
      <c r="K200"/>
      <c r="L200"/>
      <c r="M200"/>
      <c r="N200"/>
      <c r="O200"/>
      <c r="P200"/>
      <c r="Q200"/>
      <c r="R200"/>
    </row>
    <row r="201" spans="1:18" ht="14.5" x14ac:dyDescent="0.35">
      <c r="A201"/>
      <c r="B201"/>
      <c r="C201"/>
      <c r="D201"/>
      <c r="E201"/>
      <c r="F201"/>
      <c r="G201"/>
      <c r="H201"/>
      <c r="I201"/>
      <c r="J201"/>
      <c r="K201"/>
      <c r="L201"/>
      <c r="M201"/>
      <c r="N201"/>
      <c r="O201"/>
      <c r="P201"/>
      <c r="Q201"/>
      <c r="R201"/>
    </row>
    <row r="202" spans="1:18" ht="14.5" x14ac:dyDescent="0.35">
      <c r="A202"/>
      <c r="B202"/>
      <c r="C202"/>
      <c r="D202"/>
      <c r="E202"/>
      <c r="F202"/>
      <c r="G202"/>
      <c r="H202"/>
      <c r="I202"/>
      <c r="J202"/>
      <c r="K202"/>
      <c r="L202"/>
      <c r="M202"/>
      <c r="N202"/>
      <c r="O202"/>
      <c r="P202"/>
      <c r="Q202"/>
      <c r="R202"/>
    </row>
    <row r="203" spans="1:18" ht="14.5" x14ac:dyDescent="0.35">
      <c r="A203"/>
      <c r="B203"/>
      <c r="C203"/>
      <c r="D203"/>
      <c r="E203"/>
      <c r="F203"/>
      <c r="G203"/>
      <c r="H203"/>
      <c r="I203"/>
      <c r="J203"/>
      <c r="K203"/>
      <c r="L203"/>
      <c r="M203"/>
      <c r="N203"/>
      <c r="O203"/>
      <c r="P203"/>
      <c r="Q203"/>
      <c r="R203"/>
    </row>
    <row r="204" spans="1:18" ht="14.5" x14ac:dyDescent="0.35">
      <c r="A204"/>
      <c r="B204"/>
      <c r="C204"/>
      <c r="D204"/>
      <c r="E204"/>
      <c r="F204"/>
      <c r="G204"/>
      <c r="H204"/>
      <c r="I204"/>
      <c r="J204"/>
      <c r="K204"/>
      <c r="L204"/>
      <c r="M204"/>
      <c r="N204"/>
      <c r="O204"/>
      <c r="P204"/>
      <c r="Q204"/>
      <c r="R204"/>
    </row>
    <row r="205" spans="1:18" ht="14.5" x14ac:dyDescent="0.35">
      <c r="A205"/>
      <c r="B205"/>
      <c r="C205"/>
      <c r="D205"/>
      <c r="E205"/>
      <c r="F205"/>
      <c r="G205"/>
      <c r="H205"/>
      <c r="I205"/>
      <c r="J205"/>
      <c r="K205"/>
      <c r="L205"/>
      <c r="M205"/>
      <c r="N205"/>
      <c r="O205"/>
      <c r="P205"/>
      <c r="Q205"/>
      <c r="R205"/>
    </row>
    <row r="206" spans="1:18" ht="14.5" x14ac:dyDescent="0.35">
      <c r="A206"/>
      <c r="B206"/>
      <c r="C206"/>
      <c r="D206"/>
      <c r="E206"/>
      <c r="F206"/>
      <c r="G206"/>
      <c r="H206"/>
      <c r="I206"/>
      <c r="J206"/>
      <c r="K206"/>
      <c r="L206"/>
      <c r="M206"/>
      <c r="N206"/>
      <c r="O206"/>
      <c r="P206"/>
      <c r="Q206"/>
      <c r="R206"/>
    </row>
    <row r="207" spans="1:18" ht="14.5" x14ac:dyDescent="0.35">
      <c r="A207"/>
      <c r="B207"/>
      <c r="C207"/>
      <c r="D207"/>
      <c r="E207"/>
      <c r="F207"/>
      <c r="G207"/>
      <c r="H207"/>
      <c r="I207"/>
      <c r="J207"/>
      <c r="K207"/>
      <c r="L207"/>
      <c r="M207"/>
      <c r="N207"/>
      <c r="O207"/>
      <c r="P207"/>
      <c r="Q207"/>
      <c r="R207"/>
    </row>
    <row r="208" spans="1:18" ht="14.5" x14ac:dyDescent="0.35">
      <c r="A208"/>
      <c r="B208"/>
      <c r="C208"/>
      <c r="D208"/>
      <c r="E208"/>
      <c r="F208"/>
      <c r="G208"/>
      <c r="H208"/>
      <c r="I208"/>
      <c r="J208"/>
      <c r="K208"/>
      <c r="L208"/>
      <c r="M208"/>
      <c r="N208"/>
      <c r="O208"/>
      <c r="P208"/>
      <c r="Q208"/>
      <c r="R208"/>
    </row>
    <row r="209" spans="1:18" ht="14.5" x14ac:dyDescent="0.35">
      <c r="A209"/>
      <c r="B209"/>
      <c r="C209"/>
      <c r="D209"/>
      <c r="E209"/>
      <c r="F209"/>
      <c r="G209"/>
      <c r="H209"/>
      <c r="I209"/>
      <c r="J209"/>
      <c r="K209"/>
      <c r="L209"/>
      <c r="M209"/>
      <c r="N209"/>
      <c r="O209"/>
      <c r="P209"/>
      <c r="Q209"/>
      <c r="R209"/>
    </row>
    <row r="210" spans="1:18" ht="14.5" x14ac:dyDescent="0.35">
      <c r="A210"/>
      <c r="B210"/>
      <c r="C210"/>
      <c r="D210"/>
      <c r="E210"/>
      <c r="F210"/>
      <c r="G210"/>
      <c r="H210"/>
      <c r="I210"/>
      <c r="J210"/>
      <c r="K210"/>
      <c r="L210"/>
      <c r="M210"/>
      <c r="N210"/>
      <c r="O210"/>
      <c r="P210"/>
      <c r="Q210"/>
      <c r="R210"/>
    </row>
    <row r="211" spans="1:18" ht="14.5" x14ac:dyDescent="0.35">
      <c r="A211"/>
      <c r="B211"/>
      <c r="C211"/>
      <c r="D211"/>
      <c r="E211"/>
      <c r="F211"/>
      <c r="G211"/>
      <c r="H211"/>
      <c r="I211"/>
      <c r="J211"/>
      <c r="K211"/>
      <c r="L211"/>
      <c r="M211"/>
      <c r="N211"/>
      <c r="O211"/>
      <c r="P211"/>
      <c r="Q211"/>
      <c r="R211"/>
    </row>
    <row r="212" spans="1:18" ht="14.5" x14ac:dyDescent="0.35">
      <c r="A212"/>
      <c r="B212"/>
      <c r="C212"/>
      <c r="D212"/>
      <c r="E212"/>
      <c r="F212"/>
      <c r="G212"/>
      <c r="H212"/>
      <c r="I212"/>
      <c r="J212"/>
      <c r="K212"/>
      <c r="L212"/>
      <c r="M212"/>
      <c r="N212"/>
      <c r="O212"/>
      <c r="P212"/>
      <c r="Q212"/>
      <c r="R212"/>
    </row>
    <row r="213" spans="1:18" ht="14.5" x14ac:dyDescent="0.35">
      <c r="A213"/>
      <c r="B213"/>
      <c r="C213"/>
      <c r="D213"/>
      <c r="E213"/>
      <c r="F213"/>
      <c r="G213"/>
      <c r="H213"/>
      <c r="I213"/>
      <c r="J213"/>
      <c r="K213"/>
      <c r="L213"/>
      <c r="M213"/>
      <c r="N213"/>
      <c r="O213"/>
      <c r="P213"/>
      <c r="Q213"/>
      <c r="R213"/>
    </row>
    <row r="214" spans="1:18" ht="14.5" x14ac:dyDescent="0.35">
      <c r="A214"/>
      <c r="B214"/>
      <c r="C214"/>
      <c r="D214"/>
      <c r="E214"/>
      <c r="F214"/>
      <c r="G214"/>
      <c r="H214"/>
      <c r="I214"/>
      <c r="J214"/>
      <c r="K214"/>
      <c r="L214"/>
      <c r="M214"/>
      <c r="N214"/>
      <c r="O214"/>
      <c r="P214"/>
      <c r="Q214"/>
      <c r="R214"/>
    </row>
    <row r="215" spans="1:18" ht="14.5" x14ac:dyDescent="0.35">
      <c r="A215"/>
      <c r="B215"/>
      <c r="C215"/>
      <c r="D215"/>
      <c r="E215"/>
      <c r="F215"/>
      <c r="G215"/>
      <c r="H215"/>
      <c r="I215"/>
      <c r="J215"/>
      <c r="K215"/>
      <c r="L215"/>
      <c r="M215"/>
      <c r="N215"/>
      <c r="O215"/>
      <c r="P215"/>
      <c r="Q215"/>
      <c r="R215"/>
    </row>
    <row r="216" spans="1:18" ht="14.5" x14ac:dyDescent="0.35">
      <c r="A216"/>
      <c r="B216"/>
      <c r="C216"/>
      <c r="D216"/>
      <c r="E216"/>
      <c r="F216"/>
      <c r="G216"/>
      <c r="H216"/>
      <c r="I216"/>
      <c r="J216"/>
      <c r="K216"/>
      <c r="L216"/>
      <c r="M216"/>
      <c r="N216"/>
      <c r="O216"/>
      <c r="P216"/>
      <c r="Q216"/>
      <c r="R216"/>
    </row>
    <row r="217" spans="1:18" ht="14.5" x14ac:dyDescent="0.35">
      <c r="A217"/>
      <c r="B217"/>
      <c r="C217"/>
      <c r="D217"/>
      <c r="E217"/>
      <c r="F217"/>
      <c r="G217"/>
      <c r="H217"/>
      <c r="I217"/>
      <c r="J217"/>
      <c r="K217"/>
      <c r="L217"/>
      <c r="M217"/>
      <c r="N217"/>
      <c r="O217"/>
      <c r="P217"/>
      <c r="Q217"/>
      <c r="R217"/>
    </row>
    <row r="218" spans="1:18" ht="14.5" x14ac:dyDescent="0.35">
      <c r="A218"/>
      <c r="B218"/>
      <c r="C218"/>
      <c r="D218"/>
      <c r="E218"/>
      <c r="F218"/>
      <c r="G218"/>
      <c r="H218"/>
      <c r="I218"/>
      <c r="J218"/>
      <c r="K218"/>
      <c r="L218"/>
      <c r="M218"/>
      <c r="N218"/>
      <c r="O218"/>
      <c r="P218"/>
      <c r="Q218"/>
      <c r="R218"/>
    </row>
    <row r="219" spans="1:18" ht="14.5" x14ac:dyDescent="0.35">
      <c r="A219"/>
      <c r="B219"/>
      <c r="C219"/>
      <c r="D219"/>
      <c r="E219"/>
      <c r="F219"/>
      <c r="G219"/>
      <c r="H219"/>
      <c r="I219"/>
      <c r="J219"/>
      <c r="K219"/>
      <c r="L219"/>
      <c r="M219"/>
      <c r="N219"/>
      <c r="O219"/>
      <c r="P219"/>
      <c r="Q219"/>
      <c r="R219"/>
    </row>
    <row r="220" spans="1:18" ht="14.5" x14ac:dyDescent="0.35">
      <c r="A220"/>
      <c r="B220"/>
      <c r="C220"/>
      <c r="D220"/>
      <c r="E220"/>
      <c r="F220"/>
      <c r="G220"/>
      <c r="H220"/>
      <c r="I220"/>
      <c r="J220"/>
      <c r="K220"/>
      <c r="L220"/>
      <c r="M220"/>
      <c r="N220"/>
      <c r="O220"/>
      <c r="P220"/>
      <c r="Q220"/>
      <c r="R220"/>
    </row>
    <row r="221" spans="1:18" ht="14.5" x14ac:dyDescent="0.35">
      <c r="A221"/>
      <c r="B221"/>
      <c r="C221"/>
      <c r="D221"/>
      <c r="E221"/>
      <c r="F221"/>
      <c r="G221"/>
      <c r="H221"/>
      <c r="I221"/>
      <c r="J221"/>
      <c r="K221"/>
      <c r="L221"/>
      <c r="M221"/>
      <c r="N221"/>
      <c r="O221"/>
      <c r="P221"/>
      <c r="Q221"/>
      <c r="R221"/>
    </row>
    <row r="222" spans="1:18" ht="14.5" x14ac:dyDescent="0.35">
      <c r="A222"/>
      <c r="B222"/>
      <c r="C222"/>
      <c r="D222"/>
      <c r="E222"/>
      <c r="F222"/>
      <c r="G222"/>
      <c r="H222"/>
      <c r="I222"/>
      <c r="J222"/>
      <c r="K222"/>
      <c r="L222"/>
      <c r="M222"/>
      <c r="N222"/>
      <c r="O222"/>
      <c r="P222"/>
      <c r="Q222"/>
      <c r="R222"/>
    </row>
    <row r="223" spans="1:18" ht="14.5" x14ac:dyDescent="0.35">
      <c r="A223"/>
      <c r="B223"/>
      <c r="C223"/>
      <c r="D223"/>
      <c r="E223"/>
      <c r="F223"/>
      <c r="G223"/>
      <c r="H223"/>
      <c r="I223"/>
      <c r="J223"/>
      <c r="K223"/>
      <c r="L223"/>
      <c r="M223"/>
      <c r="N223"/>
      <c r="O223"/>
      <c r="P223"/>
      <c r="Q223"/>
      <c r="R223"/>
    </row>
    <row r="224" spans="1:18" ht="14.5" x14ac:dyDescent="0.35">
      <c r="A224"/>
      <c r="B224"/>
      <c r="C224"/>
      <c r="D224"/>
      <c r="E224"/>
      <c r="F224"/>
      <c r="G224"/>
      <c r="H224"/>
      <c r="I224"/>
      <c r="J224"/>
      <c r="K224"/>
      <c r="L224"/>
      <c r="M224"/>
      <c r="N224"/>
      <c r="O224"/>
      <c r="P224"/>
      <c r="Q224"/>
      <c r="R224"/>
    </row>
    <row r="225" spans="1:18" ht="14.5" x14ac:dyDescent="0.35">
      <c r="A225"/>
      <c r="B225"/>
      <c r="C225"/>
      <c r="D225"/>
      <c r="E225"/>
      <c r="F225"/>
      <c r="G225"/>
      <c r="H225"/>
      <c r="I225"/>
      <c r="J225"/>
      <c r="K225"/>
      <c r="L225"/>
      <c r="M225"/>
      <c r="N225"/>
      <c r="O225"/>
      <c r="P225"/>
      <c r="Q225"/>
      <c r="R225"/>
    </row>
    <row r="226" spans="1:18" ht="14.5" x14ac:dyDescent="0.35">
      <c r="A226"/>
      <c r="B226"/>
      <c r="C226"/>
      <c r="D226"/>
      <c r="E226"/>
      <c r="F226"/>
      <c r="G226"/>
      <c r="H226"/>
      <c r="I226"/>
      <c r="J226"/>
      <c r="K226"/>
      <c r="L226"/>
      <c r="M226"/>
      <c r="N226"/>
      <c r="O226"/>
      <c r="P226"/>
      <c r="Q226"/>
      <c r="R226"/>
    </row>
    <row r="227" spans="1:18" ht="14.5" x14ac:dyDescent="0.35">
      <c r="A227"/>
      <c r="B227"/>
      <c r="C227"/>
      <c r="D227"/>
      <c r="E227"/>
      <c r="F227"/>
      <c r="G227"/>
      <c r="H227"/>
      <c r="I227"/>
      <c r="J227"/>
      <c r="K227"/>
      <c r="L227"/>
      <c r="M227"/>
      <c r="N227"/>
      <c r="O227"/>
      <c r="P227"/>
      <c r="Q227"/>
      <c r="R227"/>
    </row>
    <row r="228" spans="1:18" ht="14.5" x14ac:dyDescent="0.35">
      <c r="A228"/>
      <c r="B228"/>
      <c r="C228"/>
      <c r="D228"/>
      <c r="E228"/>
      <c r="F228"/>
      <c r="G228"/>
      <c r="H228"/>
      <c r="I228"/>
      <c r="J228"/>
      <c r="K228"/>
      <c r="L228"/>
      <c r="M228"/>
      <c r="N228"/>
      <c r="O228"/>
      <c r="P228"/>
      <c r="Q228"/>
      <c r="R228"/>
    </row>
    <row r="229" spans="1:18" ht="14.5" x14ac:dyDescent="0.35">
      <c r="A229"/>
      <c r="B229"/>
      <c r="C229"/>
      <c r="D229"/>
      <c r="E229"/>
      <c r="F229"/>
      <c r="G229"/>
      <c r="H229"/>
      <c r="I229"/>
      <c r="J229"/>
      <c r="K229"/>
      <c r="L229"/>
      <c r="M229"/>
      <c r="N229"/>
      <c r="O229"/>
      <c r="P229"/>
      <c r="Q229"/>
      <c r="R229"/>
    </row>
    <row r="230" spans="1:18" ht="14.5" x14ac:dyDescent="0.35">
      <c r="A230"/>
      <c r="B230"/>
      <c r="C230"/>
      <c r="D230"/>
      <c r="E230"/>
      <c r="F230"/>
      <c r="G230"/>
      <c r="H230"/>
      <c r="I230"/>
      <c r="J230"/>
      <c r="K230"/>
      <c r="L230"/>
      <c r="M230"/>
      <c r="N230"/>
      <c r="O230"/>
      <c r="P230"/>
      <c r="Q230"/>
      <c r="R230"/>
    </row>
    <row r="231" spans="1:18" ht="14.5" x14ac:dyDescent="0.35">
      <c r="A231"/>
      <c r="B231"/>
      <c r="C231"/>
      <c r="D231"/>
      <c r="E231"/>
      <c r="F231"/>
      <c r="G231"/>
      <c r="H231"/>
      <c r="I231"/>
      <c r="J231"/>
      <c r="K231"/>
      <c r="L231"/>
      <c r="M231"/>
      <c r="N231"/>
      <c r="O231"/>
      <c r="P231"/>
      <c r="Q231"/>
      <c r="R231"/>
    </row>
    <row r="232" spans="1:18" ht="14.5" x14ac:dyDescent="0.35">
      <c r="A232"/>
      <c r="B232"/>
      <c r="C232"/>
      <c r="D232"/>
      <c r="E232"/>
      <c r="F232"/>
      <c r="G232"/>
      <c r="H232"/>
      <c r="I232"/>
      <c r="J232"/>
      <c r="K232"/>
      <c r="L232"/>
      <c r="M232"/>
      <c r="N232"/>
      <c r="O232"/>
      <c r="P232"/>
      <c r="Q232"/>
      <c r="R232"/>
    </row>
    <row r="233" spans="1:18" ht="14.5" x14ac:dyDescent="0.35">
      <c r="A233"/>
      <c r="B233"/>
      <c r="C233"/>
      <c r="D233"/>
      <c r="E233"/>
      <c r="F233"/>
      <c r="G233"/>
      <c r="H233"/>
      <c r="I233"/>
      <c r="J233"/>
      <c r="K233"/>
      <c r="L233"/>
      <c r="M233"/>
      <c r="N233"/>
      <c r="O233"/>
      <c r="P233"/>
      <c r="Q233"/>
      <c r="R233"/>
    </row>
    <row r="234" spans="1:18" ht="14.5" x14ac:dyDescent="0.35">
      <c r="A234"/>
      <c r="B234"/>
      <c r="C234"/>
      <c r="D234"/>
      <c r="E234"/>
      <c r="F234"/>
      <c r="G234"/>
      <c r="H234"/>
      <c r="I234"/>
      <c r="J234"/>
      <c r="K234"/>
      <c r="L234"/>
      <c r="M234"/>
      <c r="N234"/>
      <c r="O234"/>
      <c r="P234"/>
      <c r="Q234"/>
      <c r="R234"/>
    </row>
    <row r="235" spans="1:18" ht="14.5" x14ac:dyDescent="0.35">
      <c r="A235"/>
      <c r="B235"/>
      <c r="C235"/>
      <c r="D235"/>
      <c r="E235"/>
      <c r="F235"/>
      <c r="G235"/>
      <c r="H235"/>
      <c r="I235"/>
      <c r="J235"/>
      <c r="K235"/>
      <c r="L235"/>
      <c r="M235"/>
      <c r="N235"/>
      <c r="O235"/>
      <c r="P235"/>
      <c r="Q235"/>
      <c r="R235"/>
    </row>
    <row r="236" spans="1:18" ht="14.5" x14ac:dyDescent="0.35">
      <c r="A236"/>
      <c r="B236"/>
      <c r="C236"/>
      <c r="D236"/>
      <c r="E236"/>
      <c r="F236"/>
      <c r="G236"/>
      <c r="H236"/>
      <c r="I236"/>
      <c r="J236"/>
      <c r="K236"/>
      <c r="L236"/>
      <c r="M236"/>
      <c r="N236"/>
      <c r="O236"/>
      <c r="P236"/>
      <c r="Q236"/>
      <c r="R236"/>
    </row>
    <row r="237" spans="1:18" ht="14.5" x14ac:dyDescent="0.35">
      <c r="A237"/>
      <c r="B237"/>
      <c r="C237"/>
      <c r="D237"/>
      <c r="E237"/>
      <c r="F237"/>
      <c r="G237"/>
      <c r="H237"/>
      <c r="I237"/>
      <c r="J237"/>
      <c r="K237"/>
      <c r="L237"/>
      <c r="M237"/>
      <c r="N237"/>
      <c r="O237"/>
      <c r="P237"/>
      <c r="Q237"/>
      <c r="R237"/>
    </row>
    <row r="238" spans="1:18" ht="14.5" x14ac:dyDescent="0.35">
      <c r="A238"/>
      <c r="B238"/>
      <c r="C238"/>
      <c r="D238"/>
      <c r="E238"/>
      <c r="F238"/>
      <c r="G238"/>
      <c r="H238"/>
      <c r="I238"/>
      <c r="J238"/>
      <c r="K238"/>
      <c r="L238"/>
      <c r="M238"/>
      <c r="N238"/>
      <c r="O238"/>
      <c r="P238"/>
      <c r="Q238"/>
      <c r="R238"/>
    </row>
    <row r="239" spans="1:18" ht="14.5" x14ac:dyDescent="0.35">
      <c r="A239"/>
      <c r="B239"/>
      <c r="C239"/>
      <c r="D239"/>
      <c r="E239"/>
      <c r="F239"/>
      <c r="G239"/>
      <c r="H239"/>
      <c r="I239"/>
      <c r="J239"/>
      <c r="K239"/>
      <c r="L239"/>
      <c r="M239"/>
      <c r="N239"/>
      <c r="O239"/>
      <c r="P239"/>
      <c r="Q239"/>
      <c r="R239"/>
    </row>
    <row r="240" spans="1:18" ht="14.5" x14ac:dyDescent="0.35">
      <c r="A240"/>
      <c r="B240"/>
      <c r="C240"/>
      <c r="D240"/>
      <c r="E240"/>
      <c r="F240"/>
      <c r="G240"/>
      <c r="H240"/>
      <c r="I240"/>
      <c r="J240"/>
      <c r="K240"/>
      <c r="L240"/>
      <c r="M240"/>
      <c r="N240"/>
      <c r="O240"/>
      <c r="P240"/>
      <c r="Q240"/>
      <c r="R240"/>
    </row>
    <row r="241" spans="1:18" ht="14.5" x14ac:dyDescent="0.35">
      <c r="A241"/>
      <c r="B241"/>
      <c r="C241"/>
      <c r="D241"/>
      <c r="E241"/>
      <c r="F241"/>
      <c r="G241"/>
      <c r="H241"/>
      <c r="I241"/>
      <c r="J241"/>
      <c r="K241"/>
      <c r="L241"/>
      <c r="M241"/>
      <c r="N241"/>
      <c r="O241"/>
      <c r="P241"/>
      <c r="Q241"/>
      <c r="R241"/>
    </row>
    <row r="242" spans="1:18" ht="14.5" x14ac:dyDescent="0.35">
      <c r="A242"/>
      <c r="B242"/>
      <c r="C242"/>
      <c r="D242"/>
      <c r="E242"/>
      <c r="F242"/>
      <c r="G242"/>
      <c r="H242"/>
      <c r="I242"/>
      <c r="J242"/>
      <c r="K242"/>
      <c r="L242"/>
      <c r="M242"/>
      <c r="N242"/>
      <c r="O242"/>
      <c r="P242"/>
      <c r="Q242"/>
      <c r="R242"/>
    </row>
    <row r="243" spans="1:18" ht="14.5" x14ac:dyDescent="0.35">
      <c r="A243"/>
      <c r="B243"/>
      <c r="C243"/>
      <c r="D243"/>
      <c r="E243"/>
      <c r="F243"/>
      <c r="G243"/>
      <c r="H243"/>
      <c r="I243"/>
      <c r="J243"/>
      <c r="K243"/>
      <c r="L243"/>
      <c r="M243"/>
      <c r="N243"/>
      <c r="O243"/>
      <c r="P243"/>
      <c r="Q243"/>
      <c r="R243"/>
    </row>
    <row r="244" spans="1:18" ht="14.5" x14ac:dyDescent="0.35">
      <c r="A244"/>
      <c r="B244"/>
      <c r="C244"/>
      <c r="D244"/>
      <c r="E244"/>
      <c r="F244"/>
      <c r="G244"/>
      <c r="H244"/>
      <c r="I244"/>
      <c r="J244"/>
      <c r="K244"/>
      <c r="L244"/>
      <c r="M244"/>
      <c r="N244"/>
      <c r="O244"/>
      <c r="P244"/>
      <c r="Q244"/>
      <c r="R244"/>
    </row>
    <row r="245" spans="1:18" ht="14.5" x14ac:dyDescent="0.35">
      <c r="A245"/>
      <c r="B245"/>
      <c r="C245"/>
      <c r="D245"/>
      <c r="E245"/>
      <c r="F245"/>
      <c r="G245"/>
      <c r="H245"/>
      <c r="I245"/>
      <c r="J245"/>
      <c r="K245"/>
      <c r="L245"/>
      <c r="M245"/>
      <c r="N245"/>
      <c r="O245"/>
      <c r="P245"/>
      <c r="Q245"/>
      <c r="R245"/>
    </row>
    <row r="246" spans="1:18" ht="14.5" x14ac:dyDescent="0.35">
      <c r="A246"/>
      <c r="B246"/>
      <c r="C246"/>
      <c r="D246"/>
      <c r="E246"/>
      <c r="F246"/>
      <c r="G246"/>
      <c r="H246"/>
      <c r="I246"/>
      <c r="J246"/>
      <c r="K246"/>
      <c r="L246"/>
      <c r="M246"/>
      <c r="N246"/>
      <c r="O246"/>
      <c r="P246"/>
      <c r="Q246"/>
      <c r="R246"/>
    </row>
    <row r="247" spans="1:18" ht="14.5" x14ac:dyDescent="0.35">
      <c r="A247"/>
      <c r="B247"/>
      <c r="C247"/>
      <c r="D247"/>
      <c r="E247"/>
      <c r="F247"/>
      <c r="G247"/>
      <c r="H247"/>
      <c r="I247"/>
      <c r="J247"/>
      <c r="K247"/>
      <c r="L247"/>
      <c r="M247"/>
      <c r="N247"/>
      <c r="O247"/>
      <c r="P247"/>
      <c r="Q247"/>
      <c r="R247"/>
    </row>
    <row r="248" spans="1:18" ht="14.5" x14ac:dyDescent="0.35">
      <c r="A248"/>
      <c r="B248"/>
      <c r="C248"/>
      <c r="D248"/>
      <c r="E248"/>
      <c r="F248"/>
      <c r="G248"/>
      <c r="H248"/>
      <c r="I248"/>
      <c r="J248"/>
      <c r="K248"/>
      <c r="L248"/>
      <c r="M248"/>
      <c r="N248"/>
      <c r="O248"/>
      <c r="P248"/>
      <c r="Q248"/>
      <c r="R248"/>
    </row>
    <row r="249" spans="1:18" ht="14.5" x14ac:dyDescent="0.35">
      <c r="A249"/>
      <c r="B249"/>
      <c r="C249"/>
      <c r="D249"/>
      <c r="E249"/>
      <c r="F249"/>
      <c r="G249"/>
      <c r="H249"/>
      <c r="I249"/>
      <c r="J249"/>
      <c r="K249"/>
      <c r="L249"/>
      <c r="M249"/>
      <c r="N249"/>
      <c r="O249"/>
      <c r="P249"/>
      <c r="Q249"/>
      <c r="R249"/>
    </row>
    <row r="250" spans="1:18" ht="14.5" x14ac:dyDescent="0.35">
      <c r="A250"/>
      <c r="B250"/>
      <c r="C250"/>
      <c r="D250"/>
      <c r="E250"/>
      <c r="F250"/>
      <c r="G250"/>
      <c r="H250"/>
      <c r="I250"/>
      <c r="J250"/>
      <c r="K250"/>
      <c r="L250"/>
      <c r="M250"/>
      <c r="N250"/>
      <c r="O250"/>
      <c r="P250"/>
      <c r="Q250"/>
      <c r="R250"/>
    </row>
    <row r="251" spans="1:18" ht="14.5" x14ac:dyDescent="0.35">
      <c r="A251"/>
      <c r="B251"/>
      <c r="C251"/>
      <c r="D251"/>
      <c r="E251"/>
      <c r="F251"/>
      <c r="G251"/>
      <c r="H251"/>
      <c r="I251"/>
      <c r="J251"/>
      <c r="K251"/>
      <c r="L251"/>
      <c r="M251"/>
      <c r="N251"/>
      <c r="O251"/>
      <c r="P251"/>
      <c r="Q251"/>
      <c r="R251"/>
    </row>
    <row r="252" spans="1:18" ht="14.5" x14ac:dyDescent="0.35">
      <c r="A252"/>
      <c r="B252"/>
      <c r="C252"/>
      <c r="D252"/>
      <c r="E252"/>
      <c r="F252"/>
      <c r="G252"/>
      <c r="H252"/>
      <c r="I252"/>
      <c r="J252"/>
      <c r="K252"/>
      <c r="L252"/>
      <c r="M252"/>
      <c r="N252"/>
      <c r="O252"/>
      <c r="P252"/>
      <c r="Q252"/>
      <c r="R252"/>
    </row>
    <row r="253" spans="1:18" ht="14.5" x14ac:dyDescent="0.35">
      <c r="A253"/>
      <c r="B253"/>
      <c r="C253"/>
      <c r="D253"/>
      <c r="E253"/>
      <c r="F253"/>
      <c r="G253"/>
      <c r="H253"/>
      <c r="I253"/>
      <c r="J253"/>
      <c r="K253"/>
      <c r="L253"/>
      <c r="M253"/>
      <c r="N253"/>
      <c r="O253"/>
      <c r="P253"/>
      <c r="Q253"/>
      <c r="R253"/>
    </row>
    <row r="254" spans="1:18" ht="14.5" x14ac:dyDescent="0.35">
      <c r="A254"/>
      <c r="B254"/>
      <c r="C254"/>
      <c r="D254"/>
      <c r="E254"/>
      <c r="F254"/>
      <c r="G254"/>
      <c r="H254"/>
      <c r="I254"/>
      <c r="J254"/>
      <c r="K254"/>
      <c r="L254"/>
      <c r="M254"/>
      <c r="N254"/>
      <c r="O254"/>
      <c r="P254"/>
      <c r="Q254"/>
      <c r="R254"/>
    </row>
    <row r="255" spans="1:18" ht="14.5" x14ac:dyDescent="0.35">
      <c r="A255"/>
      <c r="B255"/>
      <c r="C255"/>
      <c r="D255"/>
      <c r="E255"/>
      <c r="F255"/>
      <c r="G255"/>
      <c r="H255"/>
      <c r="I255"/>
      <c r="J255"/>
      <c r="K255"/>
      <c r="L255"/>
      <c r="M255"/>
      <c r="N255"/>
      <c r="O255"/>
      <c r="P255"/>
      <c r="Q255"/>
      <c r="R255"/>
    </row>
    <row r="256" spans="1:18" ht="14.5" x14ac:dyDescent="0.35">
      <c r="A256"/>
      <c r="B256"/>
      <c r="C256"/>
      <c r="D256"/>
      <c r="E256"/>
      <c r="F256"/>
      <c r="G256"/>
      <c r="H256"/>
      <c r="I256"/>
      <c r="J256"/>
      <c r="K256"/>
      <c r="L256"/>
      <c r="M256"/>
      <c r="N256"/>
      <c r="O256"/>
      <c r="P256"/>
      <c r="Q256"/>
      <c r="R256"/>
    </row>
    <row r="257" spans="1:18" ht="14.5" x14ac:dyDescent="0.35">
      <c r="A257"/>
      <c r="B257"/>
      <c r="C257"/>
      <c r="D257"/>
      <c r="E257"/>
      <c r="F257"/>
      <c r="G257"/>
      <c r="H257"/>
      <c r="I257"/>
      <c r="J257"/>
      <c r="K257"/>
      <c r="L257"/>
      <c r="M257"/>
      <c r="N257"/>
      <c r="O257"/>
      <c r="P257"/>
      <c r="Q257"/>
      <c r="R257"/>
    </row>
    <row r="258" spans="1:18" ht="14.5" x14ac:dyDescent="0.35">
      <c r="A258"/>
      <c r="B258"/>
      <c r="C258"/>
      <c r="D258"/>
      <c r="E258"/>
      <c r="F258"/>
      <c r="G258"/>
      <c r="H258"/>
      <c r="I258"/>
      <c r="J258"/>
      <c r="K258"/>
      <c r="L258"/>
      <c r="M258"/>
      <c r="N258"/>
      <c r="O258"/>
      <c r="P258"/>
      <c r="Q258"/>
      <c r="R258"/>
    </row>
    <row r="259" spans="1:18" ht="14.5" x14ac:dyDescent="0.35">
      <c r="A259"/>
      <c r="B259"/>
      <c r="C259"/>
      <c r="D259"/>
      <c r="E259"/>
      <c r="F259"/>
      <c r="G259"/>
      <c r="H259"/>
      <c r="I259"/>
      <c r="J259"/>
      <c r="K259"/>
      <c r="L259"/>
      <c r="M259"/>
      <c r="N259"/>
      <c r="O259"/>
      <c r="P259"/>
      <c r="Q259"/>
      <c r="R259"/>
    </row>
    <row r="260" spans="1:18" ht="14.5" x14ac:dyDescent="0.35">
      <c r="A260"/>
      <c r="B260"/>
      <c r="C260"/>
      <c r="D260"/>
      <c r="E260"/>
      <c r="F260"/>
      <c r="G260"/>
      <c r="H260"/>
      <c r="I260"/>
      <c r="J260"/>
      <c r="K260"/>
      <c r="L260"/>
      <c r="M260"/>
      <c r="N260"/>
      <c r="O260"/>
      <c r="P260"/>
      <c r="Q260"/>
      <c r="R260"/>
    </row>
    <row r="261" spans="1:18" ht="14.5" x14ac:dyDescent="0.35">
      <c r="A261"/>
      <c r="B261"/>
      <c r="C261"/>
      <c r="D261"/>
      <c r="E261"/>
      <c r="F261"/>
      <c r="G261"/>
      <c r="H261"/>
      <c r="I261"/>
      <c r="J261"/>
      <c r="K261"/>
      <c r="L261"/>
      <c r="M261"/>
      <c r="N261"/>
      <c r="O261"/>
      <c r="P261"/>
      <c r="Q261"/>
      <c r="R261"/>
    </row>
    <row r="262" spans="1:18" ht="14.5" x14ac:dyDescent="0.35">
      <c r="A262"/>
      <c r="B262"/>
      <c r="C262"/>
      <c r="D262"/>
      <c r="E262"/>
      <c r="F262"/>
      <c r="G262"/>
      <c r="H262"/>
      <c r="I262"/>
      <c r="J262"/>
      <c r="K262"/>
      <c r="L262"/>
      <c r="M262"/>
      <c r="N262"/>
      <c r="O262"/>
      <c r="P262"/>
      <c r="Q262"/>
      <c r="R262"/>
    </row>
    <row r="263" spans="1:18" ht="14.5" x14ac:dyDescent="0.35">
      <c r="A263"/>
      <c r="B263"/>
      <c r="C263"/>
      <c r="D263"/>
      <c r="E263"/>
      <c r="F263"/>
      <c r="G263"/>
      <c r="H263"/>
      <c r="I263"/>
      <c r="J263"/>
      <c r="K263"/>
      <c r="L263"/>
      <c r="M263"/>
      <c r="N263"/>
      <c r="O263"/>
      <c r="P263"/>
      <c r="Q263"/>
      <c r="R263"/>
    </row>
    <row r="264" spans="1:18" ht="14.5" x14ac:dyDescent="0.35">
      <c r="A264"/>
      <c r="B264"/>
      <c r="C264"/>
      <c r="D264"/>
      <c r="E264"/>
      <c r="F264"/>
      <c r="G264"/>
      <c r="H264"/>
      <c r="I264"/>
      <c r="J264"/>
      <c r="K264"/>
      <c r="L264"/>
      <c r="M264"/>
      <c r="N264"/>
      <c r="O264"/>
      <c r="P264"/>
      <c r="Q264"/>
      <c r="R264"/>
    </row>
    <row r="265" spans="1:18" ht="14.5" x14ac:dyDescent="0.35">
      <c r="A265"/>
      <c r="B265"/>
      <c r="C265"/>
      <c r="D265"/>
      <c r="E265"/>
      <c r="F265"/>
      <c r="G265"/>
      <c r="H265"/>
      <c r="I265"/>
      <c r="J265"/>
      <c r="K265"/>
      <c r="L265"/>
      <c r="M265"/>
      <c r="N265"/>
      <c r="O265"/>
      <c r="P265"/>
      <c r="Q265"/>
      <c r="R265"/>
    </row>
    <row r="266" spans="1:18" ht="14.5" x14ac:dyDescent="0.35">
      <c r="A266"/>
      <c r="B266"/>
      <c r="C266"/>
      <c r="D266"/>
      <c r="E266"/>
      <c r="F266"/>
      <c r="G266"/>
      <c r="H266"/>
      <c r="I266"/>
      <c r="J266"/>
      <c r="K266"/>
      <c r="L266"/>
      <c r="M266"/>
      <c r="N266"/>
      <c r="O266"/>
      <c r="P266"/>
      <c r="Q266"/>
      <c r="R266"/>
    </row>
    <row r="267" spans="1:18" ht="14.5" x14ac:dyDescent="0.35">
      <c r="A267"/>
      <c r="B267"/>
      <c r="C267"/>
      <c r="D267"/>
      <c r="E267"/>
      <c r="F267"/>
      <c r="G267"/>
      <c r="H267"/>
      <c r="I267"/>
      <c r="J267"/>
      <c r="K267"/>
      <c r="L267"/>
      <c r="M267"/>
      <c r="N267"/>
      <c r="O267"/>
      <c r="P267"/>
      <c r="Q267"/>
      <c r="R267"/>
    </row>
    <row r="268" spans="1:18" ht="14.5" x14ac:dyDescent="0.35">
      <c r="A268"/>
      <c r="B268"/>
      <c r="C268"/>
      <c r="D268"/>
      <c r="E268"/>
      <c r="F268"/>
      <c r="G268"/>
      <c r="H268"/>
      <c r="I268"/>
      <c r="J268"/>
      <c r="K268"/>
      <c r="L268"/>
      <c r="M268"/>
      <c r="N268"/>
      <c r="O268"/>
      <c r="P268"/>
      <c r="Q268"/>
      <c r="R268"/>
    </row>
    <row r="269" spans="1:18" ht="14.5" x14ac:dyDescent="0.35">
      <c r="A269"/>
      <c r="B269"/>
      <c r="C269"/>
      <c r="D269"/>
      <c r="E269"/>
      <c r="F269"/>
      <c r="G269"/>
      <c r="H269"/>
      <c r="I269"/>
      <c r="J269"/>
      <c r="K269"/>
      <c r="L269"/>
      <c r="M269"/>
      <c r="N269"/>
      <c r="O269"/>
      <c r="P269"/>
      <c r="Q269"/>
      <c r="R269"/>
    </row>
    <row r="270" spans="1:18" ht="14.5" x14ac:dyDescent="0.35">
      <c r="A270"/>
      <c r="B270"/>
      <c r="C270"/>
      <c r="D270"/>
      <c r="E270"/>
      <c r="F270"/>
      <c r="G270"/>
      <c r="H270"/>
      <c r="I270"/>
      <c r="J270"/>
      <c r="K270"/>
      <c r="L270"/>
      <c r="M270"/>
      <c r="N270"/>
      <c r="O270"/>
      <c r="P270"/>
      <c r="Q270"/>
      <c r="R270"/>
    </row>
    <row r="271" spans="1:18" ht="14.5" x14ac:dyDescent="0.35">
      <c r="A271"/>
      <c r="B271"/>
      <c r="C271"/>
      <c r="D271"/>
      <c r="E271"/>
      <c r="F271"/>
      <c r="G271"/>
      <c r="H271"/>
      <c r="I271"/>
      <c r="J271"/>
      <c r="K271"/>
      <c r="L271"/>
      <c r="M271"/>
      <c r="N271"/>
      <c r="O271"/>
      <c r="P271"/>
      <c r="Q271"/>
      <c r="R271"/>
    </row>
    <row r="272" spans="1:18" ht="14.5" x14ac:dyDescent="0.35">
      <c r="A272"/>
      <c r="B272"/>
      <c r="C272"/>
      <c r="D272"/>
      <c r="E272"/>
      <c r="F272"/>
      <c r="G272"/>
      <c r="H272"/>
      <c r="I272"/>
      <c r="J272"/>
      <c r="K272"/>
      <c r="L272"/>
      <c r="M272"/>
      <c r="N272"/>
      <c r="O272"/>
      <c r="P272"/>
      <c r="Q272"/>
      <c r="R272"/>
    </row>
    <row r="273" spans="1:18" ht="14.5" x14ac:dyDescent="0.35">
      <c r="A273"/>
      <c r="B273"/>
      <c r="C273"/>
      <c r="D273"/>
      <c r="E273"/>
      <c r="F273"/>
      <c r="G273"/>
      <c r="H273"/>
      <c r="I273"/>
      <c r="J273"/>
      <c r="K273"/>
      <c r="L273"/>
      <c r="M273"/>
      <c r="N273"/>
      <c r="O273"/>
      <c r="P273"/>
      <c r="Q273"/>
      <c r="R273"/>
    </row>
    <row r="274" spans="1:18" ht="14.5" x14ac:dyDescent="0.35">
      <c r="A274"/>
      <c r="B274"/>
      <c r="C274"/>
      <c r="D274"/>
      <c r="E274"/>
      <c r="F274"/>
      <c r="G274"/>
      <c r="H274"/>
      <c r="I274"/>
      <c r="J274"/>
      <c r="K274"/>
      <c r="L274"/>
      <c r="M274"/>
      <c r="N274"/>
      <c r="O274"/>
      <c r="P274"/>
      <c r="Q274"/>
      <c r="R274"/>
    </row>
    <row r="275" spans="1:18" ht="14.5" x14ac:dyDescent="0.35">
      <c r="A275"/>
      <c r="B275"/>
      <c r="C275"/>
      <c r="D275"/>
      <c r="E275"/>
      <c r="F275"/>
      <c r="G275"/>
      <c r="H275"/>
      <c r="I275"/>
      <c r="J275"/>
      <c r="K275"/>
      <c r="L275"/>
      <c r="M275"/>
      <c r="N275"/>
      <c r="O275"/>
      <c r="P275"/>
      <c r="Q275"/>
      <c r="R275"/>
    </row>
    <row r="276" spans="1:18" ht="14.5" x14ac:dyDescent="0.35">
      <c r="A276"/>
      <c r="B276"/>
      <c r="C276"/>
      <c r="D276"/>
      <c r="E276"/>
      <c r="F276"/>
      <c r="G276"/>
      <c r="H276"/>
      <c r="I276"/>
      <c r="J276"/>
      <c r="K276"/>
      <c r="L276"/>
      <c r="M276"/>
      <c r="N276"/>
      <c r="O276"/>
      <c r="P276"/>
      <c r="Q276"/>
      <c r="R276"/>
    </row>
    <row r="277" spans="1:18" ht="14.5" x14ac:dyDescent="0.35">
      <c r="A277"/>
      <c r="B277"/>
      <c r="C277"/>
      <c r="D277"/>
      <c r="E277"/>
      <c r="F277"/>
      <c r="G277"/>
      <c r="H277"/>
      <c r="I277"/>
      <c r="J277"/>
      <c r="K277"/>
      <c r="L277"/>
      <c r="M277"/>
      <c r="N277"/>
      <c r="O277"/>
      <c r="P277"/>
      <c r="Q277"/>
      <c r="R277"/>
    </row>
    <row r="278" spans="1:18" ht="14.5" x14ac:dyDescent="0.35">
      <c r="A278"/>
      <c r="B278"/>
      <c r="C278"/>
      <c r="D278"/>
      <c r="E278"/>
      <c r="F278"/>
      <c r="G278"/>
      <c r="H278"/>
      <c r="I278"/>
      <c r="J278"/>
      <c r="K278"/>
      <c r="L278"/>
      <c r="M278"/>
      <c r="N278"/>
      <c r="O278"/>
      <c r="P278"/>
      <c r="Q278"/>
      <c r="R278"/>
    </row>
    <row r="279" spans="1:18" ht="14.5" x14ac:dyDescent="0.35">
      <c r="A279"/>
      <c r="B279"/>
      <c r="C279"/>
      <c r="D279"/>
      <c r="E279"/>
      <c r="F279"/>
      <c r="G279"/>
      <c r="H279"/>
      <c r="I279"/>
      <c r="J279"/>
      <c r="K279"/>
      <c r="L279"/>
      <c r="M279"/>
      <c r="N279"/>
      <c r="O279"/>
      <c r="P279"/>
      <c r="Q279"/>
      <c r="R279"/>
    </row>
    <row r="280" spans="1:18" ht="14.5" x14ac:dyDescent="0.35">
      <c r="A280"/>
      <c r="B280"/>
      <c r="C280"/>
      <c r="D280"/>
      <c r="E280"/>
      <c r="F280"/>
      <c r="G280"/>
      <c r="H280"/>
      <c r="I280"/>
      <c r="J280"/>
      <c r="K280"/>
      <c r="L280"/>
      <c r="M280"/>
      <c r="N280"/>
      <c r="O280"/>
      <c r="P280"/>
      <c r="Q280"/>
      <c r="R280"/>
    </row>
    <row r="281" spans="1:18" ht="14.5" x14ac:dyDescent="0.35">
      <c r="A281"/>
      <c r="B281"/>
      <c r="C281"/>
      <c r="D281"/>
      <c r="E281"/>
      <c r="F281"/>
      <c r="G281"/>
      <c r="H281"/>
      <c r="I281"/>
      <c r="J281"/>
      <c r="K281"/>
      <c r="L281"/>
      <c r="M281"/>
      <c r="N281"/>
      <c r="O281"/>
      <c r="P281"/>
      <c r="Q281"/>
      <c r="R281"/>
    </row>
    <row r="282" spans="1:18" ht="14.5" x14ac:dyDescent="0.35">
      <c r="A282"/>
      <c r="B282"/>
      <c r="C282"/>
      <c r="D282"/>
      <c r="E282"/>
      <c r="F282"/>
      <c r="G282"/>
      <c r="H282"/>
      <c r="I282"/>
      <c r="J282"/>
      <c r="K282"/>
      <c r="L282"/>
      <c r="M282"/>
      <c r="N282"/>
      <c r="O282"/>
      <c r="P282"/>
      <c r="Q282"/>
      <c r="R282"/>
    </row>
    <row r="283" spans="1:18" ht="14.5" x14ac:dyDescent="0.35">
      <c r="A283"/>
      <c r="B283"/>
      <c r="C283"/>
      <c r="D283"/>
      <c r="E283"/>
      <c r="F283"/>
      <c r="G283"/>
      <c r="H283"/>
      <c r="I283"/>
      <c r="J283"/>
      <c r="K283"/>
      <c r="L283"/>
      <c r="M283"/>
      <c r="N283"/>
      <c r="O283"/>
      <c r="P283"/>
      <c r="Q283"/>
      <c r="R283"/>
    </row>
    <row r="284" spans="1:18" ht="14.5" x14ac:dyDescent="0.35">
      <c r="A284"/>
      <c r="B284"/>
      <c r="C284"/>
      <c r="D284"/>
      <c r="E284"/>
      <c r="F284"/>
      <c r="G284"/>
      <c r="H284"/>
      <c r="I284"/>
      <c r="J284"/>
      <c r="K284"/>
      <c r="L284"/>
      <c r="M284"/>
      <c r="N284"/>
      <c r="O284"/>
      <c r="P284"/>
      <c r="Q284"/>
      <c r="R284"/>
    </row>
    <row r="285" spans="1:18" ht="14.5" x14ac:dyDescent="0.35">
      <c r="A285"/>
      <c r="B285"/>
      <c r="C285"/>
      <c r="D285"/>
      <c r="E285"/>
      <c r="F285"/>
      <c r="G285"/>
      <c r="H285"/>
      <c r="I285"/>
      <c r="J285"/>
      <c r="K285"/>
      <c r="L285"/>
      <c r="M285"/>
      <c r="N285"/>
      <c r="O285"/>
      <c r="P285"/>
      <c r="Q285"/>
      <c r="R285"/>
    </row>
    <row r="286" spans="1:18" ht="14.5" x14ac:dyDescent="0.35">
      <c r="A286"/>
      <c r="B286"/>
      <c r="C286"/>
      <c r="D286"/>
      <c r="E286"/>
      <c r="F286"/>
      <c r="G286"/>
      <c r="H286"/>
      <c r="I286"/>
      <c r="J286"/>
      <c r="K286"/>
      <c r="L286"/>
      <c r="M286"/>
      <c r="N286"/>
      <c r="O286"/>
      <c r="P286"/>
      <c r="Q286"/>
      <c r="R286"/>
    </row>
    <row r="287" spans="1:18" ht="14.5" x14ac:dyDescent="0.35">
      <c r="A287"/>
      <c r="B287"/>
      <c r="C287"/>
      <c r="D287"/>
      <c r="E287"/>
      <c r="F287"/>
      <c r="G287"/>
      <c r="H287"/>
      <c r="I287"/>
      <c r="J287"/>
      <c r="K287"/>
      <c r="L287"/>
      <c r="M287"/>
      <c r="N287"/>
      <c r="O287"/>
      <c r="P287"/>
      <c r="Q287"/>
      <c r="R287"/>
    </row>
    <row r="288" spans="1:18" ht="14.5" x14ac:dyDescent="0.35">
      <c r="A288"/>
      <c r="B288"/>
      <c r="C288"/>
      <c r="D288"/>
      <c r="E288"/>
      <c r="F288"/>
      <c r="G288"/>
      <c r="H288"/>
      <c r="I288"/>
      <c r="J288"/>
      <c r="K288"/>
      <c r="L288"/>
      <c r="M288"/>
      <c r="N288"/>
      <c r="O288"/>
      <c r="P288"/>
      <c r="Q288"/>
      <c r="R288"/>
    </row>
    <row r="289" spans="1:18" ht="14.5" x14ac:dyDescent="0.35">
      <c r="A289"/>
      <c r="B289"/>
      <c r="C289"/>
      <c r="D289"/>
      <c r="E289"/>
      <c r="F289"/>
      <c r="G289"/>
      <c r="H289"/>
      <c r="I289"/>
      <c r="J289"/>
      <c r="K289"/>
      <c r="L289"/>
      <c r="M289"/>
      <c r="N289"/>
      <c r="O289"/>
      <c r="P289"/>
      <c r="Q289"/>
      <c r="R289"/>
    </row>
    <row r="290" spans="1:18" ht="14.5" x14ac:dyDescent="0.35">
      <c r="A290"/>
      <c r="B290"/>
      <c r="C290"/>
      <c r="D290"/>
      <c r="E290"/>
      <c r="F290"/>
      <c r="G290"/>
      <c r="H290"/>
      <c r="I290"/>
      <c r="J290"/>
      <c r="K290"/>
      <c r="L290"/>
      <c r="M290"/>
      <c r="N290"/>
      <c r="O290"/>
      <c r="P290"/>
      <c r="Q290"/>
      <c r="R290"/>
    </row>
    <row r="291" spans="1:18" ht="14.5" x14ac:dyDescent="0.35">
      <c r="A291"/>
      <c r="B291"/>
      <c r="C291"/>
      <c r="D291"/>
      <c r="E291"/>
      <c r="F291"/>
      <c r="G291"/>
      <c r="H291"/>
      <c r="I291"/>
      <c r="J291"/>
      <c r="K291"/>
      <c r="L291"/>
      <c r="M291"/>
      <c r="N291"/>
      <c r="O291"/>
      <c r="P291"/>
      <c r="Q291"/>
      <c r="R291"/>
    </row>
    <row r="292" spans="1:18" ht="14.5" x14ac:dyDescent="0.35">
      <c r="A292"/>
      <c r="B292"/>
      <c r="C292"/>
      <c r="D292"/>
      <c r="E292"/>
      <c r="F292"/>
      <c r="G292"/>
      <c r="H292"/>
      <c r="I292"/>
      <c r="J292"/>
      <c r="K292"/>
      <c r="L292"/>
      <c r="M292"/>
      <c r="N292"/>
      <c r="O292"/>
      <c r="P292"/>
      <c r="Q292"/>
      <c r="R292"/>
    </row>
    <row r="293" spans="1:18" ht="14.5" x14ac:dyDescent="0.35">
      <c r="A293"/>
      <c r="B293"/>
      <c r="C293"/>
      <c r="D293"/>
      <c r="E293"/>
      <c r="F293"/>
      <c r="G293"/>
      <c r="H293"/>
      <c r="I293"/>
      <c r="J293"/>
      <c r="K293"/>
      <c r="L293"/>
      <c r="M293"/>
      <c r="N293"/>
      <c r="O293"/>
      <c r="P293"/>
      <c r="Q293"/>
      <c r="R293"/>
    </row>
    <row r="294" spans="1:18" ht="14.5" x14ac:dyDescent="0.35">
      <c r="A294"/>
      <c r="B294"/>
      <c r="C294"/>
      <c r="D294"/>
      <c r="E294"/>
      <c r="F294"/>
      <c r="G294"/>
      <c r="H294"/>
      <c r="I294"/>
      <c r="J294"/>
      <c r="K294"/>
      <c r="L294"/>
      <c r="M294"/>
      <c r="N294"/>
      <c r="O294"/>
      <c r="P294"/>
      <c r="Q294"/>
      <c r="R294"/>
    </row>
    <row r="295" spans="1:18" ht="14.5" x14ac:dyDescent="0.35">
      <c r="A295"/>
      <c r="B295"/>
      <c r="C295"/>
      <c r="D295"/>
      <c r="E295"/>
      <c r="F295"/>
      <c r="G295"/>
      <c r="H295"/>
      <c r="I295"/>
      <c r="J295"/>
      <c r="K295"/>
      <c r="L295"/>
      <c r="M295"/>
      <c r="N295"/>
      <c r="O295"/>
      <c r="P295"/>
      <c r="Q295"/>
      <c r="R295"/>
    </row>
    <row r="296" spans="1:18" ht="14.5" x14ac:dyDescent="0.35">
      <c r="A296"/>
      <c r="B296"/>
      <c r="C296"/>
      <c r="D296"/>
      <c r="E296"/>
      <c r="F296"/>
      <c r="G296"/>
      <c r="H296"/>
      <c r="I296"/>
      <c r="J296"/>
      <c r="K296"/>
      <c r="L296"/>
      <c r="M296"/>
      <c r="N296"/>
      <c r="O296"/>
      <c r="P296"/>
      <c r="Q296"/>
      <c r="R296"/>
    </row>
    <row r="297" spans="1:18" ht="14.5" x14ac:dyDescent="0.35">
      <c r="A297"/>
      <c r="B297"/>
      <c r="C297"/>
      <c r="D297"/>
      <c r="E297"/>
      <c r="F297"/>
      <c r="G297"/>
      <c r="H297"/>
      <c r="I297"/>
      <c r="J297"/>
      <c r="K297"/>
      <c r="L297"/>
      <c r="M297"/>
      <c r="N297"/>
      <c r="O297"/>
      <c r="P297"/>
      <c r="Q297"/>
      <c r="R297"/>
    </row>
    <row r="298" spans="1:18" ht="14.5" x14ac:dyDescent="0.35">
      <c r="A298"/>
      <c r="B298"/>
      <c r="C298"/>
      <c r="D298"/>
      <c r="E298"/>
      <c r="F298"/>
      <c r="G298"/>
      <c r="H298"/>
      <c r="I298"/>
      <c r="J298"/>
      <c r="K298"/>
      <c r="L298"/>
      <c r="M298"/>
      <c r="N298"/>
      <c r="O298"/>
      <c r="P298"/>
      <c r="Q298"/>
      <c r="R298"/>
    </row>
    <row r="299" spans="1:18" ht="14.5" x14ac:dyDescent="0.35">
      <c r="A299"/>
      <c r="B299"/>
      <c r="C299"/>
      <c r="D299"/>
      <c r="E299"/>
      <c r="F299"/>
      <c r="G299"/>
      <c r="H299"/>
      <c r="I299"/>
      <c r="J299"/>
      <c r="K299"/>
      <c r="L299"/>
      <c r="M299"/>
      <c r="N299"/>
      <c r="O299"/>
      <c r="P299"/>
      <c r="Q299"/>
      <c r="R299"/>
    </row>
    <row r="300" spans="1:18" ht="14.5" x14ac:dyDescent="0.35">
      <c r="A300"/>
      <c r="B300"/>
      <c r="C300"/>
      <c r="D300"/>
      <c r="E300"/>
      <c r="F300"/>
      <c r="G300"/>
      <c r="H300"/>
      <c r="I300"/>
      <c r="J300"/>
      <c r="K300"/>
      <c r="L300"/>
      <c r="M300"/>
      <c r="N300"/>
      <c r="O300"/>
      <c r="P300"/>
      <c r="Q300"/>
      <c r="R300"/>
    </row>
    <row r="301" spans="1:18" ht="14.5" x14ac:dyDescent="0.35">
      <c r="A301"/>
      <c r="B301"/>
      <c r="C301"/>
      <c r="D301"/>
      <c r="E301"/>
      <c r="F301"/>
      <c r="G301"/>
      <c r="H301"/>
      <c r="I301"/>
      <c r="J301"/>
      <c r="K301"/>
      <c r="L301"/>
      <c r="M301"/>
      <c r="N301"/>
      <c r="O301"/>
      <c r="P301"/>
      <c r="Q301"/>
      <c r="R301"/>
    </row>
    <row r="302" spans="1:18" ht="14.5" x14ac:dyDescent="0.35">
      <c r="A302"/>
      <c r="B302"/>
      <c r="C302"/>
      <c r="D302"/>
      <c r="E302"/>
      <c r="F302"/>
      <c r="G302"/>
      <c r="H302"/>
      <c r="I302"/>
      <c r="J302"/>
      <c r="K302"/>
      <c r="L302"/>
      <c r="M302"/>
      <c r="N302"/>
      <c r="O302"/>
      <c r="P302"/>
      <c r="Q302"/>
      <c r="R302"/>
    </row>
    <row r="303" spans="1:18" ht="14.5" x14ac:dyDescent="0.35">
      <c r="A303"/>
      <c r="B303"/>
      <c r="C303"/>
      <c r="D303"/>
      <c r="E303"/>
      <c r="F303"/>
      <c r="G303"/>
      <c r="H303"/>
      <c r="I303"/>
      <c r="J303"/>
      <c r="K303"/>
      <c r="L303"/>
      <c r="M303"/>
      <c r="N303"/>
      <c r="O303"/>
      <c r="P303"/>
      <c r="Q303"/>
      <c r="R303"/>
    </row>
    <row r="304" spans="1:18" ht="14.5" x14ac:dyDescent="0.35">
      <c r="A304"/>
      <c r="B304"/>
      <c r="C304"/>
      <c r="D304"/>
      <c r="E304"/>
      <c r="F304"/>
      <c r="G304"/>
      <c r="H304"/>
      <c r="I304"/>
      <c r="J304"/>
      <c r="K304"/>
      <c r="L304"/>
      <c r="M304"/>
      <c r="N304"/>
      <c r="O304"/>
      <c r="P304"/>
      <c r="Q304"/>
      <c r="R304"/>
    </row>
    <row r="305" spans="1:18" ht="14.5" x14ac:dyDescent="0.35">
      <c r="A305"/>
      <c r="B305"/>
      <c r="C305"/>
      <c r="D305"/>
      <c r="E305"/>
      <c r="F305"/>
      <c r="G305"/>
      <c r="H305"/>
      <c r="I305"/>
      <c r="J305"/>
      <c r="K305"/>
      <c r="L305"/>
      <c r="M305"/>
      <c r="N305"/>
      <c r="O305"/>
      <c r="P305"/>
      <c r="Q305"/>
      <c r="R305"/>
    </row>
    <row r="306" spans="1:18" ht="14.5" x14ac:dyDescent="0.35">
      <c r="A306"/>
      <c r="B306"/>
      <c r="C306"/>
      <c r="D306"/>
      <c r="E306"/>
      <c r="F306"/>
      <c r="G306"/>
      <c r="H306"/>
      <c r="I306"/>
      <c r="J306"/>
      <c r="K306"/>
      <c r="L306"/>
      <c r="M306"/>
      <c r="N306"/>
      <c r="O306"/>
      <c r="P306"/>
      <c r="Q306"/>
      <c r="R306"/>
    </row>
    <row r="307" spans="1:18" ht="14.5" x14ac:dyDescent="0.35">
      <c r="A307"/>
      <c r="B307"/>
      <c r="C307"/>
      <c r="D307"/>
      <c r="E307"/>
      <c r="F307"/>
      <c r="G307"/>
      <c r="H307"/>
      <c r="I307"/>
      <c r="J307"/>
      <c r="K307"/>
      <c r="L307"/>
      <c r="M307"/>
      <c r="N307"/>
      <c r="O307"/>
      <c r="P307"/>
      <c r="Q307"/>
      <c r="R307"/>
    </row>
    <row r="308" spans="1:18" ht="14.5" x14ac:dyDescent="0.35">
      <c r="A308"/>
      <c r="B308"/>
      <c r="C308"/>
      <c r="D308"/>
      <c r="E308"/>
      <c r="F308"/>
      <c r="G308"/>
      <c r="H308"/>
      <c r="I308"/>
      <c r="J308"/>
      <c r="K308"/>
      <c r="L308"/>
      <c r="M308"/>
      <c r="N308"/>
      <c r="O308"/>
      <c r="P308"/>
      <c r="Q308"/>
      <c r="R308"/>
    </row>
    <row r="309" spans="1:18" ht="14.5" x14ac:dyDescent="0.35">
      <c r="A309"/>
      <c r="B309"/>
      <c r="C309"/>
      <c r="D309"/>
      <c r="E309"/>
      <c r="F309"/>
      <c r="G309"/>
      <c r="H309"/>
      <c r="I309"/>
      <c r="J309"/>
      <c r="K309"/>
      <c r="L309"/>
      <c r="M309"/>
      <c r="N309"/>
      <c r="O309"/>
      <c r="P309"/>
      <c r="Q309"/>
      <c r="R309"/>
    </row>
    <row r="310" spans="1:18" ht="14.5" x14ac:dyDescent="0.35">
      <c r="A310"/>
      <c r="B310"/>
      <c r="C310"/>
      <c r="D310"/>
      <c r="E310"/>
      <c r="F310"/>
      <c r="G310"/>
      <c r="H310"/>
      <c r="I310"/>
      <c r="J310"/>
      <c r="K310"/>
      <c r="L310"/>
      <c r="M310"/>
      <c r="N310"/>
      <c r="O310"/>
      <c r="P310"/>
      <c r="Q310"/>
      <c r="R310"/>
    </row>
    <row r="311" spans="1:18" ht="14.5" x14ac:dyDescent="0.35">
      <c r="A311"/>
      <c r="B311"/>
      <c r="C311"/>
      <c r="D311"/>
      <c r="E311"/>
      <c r="F311"/>
      <c r="G311"/>
      <c r="H311"/>
      <c r="I311"/>
      <c r="J311"/>
      <c r="K311"/>
      <c r="L311"/>
      <c r="M311"/>
      <c r="N311"/>
      <c r="O311"/>
      <c r="P311"/>
      <c r="Q311"/>
      <c r="R311"/>
    </row>
    <row r="312" spans="1:18" ht="14.5" x14ac:dyDescent="0.35">
      <c r="A312"/>
      <c r="B312"/>
      <c r="C312"/>
      <c r="D312"/>
      <c r="E312"/>
      <c r="F312"/>
      <c r="G312"/>
      <c r="H312"/>
      <c r="I312"/>
      <c r="J312"/>
      <c r="K312"/>
      <c r="L312"/>
      <c r="M312"/>
      <c r="N312"/>
      <c r="O312"/>
      <c r="P312"/>
      <c r="Q312"/>
      <c r="R312"/>
    </row>
    <row r="313" spans="1:18" ht="14.5" x14ac:dyDescent="0.35">
      <c r="A313"/>
      <c r="B313"/>
      <c r="C313"/>
      <c r="D313"/>
      <c r="E313"/>
      <c r="F313"/>
      <c r="G313"/>
      <c r="H313"/>
      <c r="I313"/>
      <c r="J313"/>
      <c r="K313"/>
      <c r="L313"/>
      <c r="M313"/>
      <c r="N313"/>
      <c r="O313"/>
      <c r="P313"/>
      <c r="Q313"/>
      <c r="R313"/>
    </row>
    <row r="314" spans="1:18" ht="14.5" x14ac:dyDescent="0.35">
      <c r="A314"/>
      <c r="B314"/>
      <c r="C314"/>
      <c r="D314"/>
      <c r="E314"/>
      <c r="F314"/>
      <c r="G314"/>
      <c r="H314"/>
      <c r="I314"/>
      <c r="J314"/>
      <c r="K314"/>
      <c r="L314"/>
      <c r="M314"/>
      <c r="N314"/>
      <c r="O314"/>
      <c r="P314"/>
      <c r="Q314"/>
      <c r="R314"/>
    </row>
    <row r="315" spans="1:18" ht="14.5" x14ac:dyDescent="0.35">
      <c r="A315"/>
      <c r="B315"/>
      <c r="C315"/>
      <c r="D315"/>
      <c r="E315"/>
      <c r="F315"/>
      <c r="G315"/>
      <c r="H315"/>
      <c r="I315"/>
      <c r="J315"/>
      <c r="K315"/>
      <c r="L315"/>
      <c r="M315"/>
      <c r="N315"/>
      <c r="O315"/>
      <c r="P315"/>
      <c r="Q315"/>
      <c r="R315"/>
    </row>
    <row r="316" spans="1:18" ht="14.5" x14ac:dyDescent="0.35">
      <c r="A316"/>
      <c r="B316"/>
      <c r="C316"/>
      <c r="D316"/>
      <c r="E316"/>
      <c r="F316"/>
      <c r="G316"/>
      <c r="H316"/>
      <c r="I316"/>
      <c r="J316"/>
      <c r="K316"/>
      <c r="L316"/>
      <c r="M316"/>
      <c r="N316"/>
      <c r="O316"/>
      <c r="P316"/>
      <c r="Q316"/>
      <c r="R316"/>
    </row>
    <row r="317" spans="1:18" ht="14.5" x14ac:dyDescent="0.35">
      <c r="A317"/>
      <c r="B317"/>
      <c r="C317"/>
      <c r="D317"/>
      <c r="E317"/>
      <c r="F317"/>
      <c r="G317"/>
      <c r="H317"/>
      <c r="I317"/>
      <c r="J317"/>
      <c r="K317"/>
      <c r="L317"/>
      <c r="M317"/>
      <c r="N317"/>
      <c r="O317"/>
      <c r="P317"/>
      <c r="Q317"/>
      <c r="R317"/>
    </row>
    <row r="318" spans="1:18" ht="14.5" x14ac:dyDescent="0.35">
      <c r="A318"/>
      <c r="B318"/>
      <c r="C318"/>
      <c r="D318"/>
      <c r="E318"/>
      <c r="F318"/>
      <c r="G318"/>
      <c r="H318"/>
      <c r="I318"/>
      <c r="J318"/>
      <c r="K318"/>
      <c r="L318"/>
      <c r="M318"/>
      <c r="N318"/>
      <c r="O318"/>
      <c r="P318"/>
      <c r="Q318"/>
      <c r="R318"/>
    </row>
    <row r="319" spans="1:18" ht="14.5" x14ac:dyDescent="0.35">
      <c r="A319"/>
      <c r="B319"/>
      <c r="C319"/>
      <c r="D319"/>
      <c r="E319"/>
      <c r="F319"/>
      <c r="G319"/>
      <c r="H319"/>
      <c r="I319"/>
      <c r="J319"/>
      <c r="K319"/>
      <c r="L319"/>
      <c r="M319"/>
      <c r="N319"/>
      <c r="O319"/>
      <c r="P319"/>
      <c r="Q319"/>
      <c r="R319"/>
    </row>
    <row r="320" spans="1:18" ht="14.5" x14ac:dyDescent="0.35">
      <c r="A320"/>
      <c r="B320"/>
      <c r="C320"/>
      <c r="D320"/>
      <c r="E320"/>
      <c r="F320"/>
      <c r="G320"/>
      <c r="H320"/>
      <c r="I320"/>
      <c r="J320"/>
      <c r="K320"/>
      <c r="L320"/>
      <c r="M320"/>
      <c r="N320"/>
      <c r="O320"/>
      <c r="P320"/>
      <c r="Q320"/>
      <c r="R320"/>
    </row>
    <row r="321" spans="1:18" ht="14.5" x14ac:dyDescent="0.35">
      <c r="A321"/>
      <c r="B321"/>
      <c r="C321"/>
      <c r="D321"/>
      <c r="E321"/>
      <c r="F321"/>
      <c r="G321"/>
      <c r="H321"/>
      <c r="I321"/>
      <c r="J321"/>
      <c r="K321"/>
      <c r="L321"/>
      <c r="M321"/>
      <c r="N321"/>
      <c r="O321"/>
      <c r="P321"/>
      <c r="Q321"/>
      <c r="R321"/>
    </row>
    <row r="322" spans="1:18" ht="14.5" x14ac:dyDescent="0.35">
      <c r="A322"/>
      <c r="B322"/>
      <c r="C322"/>
      <c r="D322"/>
      <c r="E322"/>
      <c r="F322"/>
      <c r="G322"/>
      <c r="H322"/>
      <c r="I322"/>
      <c r="J322"/>
      <c r="K322"/>
      <c r="L322"/>
      <c r="M322"/>
      <c r="N322"/>
      <c r="O322"/>
      <c r="P322"/>
      <c r="Q322"/>
      <c r="R322"/>
    </row>
    <row r="323" spans="1:18" ht="14.5" x14ac:dyDescent="0.35">
      <c r="A323"/>
      <c r="B323"/>
      <c r="C323"/>
      <c r="D323"/>
      <c r="E323"/>
      <c r="F323"/>
      <c r="G323"/>
      <c r="H323"/>
      <c r="I323"/>
      <c r="J323"/>
      <c r="K323"/>
      <c r="L323"/>
      <c r="M323"/>
      <c r="N323"/>
      <c r="O323"/>
      <c r="P323"/>
      <c r="Q323"/>
      <c r="R323"/>
    </row>
    <row r="324" spans="1:18" ht="14.5" x14ac:dyDescent="0.35">
      <c r="A324"/>
      <c r="B324"/>
      <c r="C324"/>
      <c r="D324"/>
      <c r="E324"/>
      <c r="F324"/>
      <c r="G324"/>
      <c r="H324"/>
      <c r="I324"/>
      <c r="J324"/>
      <c r="K324"/>
      <c r="L324"/>
      <c r="M324"/>
      <c r="N324"/>
      <c r="O324"/>
      <c r="P324"/>
      <c r="Q324"/>
      <c r="R324"/>
    </row>
    <row r="325" spans="1:18" ht="14.5" x14ac:dyDescent="0.35">
      <c r="A325"/>
      <c r="B325"/>
      <c r="C325"/>
      <c r="D325"/>
      <c r="E325"/>
      <c r="F325"/>
      <c r="G325"/>
      <c r="H325"/>
      <c r="I325"/>
      <c r="J325"/>
      <c r="K325"/>
      <c r="L325"/>
      <c r="M325"/>
      <c r="N325"/>
      <c r="O325"/>
      <c r="P325"/>
      <c r="Q325"/>
      <c r="R325"/>
    </row>
    <row r="326" spans="1:18" ht="14.5" x14ac:dyDescent="0.35">
      <c r="A326"/>
      <c r="B326"/>
      <c r="C326"/>
      <c r="D326"/>
      <c r="E326"/>
      <c r="F326"/>
      <c r="G326"/>
      <c r="H326"/>
      <c r="I326"/>
      <c r="J326"/>
      <c r="K326"/>
      <c r="L326"/>
      <c r="M326"/>
      <c r="N326"/>
      <c r="O326"/>
      <c r="P326"/>
      <c r="Q326"/>
      <c r="R326"/>
    </row>
    <row r="327" spans="1:18" ht="14.5" x14ac:dyDescent="0.35">
      <c r="A327"/>
      <c r="B327"/>
      <c r="C327"/>
      <c r="D327"/>
      <c r="E327"/>
      <c r="F327"/>
      <c r="G327"/>
      <c r="H327"/>
      <c r="I327"/>
      <c r="J327"/>
      <c r="K327"/>
      <c r="L327"/>
      <c r="M327"/>
      <c r="N327"/>
      <c r="O327"/>
      <c r="P327"/>
      <c r="Q327"/>
      <c r="R327"/>
    </row>
    <row r="328" spans="1:18" ht="14.5" x14ac:dyDescent="0.35">
      <c r="A328"/>
      <c r="B328"/>
      <c r="C328"/>
      <c r="D328"/>
      <c r="E328"/>
      <c r="F328"/>
      <c r="G328"/>
      <c r="H328"/>
      <c r="I328"/>
      <c r="J328"/>
      <c r="K328"/>
      <c r="L328"/>
      <c r="M328"/>
      <c r="N328"/>
      <c r="O328"/>
      <c r="P328"/>
      <c r="Q328"/>
      <c r="R328"/>
    </row>
    <row r="329" spans="1:18" ht="14.5" x14ac:dyDescent="0.35">
      <c r="A329"/>
      <c r="B329"/>
      <c r="C329"/>
      <c r="D329"/>
      <c r="E329"/>
      <c r="F329"/>
      <c r="G329"/>
      <c r="H329"/>
      <c r="I329"/>
      <c r="J329"/>
      <c r="K329"/>
      <c r="L329"/>
      <c r="M329"/>
      <c r="N329"/>
      <c r="O329"/>
      <c r="P329"/>
      <c r="Q329"/>
      <c r="R329"/>
    </row>
    <row r="330" spans="1:18" ht="14.5" x14ac:dyDescent="0.35">
      <c r="A330"/>
      <c r="B330"/>
      <c r="C330"/>
      <c r="D330"/>
      <c r="E330"/>
      <c r="F330"/>
      <c r="G330"/>
      <c r="H330"/>
      <c r="I330"/>
      <c r="J330"/>
      <c r="K330"/>
      <c r="L330"/>
      <c r="M330"/>
      <c r="N330"/>
      <c r="O330"/>
      <c r="P330"/>
      <c r="Q330"/>
      <c r="R330"/>
    </row>
    <row r="331" spans="1:18" ht="14.5" x14ac:dyDescent="0.35">
      <c r="A331"/>
      <c r="B331"/>
      <c r="C331"/>
      <c r="D331"/>
      <c r="E331"/>
      <c r="F331"/>
      <c r="G331"/>
      <c r="H331"/>
      <c r="I331"/>
      <c r="J331"/>
      <c r="K331"/>
      <c r="L331"/>
      <c r="M331"/>
      <c r="N331"/>
      <c r="O331"/>
      <c r="P331"/>
      <c r="Q331"/>
      <c r="R331"/>
    </row>
    <row r="332" spans="1:18" ht="14.5" x14ac:dyDescent="0.35">
      <c r="A332"/>
      <c r="B332"/>
      <c r="C332"/>
      <c r="D332"/>
      <c r="E332"/>
      <c r="F332"/>
      <c r="G332"/>
      <c r="H332"/>
      <c r="I332"/>
      <c r="J332"/>
      <c r="K332"/>
      <c r="L332"/>
      <c r="M332"/>
      <c r="N332"/>
      <c r="O332"/>
      <c r="P332"/>
      <c r="Q332"/>
      <c r="R332"/>
    </row>
    <row r="333" spans="1:18" ht="14.5" x14ac:dyDescent="0.35">
      <c r="A333"/>
      <c r="B333"/>
      <c r="C333"/>
      <c r="D333"/>
      <c r="E333"/>
      <c r="F333"/>
      <c r="G333"/>
      <c r="H333"/>
      <c r="I333"/>
      <c r="J333"/>
      <c r="K333"/>
      <c r="L333"/>
      <c r="M333"/>
      <c r="N333"/>
      <c r="O333"/>
      <c r="P333"/>
      <c r="Q333"/>
      <c r="R333"/>
    </row>
    <row r="334" spans="1:18" ht="14.5" x14ac:dyDescent="0.35">
      <c r="A334"/>
      <c r="B334"/>
      <c r="C334"/>
      <c r="D334"/>
      <c r="E334"/>
      <c r="F334"/>
      <c r="G334"/>
      <c r="H334"/>
      <c r="I334"/>
      <c r="J334"/>
      <c r="K334"/>
      <c r="L334"/>
      <c r="M334"/>
      <c r="N334"/>
      <c r="O334"/>
      <c r="P334"/>
      <c r="Q334"/>
      <c r="R334"/>
    </row>
    <row r="335" spans="1:18" ht="14.5" x14ac:dyDescent="0.35">
      <c r="A335"/>
      <c r="B335"/>
      <c r="C335"/>
      <c r="D335"/>
      <c r="E335"/>
      <c r="F335"/>
      <c r="G335"/>
      <c r="H335"/>
      <c r="I335"/>
      <c r="J335"/>
      <c r="K335"/>
      <c r="L335"/>
      <c r="M335"/>
      <c r="N335"/>
      <c r="O335"/>
      <c r="P335"/>
      <c r="Q335"/>
      <c r="R335"/>
    </row>
    <row r="336" spans="1:18" ht="14.5" x14ac:dyDescent="0.35">
      <c r="A336"/>
      <c r="B336"/>
      <c r="C336"/>
      <c r="D336"/>
      <c r="E336"/>
      <c r="F336"/>
      <c r="G336"/>
      <c r="H336"/>
      <c r="I336"/>
      <c r="J336"/>
      <c r="K336"/>
      <c r="L336"/>
      <c r="M336"/>
      <c r="N336"/>
      <c r="O336"/>
      <c r="P336"/>
      <c r="Q336"/>
      <c r="R336"/>
    </row>
    <row r="337" spans="1:18" ht="14.5" x14ac:dyDescent="0.35">
      <c r="A337"/>
      <c r="B337"/>
      <c r="C337"/>
      <c r="D337"/>
      <c r="E337"/>
      <c r="F337"/>
      <c r="G337"/>
      <c r="H337"/>
      <c r="I337"/>
      <c r="J337"/>
      <c r="K337"/>
      <c r="L337"/>
      <c r="M337"/>
      <c r="N337"/>
      <c r="O337"/>
      <c r="P337"/>
      <c r="Q337"/>
      <c r="R337"/>
    </row>
    <row r="338" spans="1:18" ht="14.5" x14ac:dyDescent="0.35">
      <c r="A338"/>
      <c r="B338"/>
      <c r="C338"/>
      <c r="D338"/>
      <c r="E338"/>
      <c r="F338"/>
      <c r="G338"/>
      <c r="H338"/>
      <c r="I338"/>
      <c r="J338"/>
      <c r="K338"/>
      <c r="L338"/>
      <c r="M338"/>
      <c r="N338"/>
      <c r="O338"/>
      <c r="P338"/>
      <c r="Q338"/>
      <c r="R338"/>
    </row>
    <row r="339" spans="1:18" ht="14.5" x14ac:dyDescent="0.35">
      <c r="A339"/>
      <c r="B339"/>
      <c r="C339"/>
      <c r="D339"/>
      <c r="E339"/>
      <c r="F339"/>
      <c r="G339"/>
      <c r="H339"/>
      <c r="I339"/>
      <c r="J339"/>
      <c r="K339"/>
      <c r="L339"/>
      <c r="M339"/>
      <c r="N339"/>
      <c r="O339"/>
      <c r="P339"/>
      <c r="Q339"/>
      <c r="R339"/>
    </row>
    <row r="340" spans="1:18" ht="14.5" x14ac:dyDescent="0.35">
      <c r="A340"/>
      <c r="B340"/>
      <c r="C340"/>
      <c r="D340"/>
      <c r="E340"/>
      <c r="F340"/>
      <c r="G340"/>
      <c r="H340"/>
      <c r="I340"/>
      <c r="J340"/>
      <c r="K340"/>
      <c r="L340"/>
      <c r="M340"/>
      <c r="N340"/>
      <c r="O340"/>
      <c r="P340"/>
      <c r="Q340"/>
      <c r="R340"/>
    </row>
    <row r="341" spans="1:18" ht="14.5" x14ac:dyDescent="0.35">
      <c r="A341"/>
      <c r="B341"/>
      <c r="C341"/>
      <c r="D341"/>
      <c r="E341"/>
      <c r="F341"/>
      <c r="G341"/>
      <c r="H341"/>
      <c r="I341"/>
      <c r="J341"/>
      <c r="K341"/>
      <c r="L341"/>
      <c r="M341"/>
      <c r="N341"/>
      <c r="O341"/>
      <c r="P341"/>
      <c r="Q341"/>
      <c r="R341"/>
    </row>
    <row r="342" spans="1:18" ht="14.5" x14ac:dyDescent="0.35">
      <c r="A342"/>
      <c r="B342"/>
      <c r="C342"/>
      <c r="D342"/>
      <c r="E342"/>
      <c r="F342"/>
      <c r="G342"/>
      <c r="H342"/>
      <c r="I342"/>
      <c r="J342"/>
      <c r="K342"/>
      <c r="L342"/>
      <c r="M342"/>
      <c r="N342"/>
      <c r="O342"/>
      <c r="P342"/>
      <c r="Q342"/>
      <c r="R342"/>
    </row>
    <row r="343" spans="1:18" ht="14.5" x14ac:dyDescent="0.35">
      <c r="A343"/>
      <c r="B343"/>
      <c r="C343"/>
      <c r="D343"/>
      <c r="E343"/>
      <c r="F343"/>
      <c r="G343"/>
      <c r="H343"/>
      <c r="I343"/>
      <c r="J343"/>
      <c r="K343"/>
      <c r="L343"/>
      <c r="M343"/>
      <c r="N343"/>
      <c r="O343"/>
      <c r="P343"/>
      <c r="Q343"/>
      <c r="R343"/>
    </row>
    <row r="344" spans="1:18" ht="14.5" x14ac:dyDescent="0.35">
      <c r="A344"/>
      <c r="B344"/>
      <c r="C344"/>
      <c r="D344"/>
      <c r="E344"/>
      <c r="F344"/>
      <c r="G344"/>
      <c r="H344"/>
      <c r="I344"/>
      <c r="J344"/>
      <c r="K344"/>
      <c r="L344"/>
      <c r="M344"/>
      <c r="N344"/>
      <c r="O344"/>
      <c r="P344"/>
      <c r="Q344"/>
      <c r="R344"/>
    </row>
    <row r="345" spans="1:18" ht="14.5" x14ac:dyDescent="0.35">
      <c r="A345"/>
      <c r="B345"/>
      <c r="C345"/>
      <c r="D345"/>
      <c r="E345"/>
      <c r="F345"/>
      <c r="G345"/>
      <c r="H345"/>
      <c r="I345"/>
      <c r="J345"/>
      <c r="K345"/>
      <c r="L345"/>
      <c r="M345"/>
      <c r="N345"/>
      <c r="O345"/>
      <c r="P345"/>
      <c r="Q345"/>
      <c r="R345"/>
    </row>
    <row r="346" spans="1:18" ht="14.5" x14ac:dyDescent="0.35">
      <c r="A346"/>
      <c r="B346"/>
      <c r="C346"/>
      <c r="D346"/>
      <c r="E346"/>
      <c r="F346"/>
      <c r="G346"/>
      <c r="H346"/>
      <c r="I346"/>
      <c r="J346"/>
      <c r="K346"/>
      <c r="L346"/>
      <c r="M346"/>
      <c r="N346"/>
      <c r="O346"/>
      <c r="P346"/>
      <c r="Q346"/>
      <c r="R346"/>
    </row>
    <row r="347" spans="1:18" ht="14.5" x14ac:dyDescent="0.35">
      <c r="A347"/>
      <c r="B347"/>
      <c r="C347"/>
      <c r="D347"/>
      <c r="E347"/>
      <c r="F347"/>
      <c r="G347"/>
      <c r="H347"/>
      <c r="I347"/>
      <c r="J347"/>
      <c r="K347"/>
      <c r="L347"/>
      <c r="M347"/>
      <c r="N347"/>
      <c r="O347"/>
      <c r="P347"/>
      <c r="Q347"/>
      <c r="R347"/>
    </row>
    <row r="348" spans="1:18" ht="14.5" x14ac:dyDescent="0.35">
      <c r="A348"/>
      <c r="B348"/>
      <c r="C348"/>
      <c r="D348"/>
      <c r="E348"/>
      <c r="F348"/>
      <c r="G348"/>
      <c r="H348"/>
      <c r="I348"/>
      <c r="J348"/>
      <c r="K348"/>
      <c r="L348"/>
      <c r="M348"/>
      <c r="N348"/>
      <c r="O348"/>
      <c r="P348"/>
      <c r="Q348"/>
      <c r="R348"/>
    </row>
    <row r="349" spans="1:18" ht="14.5" x14ac:dyDescent="0.35">
      <c r="A349"/>
      <c r="B349"/>
      <c r="C349"/>
      <c r="D349"/>
      <c r="E349"/>
      <c r="F349"/>
      <c r="G349"/>
      <c r="H349"/>
      <c r="I349"/>
      <c r="J349"/>
      <c r="K349"/>
      <c r="L349"/>
      <c r="M349"/>
      <c r="N349"/>
      <c r="O349"/>
      <c r="P349"/>
      <c r="Q349"/>
      <c r="R349"/>
    </row>
    <row r="350" spans="1:18" ht="14.5" x14ac:dyDescent="0.35">
      <c r="A350"/>
      <c r="B350"/>
      <c r="C350"/>
      <c r="D350"/>
      <c r="E350"/>
      <c r="F350"/>
      <c r="G350"/>
      <c r="H350"/>
      <c r="I350"/>
      <c r="J350"/>
      <c r="K350"/>
      <c r="L350"/>
      <c r="M350"/>
      <c r="N350"/>
      <c r="O350"/>
      <c r="P350"/>
      <c r="Q350"/>
      <c r="R350"/>
    </row>
    <row r="351" spans="1:18" ht="14.5" x14ac:dyDescent="0.35">
      <c r="A351"/>
      <c r="B351"/>
      <c r="C351"/>
      <c r="D351"/>
      <c r="E351"/>
      <c r="F351"/>
      <c r="G351"/>
      <c r="H351"/>
      <c r="I351"/>
      <c r="J351"/>
      <c r="K351"/>
      <c r="L351"/>
      <c r="M351"/>
      <c r="N351"/>
      <c r="O351"/>
      <c r="P351"/>
      <c r="Q351"/>
      <c r="R351"/>
    </row>
    <row r="352" spans="1:18" ht="14.5" x14ac:dyDescent="0.35">
      <c r="A352"/>
      <c r="B352"/>
      <c r="C352"/>
      <c r="D352"/>
      <c r="E352"/>
      <c r="F352"/>
      <c r="G352"/>
      <c r="H352"/>
      <c r="I352"/>
      <c r="J352"/>
      <c r="K352"/>
      <c r="L352"/>
      <c r="M352"/>
      <c r="N352"/>
      <c r="O352"/>
      <c r="P352"/>
      <c r="Q352"/>
      <c r="R352"/>
    </row>
    <row r="353" spans="1:18" ht="14.5" x14ac:dyDescent="0.35">
      <c r="A353"/>
      <c r="B353"/>
      <c r="C353"/>
      <c r="D353"/>
      <c r="E353"/>
      <c r="F353"/>
      <c r="G353"/>
      <c r="H353"/>
      <c r="I353"/>
      <c r="J353"/>
      <c r="K353"/>
      <c r="L353"/>
      <c r="M353"/>
      <c r="N353"/>
      <c r="O353"/>
      <c r="P353"/>
      <c r="Q353"/>
      <c r="R353"/>
    </row>
    <row r="354" spans="1:18" ht="14.5" x14ac:dyDescent="0.35">
      <c r="A354"/>
      <c r="B354"/>
      <c r="C354"/>
      <c r="D354"/>
      <c r="E354"/>
      <c r="F354"/>
      <c r="G354"/>
      <c r="H354"/>
      <c r="I354"/>
      <c r="J354"/>
      <c r="K354"/>
      <c r="L354"/>
      <c r="M354"/>
      <c r="N354"/>
      <c r="O354"/>
      <c r="P354"/>
      <c r="Q354"/>
      <c r="R354"/>
    </row>
    <row r="355" spans="1:18" ht="14.5" x14ac:dyDescent="0.35">
      <c r="A355"/>
      <c r="B355"/>
      <c r="C355"/>
      <c r="D355"/>
      <c r="E355"/>
      <c r="F355"/>
      <c r="G355"/>
      <c r="H355"/>
      <c r="I355"/>
      <c r="J355"/>
      <c r="K355"/>
      <c r="L355"/>
      <c r="M355"/>
      <c r="N355"/>
      <c r="O355"/>
      <c r="P355"/>
      <c r="Q355"/>
      <c r="R355"/>
    </row>
    <row r="356" spans="1:18" ht="14.5" x14ac:dyDescent="0.35">
      <c r="A356"/>
      <c r="B356"/>
      <c r="C356"/>
      <c r="D356"/>
      <c r="E356"/>
      <c r="F356"/>
      <c r="G356"/>
      <c r="H356"/>
      <c r="I356"/>
      <c r="J356"/>
      <c r="K356"/>
      <c r="L356"/>
      <c r="M356"/>
      <c r="N356"/>
      <c r="O356"/>
      <c r="P356"/>
      <c r="Q356"/>
      <c r="R356"/>
    </row>
    <row r="357" spans="1:18" ht="14.5" x14ac:dyDescent="0.35">
      <c r="A357"/>
      <c r="B357"/>
      <c r="C357"/>
      <c r="D357"/>
      <c r="E357"/>
      <c r="F357"/>
      <c r="G357"/>
      <c r="H357"/>
      <c r="I357"/>
      <c r="J357"/>
      <c r="K357"/>
      <c r="L357"/>
      <c r="M357"/>
      <c r="N357"/>
      <c r="O357"/>
      <c r="P357"/>
      <c r="Q357"/>
      <c r="R357"/>
    </row>
    <row r="358" spans="1:18" ht="14.5" x14ac:dyDescent="0.35">
      <c r="A358"/>
      <c r="B358"/>
      <c r="C358"/>
      <c r="D358"/>
      <c r="E358"/>
      <c r="F358"/>
      <c r="G358"/>
      <c r="H358"/>
      <c r="I358"/>
      <c r="J358"/>
      <c r="K358"/>
      <c r="L358"/>
      <c r="M358"/>
      <c r="N358"/>
      <c r="O358"/>
      <c r="P358"/>
      <c r="Q358"/>
      <c r="R358"/>
    </row>
    <row r="359" spans="1:18" ht="14.5" x14ac:dyDescent="0.35">
      <c r="A359"/>
      <c r="B359"/>
      <c r="C359"/>
      <c r="D359"/>
      <c r="E359"/>
      <c r="F359"/>
      <c r="G359"/>
      <c r="H359"/>
      <c r="I359"/>
      <c r="J359"/>
      <c r="K359"/>
      <c r="L359"/>
      <c r="M359"/>
      <c r="N359"/>
      <c r="O359"/>
      <c r="P359"/>
      <c r="Q359"/>
      <c r="R359"/>
    </row>
    <row r="360" spans="1:18" ht="14.5" x14ac:dyDescent="0.35">
      <c r="A360"/>
      <c r="B360"/>
      <c r="C360"/>
      <c r="D360"/>
      <c r="E360"/>
      <c r="F360"/>
      <c r="G360"/>
      <c r="H360"/>
      <c r="I360"/>
      <c r="J360"/>
      <c r="K360"/>
      <c r="L360"/>
      <c r="M360"/>
      <c r="N360"/>
      <c r="O360"/>
      <c r="P360"/>
      <c r="Q360"/>
      <c r="R360"/>
    </row>
    <row r="361" spans="1:18" ht="14.5" x14ac:dyDescent="0.35">
      <c r="A361"/>
      <c r="B361"/>
      <c r="C361"/>
      <c r="D361"/>
      <c r="E361"/>
      <c r="F361"/>
      <c r="G361"/>
      <c r="H361"/>
      <c r="I361"/>
      <c r="J361"/>
      <c r="K361"/>
      <c r="L361"/>
      <c r="M361"/>
      <c r="N361"/>
      <c r="O361"/>
      <c r="P361"/>
      <c r="Q361"/>
      <c r="R361"/>
    </row>
    <row r="362" spans="1:18" ht="14.5" x14ac:dyDescent="0.35">
      <c r="A362"/>
      <c r="B362"/>
      <c r="C362"/>
      <c r="D362"/>
      <c r="E362"/>
      <c r="F362"/>
      <c r="G362"/>
      <c r="H362"/>
      <c r="I362"/>
      <c r="J362"/>
      <c r="K362"/>
      <c r="L362"/>
      <c r="M362"/>
      <c r="N362"/>
      <c r="O362"/>
      <c r="P362"/>
      <c r="Q362"/>
      <c r="R362"/>
    </row>
    <row r="363" spans="1:18" ht="14.5" x14ac:dyDescent="0.35">
      <c r="A363"/>
      <c r="B363"/>
      <c r="C363"/>
      <c r="D363"/>
      <c r="E363"/>
      <c r="F363"/>
      <c r="G363"/>
      <c r="H363"/>
      <c r="I363"/>
      <c r="J363"/>
      <c r="K363"/>
      <c r="L363"/>
      <c r="M363"/>
      <c r="N363"/>
      <c r="O363"/>
      <c r="P363"/>
      <c r="Q363"/>
      <c r="R363"/>
    </row>
    <row r="364" spans="1:18" ht="14.5" x14ac:dyDescent="0.35">
      <c r="A364"/>
      <c r="B364"/>
      <c r="C364"/>
      <c r="D364"/>
      <c r="E364"/>
      <c r="F364"/>
      <c r="G364"/>
      <c r="H364"/>
      <c r="I364"/>
      <c r="J364"/>
      <c r="K364"/>
      <c r="L364"/>
      <c r="M364"/>
      <c r="N364"/>
      <c r="O364"/>
      <c r="P364"/>
      <c r="Q364"/>
      <c r="R364"/>
    </row>
    <row r="365" spans="1:18" ht="14.5" x14ac:dyDescent="0.35">
      <c r="A365"/>
      <c r="B365"/>
      <c r="C365"/>
      <c r="D365"/>
      <c r="E365"/>
      <c r="F365"/>
      <c r="G365"/>
      <c r="H365"/>
      <c r="I365"/>
      <c r="J365"/>
      <c r="K365"/>
      <c r="L365"/>
      <c r="M365"/>
      <c r="N365"/>
      <c r="O365"/>
      <c r="P365"/>
      <c r="Q365"/>
      <c r="R365"/>
    </row>
    <row r="366" spans="1:18" ht="14.5" x14ac:dyDescent="0.35">
      <c r="A366"/>
      <c r="B366"/>
      <c r="C366"/>
      <c r="D366"/>
      <c r="E366"/>
      <c r="F366"/>
      <c r="G366"/>
      <c r="H366"/>
      <c r="I366"/>
      <c r="J366"/>
      <c r="K366"/>
      <c r="L366"/>
      <c r="M366"/>
      <c r="N366"/>
      <c r="O366"/>
      <c r="P366"/>
      <c r="Q366"/>
      <c r="R366"/>
    </row>
    <row r="367" spans="1:18" ht="14.5" x14ac:dyDescent="0.35">
      <c r="A367"/>
      <c r="B367"/>
      <c r="C367"/>
      <c r="D367"/>
      <c r="E367"/>
      <c r="F367"/>
      <c r="G367"/>
      <c r="H367"/>
      <c r="I367"/>
      <c r="J367"/>
      <c r="K367"/>
      <c r="L367"/>
      <c r="M367"/>
      <c r="N367"/>
      <c r="O367"/>
      <c r="P367"/>
      <c r="Q367"/>
      <c r="R367"/>
    </row>
    <row r="368" spans="1:18" ht="14.5" x14ac:dyDescent="0.35">
      <c r="A368"/>
      <c r="B368"/>
      <c r="C368"/>
      <c r="D368"/>
      <c r="E368"/>
      <c r="F368"/>
      <c r="G368"/>
      <c r="H368"/>
      <c r="I368"/>
      <c r="J368"/>
      <c r="K368"/>
      <c r="L368"/>
      <c r="M368"/>
      <c r="N368"/>
      <c r="O368"/>
      <c r="P368"/>
      <c r="Q368"/>
      <c r="R368"/>
    </row>
    <row r="369" spans="1:18" ht="14.5" x14ac:dyDescent="0.35">
      <c r="A369"/>
      <c r="B369"/>
      <c r="C369"/>
      <c r="D369"/>
      <c r="E369"/>
      <c r="F369"/>
      <c r="G369"/>
      <c r="H369"/>
      <c r="I369"/>
      <c r="J369"/>
      <c r="K369"/>
      <c r="L369"/>
      <c r="M369"/>
      <c r="N369"/>
      <c r="O369"/>
      <c r="P369"/>
      <c r="Q369"/>
      <c r="R369"/>
    </row>
    <row r="370" spans="1:18" ht="14.5" x14ac:dyDescent="0.35">
      <c r="A370"/>
      <c r="B370"/>
      <c r="C370"/>
      <c r="D370"/>
      <c r="E370"/>
      <c r="F370"/>
      <c r="G370"/>
      <c r="H370"/>
      <c r="I370"/>
      <c r="J370"/>
      <c r="K370"/>
      <c r="L370"/>
      <c r="M370"/>
      <c r="N370"/>
      <c r="O370"/>
      <c r="P370"/>
      <c r="Q370"/>
      <c r="R370"/>
    </row>
    <row r="371" spans="1:18" ht="14.5" x14ac:dyDescent="0.35">
      <c r="A371"/>
      <c r="B371"/>
      <c r="C371"/>
      <c r="D371"/>
      <c r="E371"/>
      <c r="F371"/>
      <c r="G371"/>
      <c r="H371"/>
      <c r="I371"/>
      <c r="J371"/>
      <c r="K371"/>
      <c r="L371"/>
      <c r="M371"/>
      <c r="N371"/>
      <c r="O371"/>
      <c r="P371"/>
      <c r="Q371"/>
      <c r="R371"/>
    </row>
    <row r="372" spans="1:18" ht="14.5" x14ac:dyDescent="0.35">
      <c r="A372"/>
      <c r="B372"/>
      <c r="C372"/>
      <c r="D372"/>
      <c r="E372"/>
      <c r="F372"/>
      <c r="G372"/>
      <c r="H372"/>
      <c r="I372"/>
      <c r="J372"/>
      <c r="K372"/>
      <c r="L372"/>
      <c r="M372"/>
      <c r="N372"/>
      <c r="O372"/>
      <c r="P372"/>
      <c r="Q372"/>
      <c r="R372"/>
    </row>
    <row r="373" spans="1:18" ht="14.5" x14ac:dyDescent="0.35">
      <c r="A373"/>
      <c r="B373"/>
      <c r="C373"/>
      <c r="D373"/>
      <c r="E373"/>
      <c r="F373"/>
      <c r="G373"/>
      <c r="H373"/>
      <c r="I373"/>
      <c r="J373"/>
      <c r="K373"/>
      <c r="L373"/>
      <c r="M373"/>
      <c r="N373"/>
      <c r="O373"/>
      <c r="P373"/>
      <c r="Q373"/>
      <c r="R373"/>
    </row>
    <row r="374" spans="1:18" ht="14.5" x14ac:dyDescent="0.35">
      <c r="A374"/>
      <c r="B374"/>
      <c r="C374"/>
      <c r="D374"/>
      <c r="E374"/>
      <c r="F374"/>
      <c r="G374"/>
      <c r="H374"/>
      <c r="I374"/>
      <c r="J374"/>
      <c r="K374"/>
      <c r="L374"/>
      <c r="M374"/>
      <c r="N374"/>
      <c r="O374"/>
      <c r="P374"/>
      <c r="Q374"/>
      <c r="R374"/>
    </row>
    <row r="375" spans="1:18" ht="14.5" x14ac:dyDescent="0.35">
      <c r="A375"/>
      <c r="B375"/>
      <c r="C375"/>
      <c r="D375"/>
      <c r="E375"/>
      <c r="F375"/>
      <c r="G375"/>
      <c r="H375"/>
      <c r="I375"/>
      <c r="J375"/>
      <c r="K375"/>
      <c r="L375"/>
      <c r="M375"/>
      <c r="N375"/>
      <c r="O375"/>
      <c r="P375"/>
      <c r="Q375"/>
      <c r="R375"/>
    </row>
    <row r="376" spans="1:18" ht="14.5" x14ac:dyDescent="0.35">
      <c r="A376"/>
      <c r="B376"/>
      <c r="C376"/>
      <c r="D376"/>
      <c r="E376"/>
      <c r="F376"/>
      <c r="G376"/>
      <c r="H376"/>
      <c r="I376"/>
      <c r="J376"/>
      <c r="K376"/>
      <c r="L376"/>
      <c r="M376"/>
      <c r="N376"/>
      <c r="O376"/>
      <c r="P376"/>
      <c r="Q376"/>
      <c r="R376"/>
    </row>
    <row r="377" spans="1:18" ht="14.5" x14ac:dyDescent="0.35">
      <c r="A377"/>
      <c r="B377"/>
      <c r="C377"/>
      <c r="D377"/>
      <c r="E377"/>
      <c r="F377"/>
      <c r="G377"/>
      <c r="H377"/>
      <c r="I377"/>
      <c r="J377"/>
      <c r="K377"/>
      <c r="L377"/>
      <c r="M377"/>
      <c r="N377"/>
      <c r="O377"/>
      <c r="P377"/>
      <c r="Q377"/>
      <c r="R377"/>
    </row>
    <row r="378" spans="1:18" ht="14.5" x14ac:dyDescent="0.35">
      <c r="A378"/>
      <c r="B378"/>
      <c r="C378"/>
      <c r="D378"/>
      <c r="E378"/>
      <c r="F378"/>
      <c r="G378"/>
      <c r="H378"/>
      <c r="I378"/>
      <c r="J378"/>
      <c r="K378"/>
      <c r="L378"/>
      <c r="M378"/>
      <c r="N378"/>
      <c r="O378"/>
      <c r="P378"/>
      <c r="Q378"/>
      <c r="R378"/>
    </row>
    <row r="379" spans="1:18" ht="14.5" x14ac:dyDescent="0.35">
      <c r="A379"/>
      <c r="B379"/>
      <c r="C379"/>
      <c r="D379"/>
      <c r="E379"/>
      <c r="F379"/>
      <c r="G379"/>
      <c r="H379"/>
      <c r="I379"/>
      <c r="J379"/>
      <c r="K379"/>
      <c r="L379"/>
      <c r="M379"/>
      <c r="N379"/>
      <c r="O379"/>
      <c r="P379"/>
      <c r="Q379"/>
      <c r="R379"/>
    </row>
    <row r="380" spans="1:18" ht="14.5" x14ac:dyDescent="0.35">
      <c r="A380"/>
      <c r="B380"/>
      <c r="C380"/>
      <c r="D380"/>
      <c r="E380"/>
      <c r="F380"/>
      <c r="G380"/>
      <c r="H380"/>
      <c r="I380"/>
      <c r="J380"/>
      <c r="K380"/>
      <c r="L380"/>
      <c r="M380"/>
      <c r="N380"/>
      <c r="O380"/>
      <c r="P380"/>
      <c r="Q380"/>
      <c r="R380"/>
    </row>
    <row r="381" spans="1:18" ht="14.5" x14ac:dyDescent="0.35">
      <c r="A381"/>
      <c r="B381"/>
      <c r="C381"/>
      <c r="D381"/>
      <c r="E381"/>
      <c r="F381"/>
      <c r="G381"/>
      <c r="H381"/>
      <c r="I381"/>
      <c r="J381"/>
      <c r="K381"/>
      <c r="L381"/>
      <c r="M381"/>
      <c r="N381"/>
      <c r="O381"/>
      <c r="P381"/>
      <c r="Q381"/>
      <c r="R381"/>
    </row>
    <row r="382" spans="1:18" ht="14.5" x14ac:dyDescent="0.35">
      <c r="A382"/>
      <c r="B382"/>
      <c r="C382"/>
      <c r="D382"/>
      <c r="E382"/>
      <c r="F382"/>
      <c r="G382"/>
      <c r="H382"/>
      <c r="I382"/>
      <c r="J382"/>
      <c r="K382"/>
      <c r="L382"/>
      <c r="M382"/>
      <c r="N382"/>
      <c r="O382"/>
      <c r="P382"/>
      <c r="Q382"/>
      <c r="R382"/>
    </row>
    <row r="383" spans="1:18" ht="14.5" x14ac:dyDescent="0.35">
      <c r="A383"/>
      <c r="B383"/>
      <c r="C383"/>
      <c r="D383"/>
      <c r="E383"/>
      <c r="F383"/>
      <c r="G383"/>
      <c r="H383"/>
      <c r="I383"/>
      <c r="J383"/>
      <c r="K383"/>
      <c r="L383"/>
      <c r="M383"/>
      <c r="N383"/>
      <c r="O383"/>
      <c r="P383"/>
      <c r="Q383"/>
      <c r="R383"/>
    </row>
    <row r="384" spans="1:18" ht="14.5" x14ac:dyDescent="0.35">
      <c r="A384"/>
      <c r="B384"/>
      <c r="C384"/>
      <c r="D384"/>
      <c r="E384"/>
      <c r="F384"/>
      <c r="G384"/>
      <c r="H384"/>
      <c r="I384"/>
      <c r="J384"/>
      <c r="K384"/>
      <c r="L384"/>
      <c r="M384"/>
      <c r="N384"/>
      <c r="O384"/>
      <c r="P384"/>
      <c r="Q384"/>
      <c r="R384"/>
    </row>
    <row r="385" spans="1:18" ht="14.5" x14ac:dyDescent="0.35">
      <c r="A385"/>
      <c r="B385"/>
      <c r="C385"/>
      <c r="D385"/>
      <c r="E385"/>
      <c r="F385"/>
      <c r="G385"/>
      <c r="H385"/>
      <c r="I385"/>
      <c r="J385"/>
      <c r="K385"/>
      <c r="L385"/>
      <c r="M385"/>
      <c r="N385"/>
      <c r="O385"/>
      <c r="P385"/>
      <c r="Q385"/>
      <c r="R385"/>
    </row>
    <row r="386" spans="1:18" ht="14.5" x14ac:dyDescent="0.35">
      <c r="A386"/>
      <c r="B386"/>
      <c r="C386"/>
      <c r="D386"/>
      <c r="E386"/>
      <c r="F386"/>
      <c r="G386"/>
      <c r="H386"/>
      <c r="I386"/>
      <c r="J386"/>
      <c r="K386"/>
      <c r="L386"/>
      <c r="M386"/>
      <c r="N386"/>
      <c r="O386"/>
      <c r="P386"/>
      <c r="Q386"/>
      <c r="R386"/>
    </row>
    <row r="387" spans="1:18" ht="14.5" x14ac:dyDescent="0.35">
      <c r="A387"/>
      <c r="B387"/>
      <c r="C387"/>
      <c r="D387"/>
      <c r="E387"/>
      <c r="F387"/>
      <c r="G387"/>
      <c r="H387"/>
      <c r="I387"/>
      <c r="J387"/>
      <c r="K387"/>
      <c r="L387"/>
      <c r="M387"/>
      <c r="N387"/>
      <c r="O387"/>
      <c r="P387"/>
      <c r="Q387"/>
      <c r="R387"/>
    </row>
    <row r="388" spans="1:18" ht="14.5" x14ac:dyDescent="0.35">
      <c r="A388"/>
      <c r="B388"/>
      <c r="C388"/>
      <c r="D388"/>
      <c r="E388"/>
      <c r="F388"/>
      <c r="G388"/>
      <c r="H388"/>
      <c r="I388"/>
      <c r="J388"/>
      <c r="K388"/>
      <c r="L388"/>
      <c r="M388"/>
      <c r="N388"/>
      <c r="O388"/>
      <c r="P388"/>
      <c r="Q388"/>
      <c r="R388"/>
    </row>
    <row r="389" spans="1:18" ht="14.5" x14ac:dyDescent="0.35">
      <c r="A389"/>
      <c r="B389"/>
      <c r="C389"/>
      <c r="D389"/>
      <c r="E389"/>
      <c r="F389"/>
      <c r="G389"/>
      <c r="H389"/>
      <c r="I389"/>
      <c r="J389"/>
      <c r="K389"/>
      <c r="L389"/>
      <c r="M389"/>
      <c r="N389"/>
      <c r="O389"/>
      <c r="P389"/>
      <c r="Q389"/>
      <c r="R389"/>
    </row>
    <row r="390" spans="1:18" ht="14.5" x14ac:dyDescent="0.35">
      <c r="A390"/>
      <c r="B390"/>
      <c r="C390"/>
      <c r="D390"/>
      <c r="E390"/>
      <c r="F390"/>
      <c r="G390"/>
      <c r="H390"/>
      <c r="I390"/>
      <c r="J390"/>
      <c r="K390"/>
      <c r="L390"/>
      <c r="M390"/>
      <c r="N390"/>
      <c r="O390"/>
      <c r="P390"/>
      <c r="Q390"/>
      <c r="R390"/>
    </row>
    <row r="391" spans="1:18" ht="14.5" x14ac:dyDescent="0.35">
      <c r="A391"/>
      <c r="B391"/>
      <c r="C391"/>
      <c r="D391"/>
      <c r="E391"/>
      <c r="F391"/>
      <c r="G391"/>
      <c r="H391"/>
      <c r="I391"/>
      <c r="J391"/>
      <c r="K391"/>
      <c r="L391"/>
      <c r="M391"/>
      <c r="N391"/>
      <c r="O391"/>
      <c r="P391"/>
      <c r="Q391"/>
      <c r="R391"/>
    </row>
    <row r="392" spans="1:18" ht="14.5" x14ac:dyDescent="0.35">
      <c r="A392"/>
      <c r="B392"/>
      <c r="C392"/>
      <c r="D392"/>
      <c r="E392"/>
      <c r="F392"/>
      <c r="G392"/>
      <c r="H392"/>
      <c r="I392"/>
      <c r="J392"/>
      <c r="K392"/>
      <c r="L392"/>
      <c r="M392"/>
      <c r="N392"/>
      <c r="O392"/>
      <c r="P392"/>
      <c r="Q392"/>
      <c r="R392"/>
    </row>
    <row r="393" spans="1:18" ht="14.5" x14ac:dyDescent="0.35">
      <c r="A393"/>
      <c r="B393"/>
      <c r="C393"/>
      <c r="D393"/>
      <c r="E393"/>
      <c r="F393"/>
      <c r="G393"/>
      <c r="H393"/>
      <c r="I393"/>
      <c r="J393"/>
      <c r="K393"/>
      <c r="L393"/>
      <c r="M393"/>
      <c r="N393"/>
      <c r="O393"/>
      <c r="P393"/>
      <c r="Q393"/>
      <c r="R393"/>
    </row>
    <row r="394" spans="1:18" ht="14.5" x14ac:dyDescent="0.35">
      <c r="A394"/>
      <c r="B394"/>
      <c r="C394"/>
      <c r="D394"/>
      <c r="E394"/>
      <c r="F394"/>
      <c r="G394"/>
      <c r="H394"/>
      <c r="I394"/>
      <c r="J394"/>
      <c r="K394"/>
      <c r="L394"/>
      <c r="M394"/>
      <c r="N394"/>
      <c r="O394"/>
      <c r="P394"/>
      <c r="Q394"/>
      <c r="R394"/>
    </row>
    <row r="395" spans="1:18" ht="14.5" x14ac:dyDescent="0.35">
      <c r="A395"/>
      <c r="B395"/>
      <c r="C395"/>
      <c r="D395"/>
      <c r="E395"/>
      <c r="F395"/>
      <c r="G395"/>
      <c r="H395"/>
      <c r="I395"/>
      <c r="J395"/>
      <c r="K395"/>
      <c r="L395"/>
      <c r="M395"/>
      <c r="N395"/>
      <c r="O395"/>
      <c r="P395"/>
      <c r="Q395"/>
      <c r="R395"/>
    </row>
    <row r="396" spans="1:18" ht="14.5" x14ac:dyDescent="0.35">
      <c r="A396"/>
      <c r="B396"/>
      <c r="C396"/>
      <c r="D396"/>
      <c r="E396"/>
      <c r="F396"/>
      <c r="G396"/>
      <c r="H396"/>
      <c r="I396"/>
      <c r="J396"/>
      <c r="K396"/>
      <c r="L396"/>
      <c r="M396"/>
      <c r="N396"/>
      <c r="O396"/>
      <c r="P396"/>
      <c r="Q396"/>
      <c r="R396"/>
    </row>
    <row r="397" spans="1:18" ht="14.5" x14ac:dyDescent="0.35">
      <c r="A397"/>
      <c r="B397"/>
      <c r="C397"/>
      <c r="D397"/>
      <c r="E397"/>
      <c r="F397"/>
      <c r="G397"/>
      <c r="H397"/>
      <c r="I397"/>
      <c r="J397"/>
      <c r="K397"/>
      <c r="L397"/>
      <c r="M397"/>
      <c r="N397"/>
      <c r="O397"/>
      <c r="P397"/>
      <c r="Q397"/>
      <c r="R397"/>
    </row>
    <row r="398" spans="1:18" ht="14.5" x14ac:dyDescent="0.35">
      <c r="A398"/>
      <c r="B398"/>
      <c r="C398"/>
      <c r="D398"/>
      <c r="E398"/>
      <c r="F398"/>
      <c r="G398"/>
      <c r="H398"/>
      <c r="I398"/>
      <c r="J398"/>
      <c r="K398"/>
      <c r="L398"/>
      <c r="M398"/>
      <c r="N398"/>
      <c r="O398"/>
      <c r="P398"/>
      <c r="Q398"/>
      <c r="R398"/>
    </row>
    <row r="399" spans="1:18" ht="14.5" x14ac:dyDescent="0.35">
      <c r="A399"/>
      <c r="B399"/>
      <c r="C399"/>
      <c r="D399"/>
      <c r="E399"/>
      <c r="F399"/>
      <c r="G399"/>
      <c r="H399"/>
      <c r="I399"/>
      <c r="J399"/>
      <c r="K399"/>
      <c r="L399"/>
      <c r="M399"/>
      <c r="N399"/>
      <c r="O399"/>
      <c r="P399"/>
      <c r="Q399"/>
      <c r="R399"/>
    </row>
    <row r="400" spans="1:18" ht="14.5" x14ac:dyDescent="0.35">
      <c r="A400"/>
      <c r="B400"/>
      <c r="C400"/>
      <c r="D400"/>
      <c r="E400"/>
      <c r="F400"/>
      <c r="G400"/>
      <c r="H400"/>
      <c r="I400"/>
      <c r="J400"/>
      <c r="K400"/>
      <c r="L400"/>
      <c r="M400"/>
      <c r="N400"/>
      <c r="O400"/>
      <c r="P400"/>
      <c r="Q400"/>
      <c r="R400"/>
    </row>
    <row r="401" spans="1:18" ht="14.5" x14ac:dyDescent="0.35">
      <c r="A401"/>
      <c r="B401"/>
      <c r="C401"/>
      <c r="D401"/>
      <c r="E401"/>
      <c r="F401"/>
      <c r="G401"/>
      <c r="H401"/>
      <c r="I401"/>
      <c r="J401"/>
      <c r="K401"/>
      <c r="L401"/>
      <c r="M401"/>
      <c r="N401"/>
      <c r="O401"/>
      <c r="P401"/>
      <c r="Q401"/>
      <c r="R401"/>
    </row>
    <row r="402" spans="1:18" ht="14.5" x14ac:dyDescent="0.35">
      <c r="A402"/>
      <c r="B402"/>
      <c r="C402"/>
      <c r="D402"/>
      <c r="E402"/>
      <c r="F402"/>
      <c r="G402"/>
      <c r="H402"/>
      <c r="I402"/>
      <c r="J402"/>
      <c r="K402"/>
      <c r="L402"/>
      <c r="M402"/>
      <c r="N402"/>
      <c r="O402"/>
      <c r="P402"/>
      <c r="Q402"/>
      <c r="R402"/>
    </row>
    <row r="403" spans="1:18" ht="14.5" x14ac:dyDescent="0.35">
      <c r="A403"/>
      <c r="B403"/>
      <c r="C403"/>
      <c r="D403"/>
      <c r="E403"/>
      <c r="F403"/>
      <c r="G403"/>
      <c r="H403"/>
      <c r="I403"/>
      <c r="J403"/>
      <c r="K403"/>
      <c r="L403"/>
      <c r="M403"/>
      <c r="N403"/>
      <c r="O403"/>
      <c r="P403"/>
      <c r="Q403"/>
      <c r="R403"/>
    </row>
    <row r="404" spans="1:18" ht="14.5" x14ac:dyDescent="0.35">
      <c r="A404"/>
      <c r="B404"/>
      <c r="C404"/>
      <c r="D404"/>
      <c r="E404"/>
      <c r="F404"/>
      <c r="G404"/>
      <c r="H404"/>
      <c r="I404"/>
      <c r="J404"/>
      <c r="K404"/>
      <c r="L404"/>
      <c r="M404"/>
      <c r="N404"/>
      <c r="O404"/>
      <c r="P404"/>
      <c r="Q404"/>
      <c r="R404"/>
    </row>
    <row r="405" spans="1:18" ht="14.5" x14ac:dyDescent="0.35">
      <c r="A405"/>
      <c r="B405"/>
      <c r="C405"/>
      <c r="D405"/>
      <c r="E405"/>
      <c r="F405"/>
      <c r="G405"/>
      <c r="H405"/>
      <c r="I405"/>
      <c r="J405"/>
      <c r="K405"/>
      <c r="L405"/>
      <c r="M405"/>
      <c r="N405"/>
      <c r="O405"/>
      <c r="P405"/>
      <c r="Q405"/>
      <c r="R405"/>
    </row>
    <row r="406" spans="1:18" ht="14.5" x14ac:dyDescent="0.35">
      <c r="A406"/>
      <c r="B406"/>
      <c r="C406"/>
      <c r="D406"/>
      <c r="E406"/>
      <c r="F406"/>
      <c r="G406"/>
      <c r="H406"/>
      <c r="I406"/>
      <c r="J406"/>
      <c r="K406"/>
      <c r="L406"/>
      <c r="M406"/>
      <c r="N406"/>
      <c r="O406"/>
      <c r="P406"/>
      <c r="Q406"/>
      <c r="R406"/>
    </row>
    <row r="407" spans="1:18" ht="14.5" x14ac:dyDescent="0.35">
      <c r="A407"/>
      <c r="B407"/>
      <c r="C407"/>
      <c r="D407"/>
      <c r="E407"/>
      <c r="F407"/>
      <c r="G407"/>
      <c r="H407"/>
      <c r="I407"/>
      <c r="J407"/>
      <c r="K407"/>
      <c r="L407"/>
      <c r="M407"/>
      <c r="N407"/>
      <c r="O407"/>
      <c r="P407"/>
      <c r="Q407"/>
      <c r="R407"/>
    </row>
    <row r="408" spans="1:18" ht="14.5" x14ac:dyDescent="0.35">
      <c r="A408"/>
      <c r="B408"/>
      <c r="C408"/>
      <c r="D408"/>
      <c r="E408"/>
      <c r="F408"/>
      <c r="G408"/>
      <c r="H408"/>
      <c r="I408"/>
      <c r="J408"/>
      <c r="K408"/>
      <c r="L408"/>
      <c r="M408"/>
      <c r="N408"/>
      <c r="O408"/>
      <c r="P408"/>
      <c r="Q408"/>
      <c r="R408"/>
    </row>
    <row r="409" spans="1:18" ht="14.5" x14ac:dyDescent="0.35">
      <c r="A409"/>
      <c r="B409"/>
      <c r="C409"/>
      <c r="D409"/>
      <c r="E409"/>
      <c r="F409"/>
      <c r="G409"/>
      <c r="H409"/>
      <c r="I409"/>
      <c r="J409"/>
      <c r="K409"/>
      <c r="L409"/>
      <c r="M409"/>
      <c r="N409"/>
      <c r="O409"/>
      <c r="P409"/>
      <c r="Q409"/>
      <c r="R409"/>
    </row>
    <row r="410" spans="1:18" ht="14.5" x14ac:dyDescent="0.35">
      <c r="A410"/>
      <c r="B410"/>
      <c r="C410"/>
      <c r="D410"/>
      <c r="E410"/>
      <c r="F410"/>
      <c r="G410"/>
      <c r="H410"/>
      <c r="I410"/>
      <c r="J410"/>
      <c r="K410"/>
      <c r="L410"/>
      <c r="M410"/>
      <c r="N410"/>
      <c r="O410"/>
      <c r="P410"/>
      <c r="Q410"/>
      <c r="R410"/>
    </row>
    <row r="411" spans="1:18" ht="14.5" x14ac:dyDescent="0.35">
      <c r="A411"/>
      <c r="B411"/>
      <c r="C411"/>
      <c r="D411"/>
      <c r="E411"/>
      <c r="F411"/>
      <c r="G411"/>
      <c r="H411"/>
      <c r="I411"/>
      <c r="J411"/>
      <c r="K411"/>
      <c r="L411"/>
      <c r="M411"/>
      <c r="N411"/>
      <c r="O411"/>
      <c r="P411"/>
      <c r="Q411"/>
      <c r="R411"/>
    </row>
    <row r="412" spans="1:18" ht="14.5" x14ac:dyDescent="0.35">
      <c r="A412"/>
      <c r="B412"/>
      <c r="C412"/>
      <c r="D412"/>
      <c r="E412"/>
      <c r="F412"/>
      <c r="G412"/>
      <c r="H412"/>
      <c r="I412"/>
      <c r="J412"/>
      <c r="K412"/>
      <c r="L412"/>
      <c r="M412"/>
      <c r="N412"/>
      <c r="O412"/>
      <c r="P412"/>
      <c r="Q412"/>
      <c r="R412"/>
    </row>
    <row r="413" spans="1:18" ht="14.5" x14ac:dyDescent="0.35">
      <c r="A413"/>
      <c r="B413"/>
      <c r="C413"/>
      <c r="D413"/>
      <c r="E413"/>
      <c r="F413"/>
      <c r="G413"/>
      <c r="H413"/>
      <c r="I413"/>
      <c r="J413"/>
      <c r="K413"/>
      <c r="L413"/>
      <c r="M413"/>
      <c r="N413"/>
      <c r="O413"/>
      <c r="P413"/>
      <c r="Q413"/>
      <c r="R413"/>
    </row>
    <row r="414" spans="1:18" ht="14.5" x14ac:dyDescent="0.35">
      <c r="A414"/>
      <c r="B414"/>
      <c r="C414"/>
      <c r="D414"/>
      <c r="E414"/>
      <c r="F414"/>
      <c r="G414"/>
      <c r="H414"/>
      <c r="I414"/>
      <c r="J414"/>
      <c r="K414"/>
      <c r="L414"/>
      <c r="M414"/>
      <c r="N414"/>
      <c r="O414"/>
      <c r="P414"/>
      <c r="Q414"/>
      <c r="R414"/>
    </row>
    <row r="415" spans="1:18" ht="14.5" x14ac:dyDescent="0.35">
      <c r="A415"/>
      <c r="B415"/>
      <c r="C415"/>
      <c r="D415"/>
      <c r="E415"/>
      <c r="F415"/>
      <c r="G415"/>
      <c r="H415"/>
      <c r="I415"/>
      <c r="J415"/>
      <c r="K415"/>
      <c r="L415"/>
      <c r="M415"/>
      <c r="N415"/>
      <c r="O415"/>
      <c r="P415"/>
      <c r="Q415"/>
      <c r="R415"/>
    </row>
    <row r="416" spans="1:18" ht="14.5" x14ac:dyDescent="0.35">
      <c r="A416"/>
      <c r="B416"/>
      <c r="C416"/>
      <c r="D416"/>
      <c r="E416"/>
      <c r="F416"/>
      <c r="G416"/>
      <c r="H416"/>
      <c r="I416"/>
      <c r="J416"/>
      <c r="K416"/>
      <c r="L416"/>
      <c r="M416"/>
      <c r="N416"/>
      <c r="O416"/>
      <c r="P416"/>
      <c r="Q416"/>
      <c r="R416"/>
    </row>
    <row r="417" spans="1:18" ht="14.5" x14ac:dyDescent="0.35">
      <c r="A417"/>
      <c r="B417"/>
      <c r="C417"/>
      <c r="D417"/>
      <c r="E417"/>
      <c r="F417"/>
      <c r="G417"/>
      <c r="H417"/>
      <c r="I417"/>
      <c r="J417"/>
      <c r="K417"/>
      <c r="L417"/>
      <c r="M417"/>
      <c r="N417"/>
      <c r="O417"/>
      <c r="P417"/>
      <c r="Q417"/>
      <c r="R417"/>
    </row>
    <row r="418" spans="1:18" ht="14.5" x14ac:dyDescent="0.35">
      <c r="A418"/>
      <c r="B418"/>
      <c r="C418"/>
      <c r="D418"/>
      <c r="E418"/>
      <c r="F418"/>
      <c r="G418"/>
      <c r="H418"/>
      <c r="I418"/>
      <c r="J418"/>
      <c r="K418"/>
      <c r="L418"/>
      <c r="M418"/>
      <c r="N418"/>
      <c r="O418"/>
      <c r="P418"/>
      <c r="Q418"/>
      <c r="R418"/>
    </row>
    <row r="419" spans="1:18" ht="14.5" x14ac:dyDescent="0.35">
      <c r="A419"/>
      <c r="B419"/>
      <c r="C419"/>
      <c r="D419"/>
      <c r="E419"/>
      <c r="F419"/>
      <c r="G419"/>
      <c r="H419"/>
      <c r="I419"/>
      <c r="J419"/>
      <c r="K419"/>
      <c r="L419"/>
      <c r="M419"/>
      <c r="N419"/>
      <c r="O419"/>
      <c r="P419"/>
      <c r="Q419"/>
      <c r="R419"/>
    </row>
    <row r="420" spans="1:18" ht="14.5" x14ac:dyDescent="0.35">
      <c r="A420"/>
      <c r="B420"/>
      <c r="C420"/>
      <c r="D420"/>
      <c r="E420"/>
      <c r="F420"/>
      <c r="G420"/>
      <c r="H420"/>
      <c r="I420"/>
      <c r="J420"/>
      <c r="K420"/>
      <c r="L420"/>
      <c r="M420"/>
      <c r="N420"/>
      <c r="O420"/>
      <c r="P420"/>
      <c r="Q420"/>
      <c r="R420"/>
    </row>
    <row r="421" spans="1:18" ht="14.5" x14ac:dyDescent="0.35">
      <c r="A421"/>
      <c r="B421"/>
      <c r="C421"/>
      <c r="D421"/>
      <c r="E421"/>
      <c r="F421"/>
      <c r="G421"/>
      <c r="H421"/>
      <c r="I421"/>
      <c r="J421"/>
      <c r="K421"/>
      <c r="L421"/>
      <c r="M421"/>
      <c r="N421"/>
      <c r="O421"/>
      <c r="P421"/>
      <c r="Q421"/>
      <c r="R421"/>
    </row>
    <row r="422" spans="1:18" ht="14.5" x14ac:dyDescent="0.35">
      <c r="A422"/>
      <c r="B422"/>
      <c r="C422"/>
      <c r="D422"/>
      <c r="E422"/>
      <c r="F422"/>
      <c r="G422"/>
      <c r="H422"/>
      <c r="I422"/>
      <c r="J422"/>
      <c r="K422"/>
      <c r="L422"/>
      <c r="M422"/>
      <c r="N422"/>
      <c r="O422"/>
      <c r="P422"/>
      <c r="Q422"/>
      <c r="R422"/>
    </row>
    <row r="423" spans="1:18" ht="14.5" x14ac:dyDescent="0.35">
      <c r="A423"/>
      <c r="B423"/>
      <c r="C423"/>
      <c r="D423"/>
      <c r="E423"/>
      <c r="F423"/>
      <c r="G423"/>
      <c r="H423"/>
      <c r="I423"/>
      <c r="J423"/>
      <c r="K423"/>
      <c r="L423"/>
      <c r="M423"/>
      <c r="N423"/>
      <c r="O423"/>
      <c r="P423"/>
      <c r="Q423"/>
      <c r="R423"/>
    </row>
    <row r="424" spans="1:18" ht="14.5" x14ac:dyDescent="0.35">
      <c r="A424"/>
      <c r="B424"/>
      <c r="C424"/>
      <c r="D424"/>
      <c r="E424"/>
      <c r="F424"/>
      <c r="G424"/>
      <c r="H424"/>
      <c r="I424"/>
      <c r="J424"/>
      <c r="K424"/>
      <c r="L424"/>
      <c r="M424"/>
      <c r="N424"/>
      <c r="O424"/>
      <c r="P424"/>
      <c r="Q424"/>
      <c r="R424"/>
    </row>
    <row r="425" spans="1:18" ht="14.5" x14ac:dyDescent="0.35">
      <c r="A425"/>
      <c r="B425"/>
      <c r="C425"/>
      <c r="D425"/>
      <c r="E425"/>
      <c r="F425"/>
      <c r="G425"/>
      <c r="H425"/>
      <c r="I425"/>
      <c r="J425"/>
      <c r="K425"/>
      <c r="L425"/>
      <c r="M425"/>
      <c r="N425"/>
      <c r="O425"/>
      <c r="P425"/>
      <c r="Q425"/>
      <c r="R425"/>
    </row>
    <row r="426" spans="1:18" ht="14.5" x14ac:dyDescent="0.35">
      <c r="A426"/>
      <c r="B426"/>
      <c r="C426"/>
      <c r="D426"/>
      <c r="E426"/>
      <c r="F426"/>
      <c r="G426"/>
      <c r="H426"/>
      <c r="I426"/>
      <c r="J426"/>
      <c r="K426"/>
      <c r="L426"/>
      <c r="M426"/>
      <c r="N426"/>
      <c r="O426"/>
      <c r="P426"/>
      <c r="Q426"/>
      <c r="R426"/>
    </row>
    <row r="427" spans="1:18" ht="14.5" x14ac:dyDescent="0.35">
      <c r="A427"/>
      <c r="B427"/>
      <c r="C427"/>
      <c r="D427"/>
      <c r="E427"/>
      <c r="F427"/>
      <c r="G427"/>
      <c r="H427"/>
      <c r="I427"/>
      <c r="J427"/>
      <c r="K427"/>
      <c r="L427"/>
      <c r="M427"/>
      <c r="N427"/>
      <c r="O427"/>
      <c r="P427"/>
      <c r="Q427"/>
      <c r="R427"/>
    </row>
    <row r="428" spans="1:18" ht="14.5" x14ac:dyDescent="0.35">
      <c r="A428"/>
      <c r="B428"/>
      <c r="C428"/>
      <c r="D428"/>
      <c r="E428"/>
      <c r="F428"/>
      <c r="G428"/>
      <c r="H428"/>
      <c r="I428"/>
      <c r="J428"/>
      <c r="K428"/>
      <c r="L428"/>
      <c r="M428"/>
      <c r="N428"/>
      <c r="O428"/>
      <c r="P428"/>
      <c r="Q428"/>
      <c r="R428"/>
    </row>
    <row r="429" spans="1:18" ht="14.5" x14ac:dyDescent="0.35">
      <c r="A429"/>
      <c r="B429"/>
      <c r="C429"/>
      <c r="D429"/>
      <c r="E429"/>
      <c r="F429"/>
      <c r="G429"/>
      <c r="H429"/>
      <c r="I429"/>
      <c r="J429"/>
      <c r="K429"/>
      <c r="L429"/>
      <c r="M429"/>
      <c r="N429"/>
      <c r="O429"/>
      <c r="P429"/>
      <c r="Q429"/>
      <c r="R429"/>
    </row>
    <row r="430" spans="1:18" ht="14.5" x14ac:dyDescent="0.35">
      <c r="A430"/>
      <c r="B430"/>
      <c r="C430"/>
      <c r="D430"/>
      <c r="E430"/>
      <c r="F430"/>
      <c r="G430"/>
      <c r="H430"/>
      <c r="I430"/>
      <c r="J430"/>
      <c r="K430"/>
      <c r="L430"/>
      <c r="M430"/>
      <c r="N430"/>
      <c r="O430"/>
      <c r="P430"/>
      <c r="Q430"/>
      <c r="R430"/>
    </row>
    <row r="431" spans="1:18" ht="14.5" x14ac:dyDescent="0.35">
      <c r="A431"/>
      <c r="B431"/>
      <c r="C431"/>
      <c r="D431"/>
      <c r="E431"/>
      <c r="F431"/>
      <c r="G431"/>
      <c r="H431"/>
      <c r="I431"/>
      <c r="J431"/>
      <c r="K431"/>
      <c r="L431"/>
      <c r="M431"/>
      <c r="N431"/>
      <c r="O431"/>
      <c r="P431"/>
      <c r="Q431"/>
      <c r="R431"/>
    </row>
    <row r="432" spans="1:18" ht="14.5" x14ac:dyDescent="0.35">
      <c r="A432"/>
      <c r="B432"/>
      <c r="C432"/>
      <c r="D432"/>
      <c r="E432"/>
      <c r="F432"/>
      <c r="G432"/>
      <c r="H432"/>
      <c r="I432"/>
      <c r="J432"/>
      <c r="K432"/>
      <c r="L432"/>
      <c r="M432"/>
      <c r="N432"/>
      <c r="O432"/>
      <c r="P432"/>
      <c r="Q432"/>
      <c r="R432"/>
    </row>
    <row r="433" spans="1:18" ht="14.5" x14ac:dyDescent="0.35">
      <c r="A433"/>
      <c r="B433"/>
      <c r="C433"/>
      <c r="D433"/>
      <c r="E433"/>
      <c r="F433"/>
      <c r="G433"/>
      <c r="H433"/>
      <c r="I433"/>
      <c r="J433"/>
      <c r="K433"/>
      <c r="L433"/>
      <c r="M433"/>
      <c r="N433"/>
      <c r="O433"/>
      <c r="P433"/>
      <c r="Q433"/>
      <c r="R433"/>
    </row>
    <row r="434" spans="1:18" ht="14.5" x14ac:dyDescent="0.35">
      <c r="A434"/>
      <c r="B434"/>
      <c r="C434"/>
      <c r="D434"/>
      <c r="E434"/>
      <c r="F434"/>
      <c r="G434"/>
      <c r="H434"/>
      <c r="I434"/>
      <c r="J434"/>
      <c r="K434"/>
      <c r="L434"/>
      <c r="M434"/>
      <c r="N434"/>
      <c r="O434"/>
      <c r="P434"/>
      <c r="Q434"/>
      <c r="R434"/>
    </row>
    <row r="435" spans="1:18" ht="14.5" x14ac:dyDescent="0.35">
      <c r="A435"/>
      <c r="B435"/>
      <c r="C435"/>
      <c r="D435"/>
      <c r="E435"/>
      <c r="F435"/>
      <c r="G435"/>
      <c r="H435"/>
      <c r="I435"/>
      <c r="J435"/>
      <c r="K435"/>
      <c r="L435"/>
      <c r="M435"/>
      <c r="N435"/>
      <c r="O435"/>
      <c r="P435"/>
      <c r="Q435"/>
      <c r="R435"/>
    </row>
    <row r="436" spans="1:18" ht="14.5" x14ac:dyDescent="0.35">
      <c r="A436"/>
      <c r="B436"/>
      <c r="C436"/>
      <c r="D436"/>
      <c r="E436"/>
      <c r="F436"/>
      <c r="G436"/>
      <c r="H436"/>
      <c r="I436"/>
      <c r="J436"/>
      <c r="K436"/>
      <c r="L436"/>
      <c r="M436"/>
      <c r="N436"/>
      <c r="O436"/>
      <c r="P436"/>
      <c r="Q436"/>
      <c r="R436"/>
    </row>
    <row r="437" spans="1:18" ht="14.5" x14ac:dyDescent="0.35">
      <c r="A437"/>
      <c r="B437"/>
      <c r="C437"/>
      <c r="D437"/>
      <c r="E437"/>
      <c r="F437"/>
      <c r="G437"/>
      <c r="H437"/>
      <c r="I437"/>
      <c r="J437"/>
      <c r="K437"/>
      <c r="L437"/>
      <c r="M437"/>
      <c r="N437"/>
      <c r="O437"/>
      <c r="P437"/>
      <c r="Q437"/>
      <c r="R437"/>
    </row>
    <row r="438" spans="1:18" ht="14.5" x14ac:dyDescent="0.35">
      <c r="A438"/>
      <c r="B438"/>
      <c r="C438"/>
      <c r="D438"/>
      <c r="E438"/>
      <c r="F438"/>
      <c r="G438"/>
      <c r="H438"/>
      <c r="I438"/>
      <c r="J438"/>
      <c r="K438"/>
      <c r="L438"/>
      <c r="M438"/>
      <c r="N438"/>
      <c r="O438"/>
      <c r="P438"/>
      <c r="Q438"/>
      <c r="R438"/>
    </row>
    <row r="439" spans="1:18" ht="14.5" x14ac:dyDescent="0.35">
      <c r="A439"/>
      <c r="B439"/>
      <c r="C439"/>
      <c r="D439"/>
      <c r="E439"/>
      <c r="F439"/>
      <c r="G439"/>
      <c r="H439"/>
      <c r="I439"/>
      <c r="J439"/>
      <c r="K439"/>
      <c r="L439"/>
      <c r="M439"/>
      <c r="N439"/>
      <c r="O439"/>
      <c r="P439"/>
      <c r="Q439"/>
      <c r="R439"/>
    </row>
    <row r="440" spans="1:18" ht="14.5" x14ac:dyDescent="0.35">
      <c r="A440"/>
      <c r="B440"/>
      <c r="C440"/>
      <c r="D440"/>
      <c r="E440"/>
      <c r="F440"/>
      <c r="G440"/>
      <c r="H440"/>
      <c r="I440"/>
      <c r="J440"/>
      <c r="K440"/>
      <c r="L440"/>
      <c r="M440"/>
      <c r="N440"/>
      <c r="O440"/>
      <c r="P440"/>
      <c r="Q440"/>
      <c r="R440"/>
    </row>
    <row r="441" spans="1:18" ht="14.5" x14ac:dyDescent="0.35">
      <c r="A441"/>
      <c r="B441"/>
      <c r="C441"/>
      <c r="D441"/>
      <c r="E441"/>
      <c r="F441"/>
      <c r="G441"/>
      <c r="H441"/>
      <c r="I441"/>
      <c r="J441"/>
      <c r="K441"/>
      <c r="L441"/>
      <c r="M441"/>
      <c r="N441"/>
      <c r="O441"/>
      <c r="P441"/>
      <c r="Q441"/>
      <c r="R441"/>
    </row>
    <row r="442" spans="1:18" ht="14.5" x14ac:dyDescent="0.35">
      <c r="A442"/>
      <c r="B442"/>
      <c r="C442"/>
      <c r="D442"/>
      <c r="E442"/>
      <c r="F442"/>
      <c r="G442"/>
      <c r="H442"/>
      <c r="I442"/>
      <c r="J442"/>
      <c r="K442"/>
      <c r="L442"/>
      <c r="M442"/>
      <c r="N442"/>
      <c r="O442"/>
      <c r="P442"/>
      <c r="Q442"/>
      <c r="R442"/>
    </row>
    <row r="443" spans="1:18" ht="14.5" x14ac:dyDescent="0.35">
      <c r="A443"/>
      <c r="B443"/>
      <c r="C443"/>
      <c r="D443"/>
      <c r="E443"/>
      <c r="F443"/>
      <c r="G443"/>
      <c r="H443"/>
      <c r="I443"/>
      <c r="J443"/>
      <c r="K443"/>
      <c r="L443"/>
      <c r="M443"/>
      <c r="N443"/>
      <c r="O443"/>
      <c r="P443"/>
      <c r="Q443"/>
      <c r="R443"/>
    </row>
    <row r="444" spans="1:18" ht="14.5" x14ac:dyDescent="0.35">
      <c r="A444"/>
      <c r="B444"/>
      <c r="C444"/>
      <c r="D444"/>
      <c r="E444"/>
      <c r="F444"/>
      <c r="G444"/>
      <c r="H444"/>
      <c r="I444"/>
      <c r="J444"/>
      <c r="K444"/>
      <c r="L444"/>
      <c r="M444"/>
      <c r="N444"/>
      <c r="O444"/>
      <c r="P444"/>
      <c r="Q444"/>
      <c r="R444"/>
    </row>
    <row r="445" spans="1:18" ht="14.5" x14ac:dyDescent="0.35">
      <c r="A445"/>
      <c r="B445"/>
      <c r="C445"/>
      <c r="D445"/>
      <c r="E445"/>
      <c r="F445"/>
      <c r="G445"/>
      <c r="H445"/>
      <c r="I445"/>
      <c r="J445"/>
      <c r="K445"/>
      <c r="L445"/>
      <c r="M445"/>
      <c r="N445"/>
      <c r="O445"/>
      <c r="P445"/>
      <c r="Q445"/>
      <c r="R445"/>
    </row>
    <row r="446" spans="1:18" ht="14.5" x14ac:dyDescent="0.35">
      <c r="A446"/>
      <c r="B446"/>
      <c r="C446"/>
      <c r="D446"/>
      <c r="E446"/>
      <c r="F446"/>
      <c r="G446"/>
      <c r="H446"/>
      <c r="I446"/>
      <c r="J446"/>
      <c r="K446"/>
      <c r="L446"/>
      <c r="M446"/>
      <c r="N446"/>
      <c r="O446"/>
      <c r="P446"/>
      <c r="Q446"/>
      <c r="R446"/>
    </row>
    <row r="447" spans="1:18" ht="14.5" x14ac:dyDescent="0.35">
      <c r="A447"/>
      <c r="B447"/>
      <c r="C447"/>
      <c r="D447"/>
      <c r="E447"/>
      <c r="F447"/>
      <c r="G447"/>
      <c r="H447"/>
      <c r="I447"/>
      <c r="J447"/>
      <c r="K447"/>
      <c r="L447"/>
      <c r="M447"/>
      <c r="N447"/>
      <c r="O447"/>
      <c r="P447"/>
      <c r="Q447"/>
      <c r="R447"/>
    </row>
    <row r="448" spans="1:18" ht="14.5" x14ac:dyDescent="0.35">
      <c r="A448"/>
      <c r="B448"/>
      <c r="C448"/>
      <c r="D448"/>
      <c r="E448"/>
      <c r="F448"/>
      <c r="G448"/>
      <c r="H448"/>
      <c r="I448"/>
      <c r="J448"/>
      <c r="K448"/>
      <c r="L448"/>
      <c r="M448"/>
      <c r="N448"/>
      <c r="O448"/>
      <c r="P448"/>
      <c r="Q448"/>
      <c r="R448"/>
    </row>
    <row r="449" spans="1:18" ht="14.5" x14ac:dyDescent="0.35">
      <c r="A449"/>
      <c r="B449"/>
      <c r="C449"/>
      <c r="D449"/>
      <c r="E449"/>
      <c r="F449"/>
      <c r="G449"/>
      <c r="H449"/>
      <c r="I449"/>
      <c r="J449"/>
      <c r="K449"/>
      <c r="L449"/>
      <c r="M449"/>
      <c r="N449"/>
      <c r="O449"/>
      <c r="P449"/>
      <c r="Q449"/>
      <c r="R449"/>
    </row>
    <row r="450" spans="1:18" ht="14.5" x14ac:dyDescent="0.35">
      <c r="A450"/>
      <c r="B450"/>
      <c r="C450"/>
      <c r="D450"/>
      <c r="E450"/>
      <c r="F450"/>
      <c r="G450"/>
      <c r="H450"/>
      <c r="I450"/>
      <c r="J450"/>
      <c r="K450"/>
      <c r="L450"/>
      <c r="M450"/>
      <c r="N450"/>
      <c r="O450"/>
      <c r="P450"/>
      <c r="Q450"/>
      <c r="R450"/>
    </row>
    <row r="451" spans="1:18" ht="14.5" x14ac:dyDescent="0.35">
      <c r="A451"/>
      <c r="B451"/>
      <c r="C451"/>
      <c r="D451"/>
      <c r="E451"/>
      <c r="F451"/>
      <c r="G451"/>
      <c r="H451"/>
      <c r="I451"/>
      <c r="J451"/>
      <c r="K451"/>
      <c r="L451"/>
      <c r="M451"/>
      <c r="N451"/>
      <c r="O451"/>
      <c r="P451"/>
      <c r="Q451"/>
      <c r="R451"/>
    </row>
    <row r="452" spans="1:18" ht="14.5" x14ac:dyDescent="0.35">
      <c r="A452"/>
      <c r="B452"/>
      <c r="C452"/>
      <c r="D452"/>
      <c r="E452"/>
      <c r="F452"/>
      <c r="G452"/>
      <c r="H452"/>
      <c r="I452"/>
      <c r="J452"/>
      <c r="K452"/>
      <c r="L452"/>
      <c r="M452"/>
      <c r="N452"/>
      <c r="O452"/>
      <c r="P452"/>
      <c r="Q452"/>
      <c r="R452"/>
    </row>
    <row r="453" spans="1:18" ht="14.5" x14ac:dyDescent="0.35">
      <c r="A453"/>
      <c r="B453"/>
      <c r="C453"/>
      <c r="D453"/>
      <c r="E453"/>
      <c r="F453"/>
      <c r="G453"/>
      <c r="H453"/>
      <c r="I453"/>
      <c r="J453"/>
      <c r="K453"/>
      <c r="L453"/>
      <c r="M453"/>
      <c r="N453"/>
      <c r="O453"/>
      <c r="P453"/>
      <c r="Q453"/>
      <c r="R453"/>
    </row>
    <row r="454" spans="1:18" ht="14.5" x14ac:dyDescent="0.35">
      <c r="A454"/>
      <c r="B454"/>
      <c r="C454"/>
      <c r="D454"/>
      <c r="E454"/>
      <c r="F454"/>
      <c r="G454"/>
      <c r="H454"/>
      <c r="I454"/>
      <c r="J454"/>
      <c r="K454"/>
      <c r="L454"/>
      <c r="M454"/>
      <c r="N454"/>
      <c r="O454"/>
      <c r="P454"/>
      <c r="Q454"/>
      <c r="R454"/>
    </row>
    <row r="455" spans="1:18" ht="14.5" x14ac:dyDescent="0.35">
      <c r="A455"/>
      <c r="B455"/>
      <c r="C455"/>
      <c r="D455"/>
      <c r="E455"/>
      <c r="F455"/>
      <c r="G455"/>
      <c r="H455"/>
      <c r="I455"/>
      <c r="J455"/>
      <c r="K455"/>
      <c r="L455"/>
      <c r="M455"/>
      <c r="N455"/>
      <c r="O455"/>
      <c r="P455"/>
      <c r="Q455"/>
      <c r="R455"/>
    </row>
    <row r="456" spans="1:18" ht="14.5" x14ac:dyDescent="0.35">
      <c r="A456"/>
      <c r="B456"/>
      <c r="C456"/>
      <c r="D456"/>
      <c r="E456"/>
      <c r="F456"/>
      <c r="G456"/>
      <c r="H456"/>
      <c r="I456"/>
      <c r="J456"/>
      <c r="K456"/>
      <c r="L456"/>
      <c r="M456"/>
      <c r="N456"/>
      <c r="O456"/>
      <c r="P456"/>
      <c r="Q456"/>
      <c r="R456"/>
    </row>
    <row r="457" spans="1:18" ht="14.5" x14ac:dyDescent="0.35">
      <c r="A457"/>
      <c r="B457"/>
      <c r="C457"/>
      <c r="D457"/>
      <c r="E457"/>
      <c r="F457"/>
      <c r="G457"/>
      <c r="H457"/>
      <c r="I457"/>
      <c r="J457"/>
      <c r="K457"/>
      <c r="L457"/>
      <c r="M457"/>
      <c r="N457"/>
      <c r="O457"/>
      <c r="P457"/>
      <c r="Q457"/>
      <c r="R457"/>
    </row>
    <row r="458" spans="1:18" ht="14.5" x14ac:dyDescent="0.35">
      <c r="A458"/>
      <c r="B458"/>
      <c r="C458"/>
      <c r="D458"/>
      <c r="E458"/>
      <c r="F458"/>
      <c r="G458"/>
      <c r="H458"/>
      <c r="I458"/>
      <c r="J458"/>
      <c r="K458"/>
      <c r="L458"/>
      <c r="M458"/>
      <c r="N458"/>
      <c r="O458"/>
      <c r="P458"/>
      <c r="Q458"/>
      <c r="R458"/>
    </row>
    <row r="459" spans="1:18" ht="14.5" x14ac:dyDescent="0.35">
      <c r="A459"/>
      <c r="B459"/>
      <c r="C459"/>
      <c r="D459"/>
      <c r="E459"/>
      <c r="F459"/>
      <c r="G459"/>
      <c r="H459"/>
      <c r="I459"/>
      <c r="J459"/>
      <c r="K459"/>
      <c r="L459"/>
      <c r="M459"/>
      <c r="N459"/>
      <c r="O459"/>
      <c r="P459"/>
      <c r="Q459"/>
      <c r="R459"/>
    </row>
    <row r="460" spans="1:18" ht="14.5" x14ac:dyDescent="0.35">
      <c r="A460"/>
      <c r="B460"/>
      <c r="C460"/>
      <c r="D460"/>
      <c r="E460"/>
      <c r="F460"/>
      <c r="G460"/>
      <c r="H460"/>
      <c r="I460"/>
      <c r="J460"/>
      <c r="K460"/>
      <c r="L460"/>
      <c r="M460"/>
      <c r="N460"/>
      <c r="O460"/>
      <c r="P460"/>
      <c r="Q460"/>
      <c r="R460"/>
    </row>
    <row r="461" spans="1:18" ht="14.5" x14ac:dyDescent="0.35">
      <c r="A461"/>
      <c r="B461"/>
      <c r="C461"/>
      <c r="D461"/>
      <c r="E461"/>
      <c r="F461"/>
      <c r="G461"/>
      <c r="H461"/>
      <c r="I461"/>
      <c r="J461"/>
      <c r="K461"/>
      <c r="L461"/>
      <c r="M461"/>
      <c r="N461"/>
      <c r="O461"/>
      <c r="P461"/>
      <c r="Q461"/>
      <c r="R461"/>
    </row>
    <row r="462" spans="1:18" ht="14.5" x14ac:dyDescent="0.35">
      <c r="A462"/>
      <c r="B462"/>
      <c r="C462"/>
      <c r="D462"/>
      <c r="E462"/>
      <c r="F462"/>
      <c r="G462"/>
      <c r="H462"/>
      <c r="I462"/>
      <c r="J462"/>
      <c r="K462"/>
      <c r="L462"/>
      <c r="M462"/>
      <c r="N462"/>
      <c r="O462"/>
      <c r="P462"/>
      <c r="Q462"/>
      <c r="R462"/>
    </row>
    <row r="463" spans="1:18" ht="14.5" x14ac:dyDescent="0.35">
      <c r="A463"/>
      <c r="B463"/>
      <c r="C463"/>
      <c r="D463"/>
      <c r="E463"/>
      <c r="F463"/>
      <c r="G463"/>
      <c r="H463"/>
      <c r="I463"/>
      <c r="J463"/>
      <c r="K463"/>
      <c r="L463"/>
      <c r="M463"/>
      <c r="N463"/>
      <c r="O463"/>
      <c r="P463"/>
      <c r="Q463"/>
      <c r="R463"/>
    </row>
    <row r="464" spans="1:18" ht="14.5" x14ac:dyDescent="0.35">
      <c r="A464"/>
      <c r="B464"/>
      <c r="C464"/>
      <c r="D464"/>
      <c r="E464"/>
      <c r="F464"/>
      <c r="G464"/>
      <c r="H464"/>
      <c r="I464"/>
      <c r="J464"/>
      <c r="K464"/>
      <c r="L464"/>
      <c r="M464"/>
      <c r="N464"/>
      <c r="O464"/>
      <c r="P464"/>
      <c r="Q464"/>
      <c r="R464"/>
    </row>
    <row r="465" spans="1:18" ht="14.5" x14ac:dyDescent="0.35">
      <c r="A465"/>
      <c r="B465"/>
      <c r="C465"/>
      <c r="D465"/>
      <c r="E465"/>
      <c r="F465"/>
      <c r="G465"/>
      <c r="H465"/>
      <c r="I465"/>
      <c r="J465"/>
      <c r="K465"/>
      <c r="L465"/>
      <c r="M465"/>
      <c r="N465"/>
      <c r="O465"/>
      <c r="P465"/>
      <c r="Q465"/>
      <c r="R465"/>
    </row>
    <row r="466" spans="1:18" ht="14.5" x14ac:dyDescent="0.35">
      <c r="A466"/>
      <c r="B466"/>
      <c r="C466"/>
      <c r="D466"/>
      <c r="E466"/>
      <c r="F466"/>
      <c r="G466"/>
      <c r="H466"/>
      <c r="I466"/>
      <c r="J466"/>
      <c r="K466"/>
      <c r="L466"/>
      <c r="M466"/>
      <c r="N466"/>
      <c r="O466"/>
      <c r="P466"/>
      <c r="Q466"/>
      <c r="R466"/>
    </row>
    <row r="467" spans="1:18" ht="14.5" x14ac:dyDescent="0.35">
      <c r="A467"/>
      <c r="B467"/>
      <c r="C467"/>
      <c r="D467"/>
      <c r="E467"/>
      <c r="F467"/>
      <c r="G467"/>
      <c r="H467"/>
      <c r="I467"/>
      <c r="J467"/>
      <c r="K467"/>
      <c r="L467"/>
      <c r="M467"/>
      <c r="N467"/>
      <c r="O467"/>
      <c r="P467"/>
      <c r="Q467"/>
      <c r="R467"/>
    </row>
    <row r="468" spans="1:18" ht="14.5" x14ac:dyDescent="0.35">
      <c r="A468"/>
      <c r="B468"/>
      <c r="C468"/>
      <c r="D468"/>
      <c r="E468"/>
      <c r="F468"/>
      <c r="G468"/>
      <c r="H468"/>
      <c r="I468"/>
      <c r="J468"/>
      <c r="K468"/>
      <c r="L468"/>
      <c r="M468"/>
      <c r="N468"/>
      <c r="O468"/>
      <c r="P468"/>
      <c r="Q468"/>
      <c r="R468"/>
    </row>
    <row r="469" spans="1:18" ht="14.5" x14ac:dyDescent="0.35">
      <c r="A469"/>
      <c r="B469"/>
      <c r="C469"/>
      <c r="D469"/>
      <c r="E469"/>
      <c r="F469"/>
      <c r="G469"/>
      <c r="H469"/>
      <c r="I469"/>
      <c r="J469"/>
      <c r="K469"/>
      <c r="L469"/>
      <c r="M469"/>
      <c r="N469"/>
      <c r="O469"/>
      <c r="P469"/>
      <c r="Q469"/>
      <c r="R469"/>
    </row>
    <row r="470" spans="1:18" ht="14.5" x14ac:dyDescent="0.35">
      <c r="A470"/>
      <c r="B470"/>
      <c r="C470"/>
      <c r="D470"/>
      <c r="E470"/>
      <c r="F470"/>
      <c r="G470"/>
      <c r="H470"/>
      <c r="I470"/>
      <c r="J470"/>
      <c r="K470"/>
      <c r="L470"/>
      <c r="M470"/>
      <c r="N470"/>
      <c r="O470"/>
      <c r="P470"/>
      <c r="Q470"/>
      <c r="R470"/>
    </row>
    <row r="471" spans="1:18" ht="14.5" x14ac:dyDescent="0.35">
      <c r="A471"/>
      <c r="B471"/>
      <c r="C471"/>
      <c r="D471"/>
      <c r="E471"/>
      <c r="F471"/>
      <c r="G471"/>
      <c r="H471"/>
      <c r="I471"/>
      <c r="J471"/>
      <c r="K471"/>
      <c r="L471"/>
      <c r="M471"/>
      <c r="N471"/>
      <c r="O471"/>
      <c r="P471"/>
      <c r="Q471"/>
      <c r="R471"/>
    </row>
    <row r="472" spans="1:18" ht="14.5" x14ac:dyDescent="0.35">
      <c r="A472"/>
      <c r="B472"/>
      <c r="C472"/>
      <c r="D472"/>
      <c r="E472"/>
      <c r="F472"/>
      <c r="G472"/>
      <c r="H472"/>
      <c r="I472"/>
      <c r="J472"/>
      <c r="K472"/>
      <c r="L472"/>
      <c r="M472"/>
      <c r="N472"/>
      <c r="O472"/>
      <c r="P472"/>
      <c r="Q472"/>
      <c r="R472"/>
    </row>
    <row r="473" spans="1:18" ht="14.5" x14ac:dyDescent="0.35">
      <c r="A473"/>
      <c r="B473"/>
      <c r="C473"/>
      <c r="D473"/>
      <c r="E473"/>
      <c r="F473"/>
      <c r="G473"/>
      <c r="H473"/>
      <c r="I473"/>
      <c r="J473"/>
      <c r="K473"/>
      <c r="L473"/>
      <c r="M473"/>
      <c r="N473"/>
      <c r="O473"/>
      <c r="P473"/>
      <c r="Q473"/>
      <c r="R473"/>
    </row>
    <row r="474" spans="1:18" ht="14.5" x14ac:dyDescent="0.35">
      <c r="A474"/>
      <c r="B474"/>
      <c r="C474"/>
      <c r="D474"/>
      <c r="E474"/>
      <c r="F474"/>
      <c r="G474"/>
      <c r="H474"/>
      <c r="I474"/>
      <c r="J474"/>
      <c r="K474"/>
      <c r="L474"/>
      <c r="M474"/>
      <c r="N474"/>
      <c r="O474"/>
      <c r="P474"/>
      <c r="Q474"/>
      <c r="R474"/>
    </row>
    <row r="475" spans="1:18" ht="14.5" x14ac:dyDescent="0.35">
      <c r="A475"/>
      <c r="B475"/>
      <c r="C475"/>
      <c r="D475"/>
      <c r="E475"/>
      <c r="F475"/>
      <c r="G475"/>
      <c r="H475"/>
      <c r="I475"/>
      <c r="J475"/>
      <c r="K475"/>
      <c r="L475"/>
      <c r="M475"/>
      <c r="N475"/>
      <c r="O475"/>
      <c r="P475"/>
      <c r="Q475"/>
      <c r="R475"/>
    </row>
    <row r="476" spans="1:18" ht="14.5" x14ac:dyDescent="0.35">
      <c r="A476"/>
      <c r="B476"/>
      <c r="C476"/>
      <c r="D476"/>
      <c r="E476"/>
      <c r="F476"/>
      <c r="G476"/>
      <c r="H476"/>
      <c r="I476"/>
      <c r="J476"/>
      <c r="K476"/>
      <c r="L476"/>
      <c r="M476"/>
      <c r="N476"/>
      <c r="O476"/>
      <c r="P476"/>
      <c r="Q476"/>
      <c r="R476"/>
    </row>
    <row r="477" spans="1:18" ht="14.5" x14ac:dyDescent="0.35">
      <c r="A477"/>
      <c r="B477"/>
      <c r="C477"/>
      <c r="D477"/>
      <c r="E477"/>
      <c r="F477"/>
      <c r="G477"/>
      <c r="H477"/>
      <c r="I477"/>
      <c r="J477"/>
      <c r="K477"/>
      <c r="L477"/>
      <c r="M477"/>
      <c r="N477"/>
      <c r="O477"/>
      <c r="P477"/>
      <c r="Q477"/>
      <c r="R477"/>
    </row>
    <row r="478" spans="1:18" ht="14.5" x14ac:dyDescent="0.35">
      <c r="A478"/>
      <c r="B478"/>
      <c r="C478"/>
      <c r="D478"/>
      <c r="E478"/>
      <c r="F478"/>
      <c r="G478"/>
      <c r="H478"/>
      <c r="I478"/>
      <c r="J478"/>
      <c r="K478"/>
      <c r="L478"/>
      <c r="M478"/>
      <c r="N478"/>
      <c r="O478"/>
      <c r="P478"/>
      <c r="Q478"/>
      <c r="R478"/>
    </row>
    <row r="479" spans="1:18" ht="14.5" x14ac:dyDescent="0.35">
      <c r="A479"/>
      <c r="B479"/>
      <c r="C479"/>
      <c r="D479"/>
      <c r="E479"/>
      <c r="F479"/>
      <c r="G479"/>
      <c r="H479"/>
      <c r="I479"/>
      <c r="J479"/>
      <c r="K479"/>
      <c r="L479"/>
      <c r="M479"/>
      <c r="N479"/>
      <c r="O479"/>
      <c r="P479"/>
      <c r="Q479"/>
      <c r="R479"/>
    </row>
    <row r="480" spans="1:18" ht="14.5" x14ac:dyDescent="0.35">
      <c r="A480"/>
      <c r="B480"/>
      <c r="C480"/>
      <c r="D480"/>
      <c r="E480"/>
      <c r="F480"/>
      <c r="G480"/>
      <c r="H480"/>
      <c r="I480"/>
      <c r="J480"/>
      <c r="K480"/>
      <c r="L480"/>
      <c r="M480"/>
      <c r="N480"/>
      <c r="O480"/>
      <c r="P480"/>
      <c r="Q480"/>
      <c r="R480"/>
    </row>
    <row r="481" spans="1:18" ht="14.5" x14ac:dyDescent="0.35">
      <c r="A481"/>
      <c r="B481"/>
      <c r="C481"/>
      <c r="D481"/>
      <c r="E481"/>
      <c r="F481"/>
      <c r="G481"/>
      <c r="H481"/>
      <c r="I481"/>
      <c r="J481"/>
      <c r="K481"/>
      <c r="L481"/>
      <c r="M481"/>
      <c r="N481"/>
      <c r="O481"/>
      <c r="P481"/>
      <c r="Q481"/>
      <c r="R481"/>
    </row>
    <row r="482" spans="1:18" ht="14.5" x14ac:dyDescent="0.35">
      <c r="A482"/>
      <c r="B482"/>
      <c r="C482"/>
      <c r="D482"/>
      <c r="E482"/>
      <c r="F482"/>
      <c r="G482"/>
      <c r="H482"/>
      <c r="I482"/>
      <c r="J482"/>
      <c r="K482"/>
      <c r="L482"/>
      <c r="M482"/>
      <c r="N482"/>
      <c r="O482"/>
      <c r="P482"/>
      <c r="Q482"/>
      <c r="R482"/>
    </row>
    <row r="483" spans="1:18" ht="14.5" x14ac:dyDescent="0.35">
      <c r="A483"/>
      <c r="B483"/>
      <c r="C483"/>
      <c r="D483"/>
      <c r="E483"/>
      <c r="F483"/>
      <c r="G483"/>
      <c r="H483"/>
      <c r="I483"/>
      <c r="J483"/>
      <c r="K483"/>
      <c r="L483"/>
      <c r="M483"/>
      <c r="N483"/>
      <c r="O483"/>
      <c r="P483"/>
      <c r="Q483"/>
      <c r="R483"/>
    </row>
    <row r="484" spans="1:18" ht="14.5" x14ac:dyDescent="0.35">
      <c r="A484"/>
      <c r="B484"/>
      <c r="C484"/>
      <c r="D484"/>
      <c r="E484"/>
      <c r="F484"/>
      <c r="G484"/>
      <c r="H484"/>
      <c r="I484"/>
      <c r="J484"/>
      <c r="K484"/>
      <c r="L484"/>
      <c r="M484"/>
      <c r="N484"/>
      <c r="O484"/>
      <c r="P484"/>
      <c r="Q484"/>
      <c r="R484"/>
    </row>
    <row r="485" spans="1:18" ht="14.5" x14ac:dyDescent="0.35">
      <c r="A485"/>
      <c r="B485"/>
      <c r="C485"/>
      <c r="D485"/>
      <c r="E485"/>
      <c r="F485"/>
      <c r="G485"/>
      <c r="H485"/>
      <c r="I485"/>
      <c r="J485"/>
      <c r="K485"/>
      <c r="L485"/>
      <c r="M485"/>
      <c r="N485"/>
      <c r="O485"/>
      <c r="P485"/>
      <c r="Q485"/>
      <c r="R485"/>
    </row>
    <row r="486" spans="1:18" ht="14.5" x14ac:dyDescent="0.35">
      <c r="A486"/>
      <c r="B486"/>
      <c r="C486"/>
      <c r="D486"/>
      <c r="E486"/>
      <c r="F486"/>
      <c r="G486"/>
      <c r="H486"/>
      <c r="I486"/>
      <c r="J486"/>
      <c r="K486"/>
      <c r="L486"/>
      <c r="M486"/>
      <c r="N486"/>
      <c r="O486"/>
      <c r="P486"/>
      <c r="Q486"/>
      <c r="R486"/>
    </row>
    <row r="487" spans="1:18" ht="14.5" x14ac:dyDescent="0.35">
      <c r="A487"/>
      <c r="B487"/>
      <c r="C487"/>
      <c r="D487"/>
      <c r="E487"/>
      <c r="F487"/>
      <c r="G487"/>
      <c r="H487"/>
      <c r="I487"/>
      <c r="J487"/>
      <c r="K487"/>
      <c r="L487"/>
      <c r="M487"/>
      <c r="N487"/>
      <c r="O487"/>
      <c r="P487"/>
      <c r="Q487"/>
      <c r="R487"/>
    </row>
    <row r="488" spans="1:18" ht="14.5" x14ac:dyDescent="0.35">
      <c r="A488"/>
      <c r="B488"/>
      <c r="C488"/>
      <c r="D488"/>
      <c r="E488"/>
      <c r="F488"/>
      <c r="G488"/>
      <c r="H488"/>
      <c r="I488"/>
      <c r="J488"/>
      <c r="K488"/>
      <c r="L488"/>
      <c r="M488"/>
      <c r="N488"/>
      <c r="O488"/>
      <c r="P488"/>
      <c r="Q488"/>
      <c r="R488"/>
    </row>
    <row r="489" spans="1:18" ht="14.5" x14ac:dyDescent="0.35">
      <c r="A489"/>
      <c r="B489"/>
      <c r="C489"/>
      <c r="D489"/>
      <c r="E489"/>
      <c r="F489"/>
      <c r="G489"/>
      <c r="H489"/>
      <c r="I489"/>
      <c r="J489"/>
      <c r="K489"/>
      <c r="L489"/>
      <c r="M489"/>
      <c r="N489"/>
      <c r="O489"/>
      <c r="P489"/>
      <c r="Q489"/>
      <c r="R489"/>
    </row>
    <row r="490" spans="1:18" ht="14.5" x14ac:dyDescent="0.35">
      <c r="A490"/>
      <c r="B490"/>
      <c r="C490"/>
      <c r="D490"/>
      <c r="E490"/>
      <c r="F490"/>
      <c r="G490"/>
      <c r="H490"/>
      <c r="I490"/>
      <c r="J490"/>
      <c r="K490"/>
      <c r="L490"/>
      <c r="M490"/>
      <c r="N490"/>
      <c r="O490"/>
      <c r="P490"/>
      <c r="Q490"/>
      <c r="R490"/>
    </row>
    <row r="491" spans="1:18" ht="14.5" x14ac:dyDescent="0.35">
      <c r="A491"/>
      <c r="B491"/>
      <c r="C491"/>
      <c r="D491"/>
      <c r="E491"/>
      <c r="F491"/>
      <c r="G491"/>
      <c r="H491"/>
      <c r="I491"/>
      <c r="J491"/>
      <c r="K491"/>
      <c r="L491"/>
      <c r="M491"/>
      <c r="N491"/>
      <c r="O491"/>
      <c r="P491"/>
      <c r="Q491"/>
      <c r="R491"/>
    </row>
    <row r="492" spans="1:18" ht="14.5" x14ac:dyDescent="0.35">
      <c r="A492"/>
      <c r="B492"/>
      <c r="C492"/>
      <c r="D492"/>
      <c r="E492"/>
      <c r="F492"/>
      <c r="G492"/>
      <c r="H492"/>
      <c r="I492"/>
      <c r="J492"/>
      <c r="K492"/>
      <c r="L492"/>
      <c r="M492"/>
      <c r="N492"/>
      <c r="O492"/>
      <c r="P492"/>
      <c r="Q492"/>
      <c r="R492"/>
    </row>
    <row r="493" spans="1:18" ht="14.5" x14ac:dyDescent="0.35">
      <c r="A493"/>
      <c r="B493"/>
      <c r="C493"/>
      <c r="D493"/>
      <c r="E493"/>
      <c r="F493"/>
      <c r="G493"/>
      <c r="H493"/>
      <c r="I493"/>
      <c r="J493"/>
      <c r="K493"/>
      <c r="L493"/>
      <c r="M493"/>
      <c r="N493"/>
      <c r="O493"/>
      <c r="P493"/>
      <c r="Q493"/>
      <c r="R493"/>
    </row>
    <row r="494" spans="1:18" ht="14.5" x14ac:dyDescent="0.35">
      <c r="A494"/>
      <c r="B494"/>
      <c r="C494"/>
      <c r="D494"/>
      <c r="E494"/>
      <c r="F494"/>
      <c r="G494"/>
      <c r="H494"/>
      <c r="I494"/>
      <c r="J494"/>
      <c r="K494"/>
      <c r="L494"/>
      <c r="M494"/>
      <c r="N494"/>
      <c r="O494"/>
      <c r="P494"/>
      <c r="Q494"/>
      <c r="R494"/>
    </row>
    <row r="495" spans="1:18" ht="14.5" x14ac:dyDescent="0.35">
      <c r="A495"/>
      <c r="B495"/>
      <c r="C495"/>
      <c r="D495"/>
      <c r="E495"/>
      <c r="F495"/>
      <c r="G495"/>
      <c r="H495"/>
      <c r="I495"/>
      <c r="J495"/>
      <c r="K495"/>
      <c r="L495"/>
      <c r="M495"/>
      <c r="N495"/>
      <c r="O495"/>
      <c r="P495"/>
      <c r="Q495"/>
      <c r="R495"/>
    </row>
    <row r="496" spans="1:18" ht="14.5" x14ac:dyDescent="0.35">
      <c r="A496"/>
      <c r="B496"/>
      <c r="C496"/>
      <c r="D496"/>
      <c r="E496"/>
      <c r="F496"/>
      <c r="G496"/>
      <c r="H496"/>
      <c r="I496"/>
      <c r="J496"/>
      <c r="K496"/>
      <c r="L496"/>
      <c r="M496"/>
      <c r="N496"/>
      <c r="O496"/>
      <c r="P496"/>
      <c r="Q496"/>
      <c r="R496"/>
    </row>
    <row r="497" spans="1:18" ht="14.5" x14ac:dyDescent="0.35">
      <c r="A497"/>
      <c r="B497"/>
      <c r="C497"/>
      <c r="D497"/>
      <c r="E497"/>
      <c r="F497"/>
      <c r="G497"/>
      <c r="H497"/>
      <c r="I497"/>
      <c r="J497"/>
      <c r="K497"/>
      <c r="L497"/>
      <c r="M497"/>
      <c r="N497"/>
      <c r="O497"/>
      <c r="P497"/>
      <c r="Q497"/>
      <c r="R497"/>
    </row>
    <row r="498" spans="1:18" ht="14.5" x14ac:dyDescent="0.35">
      <c r="A498"/>
      <c r="B498"/>
      <c r="C498"/>
      <c r="D498"/>
      <c r="E498"/>
      <c r="F498"/>
      <c r="G498"/>
      <c r="H498"/>
      <c r="I498"/>
      <c r="J498"/>
      <c r="K498"/>
      <c r="L498"/>
      <c r="M498"/>
      <c r="N498"/>
      <c r="O498"/>
      <c r="P498"/>
      <c r="Q498"/>
      <c r="R498"/>
    </row>
    <row r="499" spans="1:18" ht="14.5" x14ac:dyDescent="0.35">
      <c r="A499"/>
      <c r="B499"/>
      <c r="C499"/>
      <c r="D499"/>
      <c r="E499"/>
      <c r="F499"/>
      <c r="G499"/>
      <c r="H499"/>
      <c r="I499"/>
      <c r="J499"/>
      <c r="K499"/>
      <c r="L499"/>
      <c r="M499"/>
      <c r="N499"/>
      <c r="O499"/>
      <c r="P499"/>
      <c r="Q499"/>
      <c r="R499"/>
    </row>
    <row r="500" spans="1:18" ht="14.5" x14ac:dyDescent="0.35">
      <c r="A500"/>
      <c r="B500"/>
      <c r="C500"/>
      <c r="D500"/>
      <c r="E500"/>
      <c r="F500"/>
      <c r="G500"/>
      <c r="H500"/>
      <c r="I500"/>
      <c r="J500"/>
      <c r="K500"/>
      <c r="L500"/>
      <c r="M500"/>
      <c r="N500"/>
      <c r="O500"/>
      <c r="P500"/>
      <c r="Q500"/>
      <c r="R500"/>
    </row>
    <row r="501" spans="1:18" ht="14.5" x14ac:dyDescent="0.35">
      <c r="A501"/>
      <c r="B501"/>
      <c r="C501"/>
      <c r="D501"/>
      <c r="E501"/>
      <c r="F501"/>
      <c r="G501"/>
      <c r="H501"/>
      <c r="I501"/>
      <c r="J501"/>
      <c r="K501"/>
      <c r="L501"/>
      <c r="M501"/>
      <c r="N501"/>
      <c r="O501"/>
      <c r="P501"/>
      <c r="Q501"/>
      <c r="R501"/>
    </row>
    <row r="502" spans="1:18" ht="14.5" x14ac:dyDescent="0.35">
      <c r="A502"/>
      <c r="B502"/>
      <c r="C502"/>
      <c r="D502"/>
      <c r="E502"/>
      <c r="F502"/>
      <c r="G502"/>
      <c r="H502"/>
      <c r="I502"/>
      <c r="J502"/>
      <c r="K502"/>
      <c r="L502"/>
      <c r="M502"/>
      <c r="N502"/>
      <c r="O502"/>
      <c r="P502"/>
      <c r="Q502"/>
      <c r="R502"/>
    </row>
    <row r="503" spans="1:18" ht="14.5" x14ac:dyDescent="0.35">
      <c r="A503"/>
      <c r="B503"/>
      <c r="C503"/>
      <c r="D503"/>
      <c r="E503"/>
      <c r="F503"/>
      <c r="G503"/>
      <c r="H503"/>
      <c r="I503"/>
      <c r="J503"/>
      <c r="K503"/>
      <c r="L503"/>
      <c r="M503"/>
      <c r="N503"/>
      <c r="O503"/>
      <c r="P503"/>
      <c r="Q503"/>
      <c r="R503"/>
    </row>
    <row r="504" spans="1:18" ht="14.5" x14ac:dyDescent="0.35">
      <c r="A504"/>
      <c r="B504"/>
      <c r="C504"/>
      <c r="D504"/>
      <c r="E504"/>
      <c r="F504"/>
      <c r="G504"/>
      <c r="H504"/>
      <c r="I504"/>
      <c r="J504"/>
      <c r="K504"/>
      <c r="L504"/>
      <c r="M504"/>
      <c r="N504"/>
      <c r="O504"/>
      <c r="P504"/>
      <c r="Q504"/>
      <c r="R504"/>
    </row>
    <row r="505" spans="1:18" ht="14.5" x14ac:dyDescent="0.35">
      <c r="A505"/>
      <c r="B505"/>
      <c r="C505"/>
      <c r="D505"/>
      <c r="E505"/>
      <c r="F505"/>
      <c r="G505"/>
      <c r="H505"/>
      <c r="I505"/>
      <c r="J505"/>
      <c r="K505"/>
      <c r="L505"/>
      <c r="M505"/>
      <c r="N505"/>
      <c r="O505"/>
      <c r="P505"/>
      <c r="Q505"/>
      <c r="R505"/>
    </row>
    <row r="506" spans="1:18" ht="14.5" x14ac:dyDescent="0.35">
      <c r="A506"/>
      <c r="B506"/>
      <c r="C506"/>
      <c r="D506"/>
      <c r="E506"/>
      <c r="F506"/>
      <c r="G506"/>
      <c r="H506"/>
      <c r="I506"/>
      <c r="J506"/>
      <c r="K506"/>
      <c r="L506"/>
      <c r="M506"/>
      <c r="N506"/>
      <c r="O506"/>
      <c r="P506"/>
      <c r="Q506"/>
      <c r="R506"/>
    </row>
    <row r="507" spans="1:18" ht="14.5" x14ac:dyDescent="0.35">
      <c r="A507"/>
      <c r="B507"/>
      <c r="C507"/>
      <c r="D507"/>
      <c r="E507"/>
      <c r="F507"/>
      <c r="G507"/>
      <c r="H507"/>
      <c r="I507"/>
      <c r="J507"/>
      <c r="K507"/>
      <c r="L507"/>
      <c r="M507"/>
      <c r="N507"/>
      <c r="O507"/>
      <c r="P507"/>
      <c r="Q507"/>
      <c r="R507"/>
    </row>
    <row r="508" spans="1:18" ht="14.5" x14ac:dyDescent="0.35">
      <c r="A508"/>
      <c r="B508"/>
      <c r="C508"/>
      <c r="D508"/>
      <c r="E508"/>
      <c r="F508"/>
      <c r="G508"/>
      <c r="H508"/>
      <c r="I508"/>
      <c r="J508"/>
      <c r="K508"/>
      <c r="L508"/>
      <c r="M508"/>
      <c r="N508"/>
      <c r="O508"/>
      <c r="P508"/>
      <c r="Q508"/>
      <c r="R508"/>
    </row>
    <row r="509" spans="1:18" ht="14.5" x14ac:dyDescent="0.35">
      <c r="A509"/>
      <c r="B509"/>
      <c r="C509"/>
      <c r="D509"/>
      <c r="E509"/>
      <c r="F509"/>
      <c r="G509"/>
      <c r="H509"/>
      <c r="I509"/>
      <c r="J509"/>
      <c r="K509"/>
      <c r="L509"/>
      <c r="M509"/>
      <c r="N509"/>
      <c r="O509"/>
      <c r="P509"/>
      <c r="Q509"/>
      <c r="R509"/>
    </row>
    <row r="510" spans="1:18" ht="14.5" x14ac:dyDescent="0.35">
      <c r="A510"/>
      <c r="B510"/>
      <c r="C510"/>
      <c r="D510"/>
      <c r="E510"/>
      <c r="F510"/>
      <c r="G510"/>
      <c r="H510"/>
      <c r="I510"/>
      <c r="J510"/>
      <c r="K510"/>
      <c r="L510"/>
      <c r="M510"/>
      <c r="N510"/>
      <c r="O510"/>
      <c r="P510"/>
      <c r="Q510"/>
      <c r="R510"/>
    </row>
    <row r="511" spans="1:18" ht="14.5" x14ac:dyDescent="0.35">
      <c r="A511"/>
      <c r="B511"/>
      <c r="C511"/>
      <c r="D511"/>
      <c r="E511"/>
      <c r="F511"/>
      <c r="G511"/>
      <c r="H511"/>
      <c r="I511"/>
      <c r="J511"/>
      <c r="K511"/>
      <c r="L511"/>
      <c r="M511"/>
      <c r="N511"/>
      <c r="O511"/>
      <c r="P511"/>
      <c r="Q511"/>
      <c r="R511"/>
    </row>
    <row r="512" spans="1:18" ht="14.5" x14ac:dyDescent="0.35">
      <c r="A512"/>
      <c r="B512"/>
      <c r="C512"/>
      <c r="D512"/>
      <c r="E512"/>
      <c r="F512"/>
      <c r="G512"/>
      <c r="H512"/>
      <c r="I512"/>
      <c r="J512"/>
      <c r="K512"/>
      <c r="L512"/>
      <c r="M512"/>
      <c r="N512"/>
      <c r="O512"/>
      <c r="P512"/>
      <c r="Q512"/>
      <c r="R512"/>
    </row>
    <row r="513" spans="1:18" ht="14.5" x14ac:dyDescent="0.35">
      <c r="A513"/>
      <c r="B513"/>
      <c r="C513"/>
      <c r="D513"/>
      <c r="E513"/>
      <c r="F513"/>
      <c r="G513"/>
      <c r="H513"/>
      <c r="I513"/>
      <c r="J513"/>
      <c r="K513"/>
      <c r="L513"/>
      <c r="M513"/>
      <c r="N513"/>
      <c r="O513"/>
      <c r="P513"/>
      <c r="Q513"/>
      <c r="R513"/>
    </row>
    <row r="514" spans="1:18" ht="14.5" x14ac:dyDescent="0.35">
      <c r="A514"/>
      <c r="B514"/>
      <c r="C514"/>
      <c r="D514"/>
      <c r="E514"/>
      <c r="F514"/>
      <c r="G514"/>
      <c r="H514"/>
      <c r="I514"/>
      <c r="J514"/>
      <c r="K514"/>
      <c r="L514"/>
      <c r="M514"/>
      <c r="N514"/>
      <c r="O514"/>
      <c r="P514"/>
      <c r="Q514"/>
      <c r="R514"/>
    </row>
    <row r="515" spans="1:18" ht="14.5" x14ac:dyDescent="0.35">
      <c r="A515"/>
      <c r="B515"/>
      <c r="C515"/>
      <c r="D515"/>
      <c r="E515"/>
      <c r="F515"/>
      <c r="G515"/>
      <c r="H515"/>
      <c r="I515"/>
      <c r="J515"/>
      <c r="K515"/>
      <c r="L515"/>
      <c r="M515"/>
      <c r="N515"/>
      <c r="O515"/>
      <c r="P515"/>
      <c r="Q515"/>
      <c r="R515"/>
    </row>
    <row r="516" spans="1:18" ht="14.5" x14ac:dyDescent="0.35">
      <c r="A516"/>
      <c r="B516"/>
      <c r="C516"/>
      <c r="D516"/>
      <c r="E516"/>
      <c r="F516"/>
      <c r="G516"/>
      <c r="H516"/>
      <c r="I516"/>
      <c r="J516"/>
      <c r="K516"/>
      <c r="L516"/>
      <c r="M516"/>
      <c r="N516"/>
      <c r="O516"/>
      <c r="P516"/>
      <c r="Q516"/>
      <c r="R516"/>
    </row>
    <row r="517" spans="1:18" ht="14.5" x14ac:dyDescent="0.35">
      <c r="A517"/>
      <c r="B517"/>
      <c r="C517"/>
      <c r="D517"/>
      <c r="E517"/>
      <c r="F517"/>
      <c r="G517"/>
      <c r="H517"/>
      <c r="I517"/>
      <c r="J517"/>
      <c r="K517"/>
      <c r="L517"/>
      <c r="M517"/>
      <c r="N517"/>
      <c r="O517"/>
      <c r="P517"/>
      <c r="Q517"/>
      <c r="R517"/>
    </row>
    <row r="518" spans="1:18" ht="14.5" x14ac:dyDescent="0.35">
      <c r="A518"/>
      <c r="B518"/>
      <c r="C518"/>
      <c r="D518"/>
      <c r="E518"/>
      <c r="F518"/>
      <c r="G518"/>
      <c r="H518"/>
      <c r="I518"/>
      <c r="J518"/>
      <c r="K518"/>
      <c r="L518"/>
      <c r="M518"/>
      <c r="N518"/>
      <c r="O518"/>
      <c r="P518"/>
      <c r="Q518"/>
      <c r="R518"/>
    </row>
    <row r="519" spans="1:18" ht="14.5" x14ac:dyDescent="0.35">
      <c r="A519"/>
      <c r="B519"/>
      <c r="C519"/>
      <c r="D519"/>
      <c r="E519"/>
      <c r="F519"/>
      <c r="G519"/>
      <c r="H519"/>
      <c r="I519"/>
      <c r="J519"/>
      <c r="K519"/>
      <c r="L519"/>
      <c r="M519"/>
      <c r="N519"/>
      <c r="O519"/>
      <c r="P519"/>
      <c r="Q519"/>
      <c r="R519"/>
    </row>
    <row r="520" spans="1:18" ht="14.5" x14ac:dyDescent="0.35">
      <c r="A520"/>
      <c r="B520"/>
      <c r="C520"/>
      <c r="D520"/>
      <c r="E520"/>
      <c r="F520"/>
      <c r="G520"/>
      <c r="H520"/>
      <c r="I520"/>
      <c r="J520"/>
      <c r="K520"/>
      <c r="L520"/>
      <c r="M520"/>
      <c r="N520"/>
      <c r="O520"/>
      <c r="P520"/>
      <c r="Q520"/>
      <c r="R520"/>
    </row>
    <row r="521" spans="1:18" ht="14.5" x14ac:dyDescent="0.35">
      <c r="A521"/>
      <c r="B521"/>
      <c r="C521"/>
      <c r="D521"/>
      <c r="E521"/>
      <c r="F521"/>
      <c r="G521"/>
      <c r="H521"/>
      <c r="I521"/>
      <c r="J521"/>
      <c r="K521"/>
      <c r="L521"/>
      <c r="M521"/>
      <c r="N521"/>
      <c r="O521"/>
      <c r="P521"/>
      <c r="Q521"/>
      <c r="R521"/>
    </row>
    <row r="522" spans="1:18" ht="14.5" x14ac:dyDescent="0.35">
      <c r="A522"/>
      <c r="B522"/>
      <c r="C522"/>
      <c r="D522"/>
      <c r="E522"/>
      <c r="F522"/>
      <c r="G522"/>
      <c r="H522"/>
      <c r="I522"/>
      <c r="J522"/>
      <c r="K522"/>
      <c r="L522"/>
      <c r="M522"/>
      <c r="N522"/>
      <c r="O522"/>
      <c r="P522"/>
      <c r="Q522"/>
      <c r="R522"/>
    </row>
    <row r="523" spans="1:18" ht="14.5" x14ac:dyDescent="0.35">
      <c r="A523"/>
      <c r="B523"/>
      <c r="C523"/>
      <c r="D523"/>
      <c r="E523"/>
      <c r="F523"/>
      <c r="G523"/>
      <c r="H523"/>
      <c r="I523"/>
      <c r="J523"/>
      <c r="K523"/>
      <c r="L523"/>
      <c r="M523"/>
      <c r="N523"/>
      <c r="O523"/>
      <c r="P523"/>
      <c r="Q523"/>
      <c r="R523"/>
    </row>
    <row r="524" spans="1:18" ht="14.5" x14ac:dyDescent="0.35">
      <c r="A524"/>
      <c r="B524"/>
      <c r="C524"/>
      <c r="D524"/>
      <c r="E524"/>
      <c r="F524"/>
      <c r="G524"/>
      <c r="H524"/>
      <c r="I524"/>
      <c r="J524"/>
      <c r="K524"/>
      <c r="L524"/>
      <c r="M524"/>
      <c r="N524"/>
      <c r="O524"/>
      <c r="P524"/>
      <c r="Q524"/>
      <c r="R524"/>
    </row>
    <row r="525" spans="1:18" ht="14.5" x14ac:dyDescent="0.35">
      <c r="A525"/>
      <c r="B525"/>
      <c r="C525"/>
      <c r="D525"/>
      <c r="E525"/>
      <c r="F525"/>
      <c r="G525"/>
      <c r="H525"/>
      <c r="I525"/>
      <c r="J525"/>
      <c r="K525"/>
      <c r="L525"/>
      <c r="M525"/>
      <c r="N525"/>
      <c r="O525"/>
      <c r="P525"/>
      <c r="Q525"/>
      <c r="R525"/>
    </row>
    <row r="526" spans="1:18" ht="14.5" x14ac:dyDescent="0.35">
      <c r="A526"/>
      <c r="B526"/>
      <c r="C526"/>
      <c r="D526"/>
      <c r="E526"/>
      <c r="F526"/>
      <c r="G526"/>
      <c r="H526"/>
      <c r="I526"/>
      <c r="J526"/>
      <c r="K526"/>
      <c r="L526"/>
      <c r="M526"/>
      <c r="N526"/>
      <c r="O526"/>
      <c r="P526"/>
      <c r="Q526"/>
      <c r="R526"/>
    </row>
    <row r="527" spans="1:18" ht="14.5" x14ac:dyDescent="0.35">
      <c r="A527"/>
      <c r="B527"/>
      <c r="C527"/>
      <c r="D527"/>
      <c r="E527"/>
      <c r="F527"/>
      <c r="G527"/>
      <c r="H527"/>
      <c r="I527"/>
      <c r="J527"/>
      <c r="K527"/>
      <c r="L527"/>
      <c r="M527"/>
      <c r="N527"/>
      <c r="O527"/>
      <c r="P527"/>
      <c r="Q527"/>
      <c r="R527"/>
    </row>
    <row r="528" spans="1:18" ht="14.5" x14ac:dyDescent="0.35">
      <c r="A528"/>
      <c r="B528"/>
      <c r="C528"/>
      <c r="D528"/>
      <c r="E528"/>
      <c r="F528"/>
      <c r="G528"/>
      <c r="H528"/>
      <c r="I528"/>
      <c r="J528"/>
      <c r="K528"/>
      <c r="L528"/>
      <c r="M528"/>
      <c r="N528"/>
      <c r="O528"/>
      <c r="P528"/>
      <c r="Q528"/>
      <c r="R528"/>
    </row>
    <row r="529" spans="1:18" ht="14.5" x14ac:dyDescent="0.35">
      <c r="A529"/>
      <c r="B529"/>
      <c r="C529"/>
      <c r="D529"/>
      <c r="E529"/>
      <c r="F529"/>
      <c r="G529"/>
      <c r="H529"/>
      <c r="I529"/>
      <c r="J529"/>
      <c r="K529"/>
      <c r="L529"/>
      <c r="M529"/>
      <c r="N529"/>
      <c r="O529"/>
      <c r="P529"/>
      <c r="Q529"/>
      <c r="R529"/>
    </row>
    <row r="530" spans="1:18" ht="14.5" x14ac:dyDescent="0.35">
      <c r="A530"/>
      <c r="B530"/>
      <c r="C530"/>
      <c r="D530"/>
      <c r="E530"/>
      <c r="F530"/>
      <c r="G530"/>
      <c r="H530"/>
      <c r="I530"/>
      <c r="J530"/>
      <c r="K530"/>
      <c r="L530"/>
      <c r="M530"/>
      <c r="N530"/>
      <c r="O530"/>
      <c r="P530"/>
      <c r="Q530"/>
      <c r="R530"/>
    </row>
    <row r="531" spans="1:18" ht="14.5" x14ac:dyDescent="0.35">
      <c r="A531"/>
      <c r="B531"/>
      <c r="C531"/>
      <c r="D531"/>
      <c r="E531"/>
      <c r="F531"/>
      <c r="G531"/>
      <c r="H531"/>
      <c r="I531"/>
      <c r="J531"/>
      <c r="K531"/>
      <c r="L531"/>
      <c r="M531"/>
      <c r="N531"/>
      <c r="O531"/>
      <c r="P531"/>
      <c r="Q531"/>
      <c r="R531"/>
    </row>
    <row r="532" spans="1:18" ht="14.5" x14ac:dyDescent="0.35">
      <c r="A532"/>
      <c r="B532"/>
      <c r="C532"/>
      <c r="D532"/>
      <c r="E532"/>
      <c r="F532"/>
      <c r="G532"/>
      <c r="H532"/>
      <c r="I532"/>
      <c r="J532"/>
      <c r="K532"/>
      <c r="L532"/>
      <c r="M532"/>
      <c r="N532"/>
      <c r="O532"/>
      <c r="P532"/>
      <c r="Q532"/>
      <c r="R532"/>
    </row>
    <row r="533" spans="1:18" ht="14.5" x14ac:dyDescent="0.35">
      <c r="A533"/>
      <c r="B533"/>
      <c r="C533"/>
      <c r="D533"/>
      <c r="E533"/>
      <c r="F533"/>
      <c r="G533"/>
      <c r="H533"/>
      <c r="I533"/>
      <c r="J533"/>
      <c r="K533"/>
      <c r="L533"/>
      <c r="M533"/>
      <c r="N533"/>
      <c r="O533"/>
      <c r="P533"/>
      <c r="Q533"/>
      <c r="R533"/>
    </row>
    <row r="534" spans="1:18" ht="14.5" x14ac:dyDescent="0.35">
      <c r="A534"/>
      <c r="B534"/>
      <c r="C534"/>
      <c r="D534"/>
      <c r="E534"/>
      <c r="F534"/>
      <c r="G534"/>
      <c r="H534"/>
      <c r="I534"/>
      <c r="J534"/>
      <c r="K534"/>
      <c r="L534"/>
      <c r="M534"/>
      <c r="N534"/>
      <c r="O534"/>
      <c r="P534"/>
      <c r="Q534"/>
      <c r="R534"/>
    </row>
    <row r="535" spans="1:18" ht="14.5" x14ac:dyDescent="0.35">
      <c r="A535"/>
      <c r="B535"/>
      <c r="C535"/>
      <c r="D535"/>
      <c r="E535"/>
      <c r="F535"/>
      <c r="G535"/>
      <c r="H535"/>
      <c r="I535"/>
      <c r="J535"/>
      <c r="K535"/>
      <c r="L535"/>
      <c r="M535"/>
      <c r="N535"/>
      <c r="O535"/>
      <c r="P535"/>
      <c r="Q535"/>
      <c r="R535"/>
    </row>
    <row r="536" spans="1:18" ht="14.5" x14ac:dyDescent="0.35">
      <c r="A536"/>
      <c r="B536"/>
      <c r="C536"/>
      <c r="D536"/>
      <c r="E536"/>
      <c r="F536"/>
      <c r="G536"/>
      <c r="H536"/>
      <c r="I536"/>
      <c r="J536"/>
      <c r="K536"/>
      <c r="L536"/>
      <c r="M536"/>
      <c r="N536"/>
      <c r="O536"/>
      <c r="P536"/>
      <c r="Q536"/>
      <c r="R536"/>
    </row>
    <row r="537" spans="1:18" ht="14.5" x14ac:dyDescent="0.35">
      <c r="A537"/>
      <c r="B537"/>
      <c r="C537"/>
      <c r="D537"/>
      <c r="E537"/>
      <c r="F537"/>
      <c r="G537"/>
      <c r="H537"/>
      <c r="I537"/>
      <c r="J537"/>
      <c r="K537"/>
      <c r="L537"/>
      <c r="M537"/>
      <c r="N537"/>
      <c r="O537"/>
      <c r="P537"/>
      <c r="Q537"/>
      <c r="R537"/>
    </row>
    <row r="538" spans="1:18" ht="14.5" x14ac:dyDescent="0.35">
      <c r="A538"/>
      <c r="B538"/>
      <c r="C538"/>
      <c r="D538"/>
      <c r="E538"/>
      <c r="F538"/>
      <c r="G538"/>
      <c r="H538"/>
      <c r="I538"/>
      <c r="J538"/>
      <c r="K538"/>
      <c r="L538"/>
      <c r="M538"/>
      <c r="N538"/>
      <c r="O538"/>
      <c r="P538"/>
      <c r="Q538"/>
      <c r="R538"/>
    </row>
    <row r="539" spans="1:18" ht="14.5" x14ac:dyDescent="0.35">
      <c r="A539"/>
      <c r="B539"/>
      <c r="C539"/>
      <c r="D539"/>
      <c r="E539"/>
      <c r="F539"/>
      <c r="G539"/>
      <c r="H539"/>
      <c r="I539"/>
      <c r="J539"/>
      <c r="K539"/>
      <c r="L539"/>
      <c r="M539"/>
      <c r="N539"/>
      <c r="O539"/>
      <c r="P539"/>
      <c r="Q539"/>
      <c r="R539"/>
    </row>
    <row r="540" spans="1:18" ht="14.5" x14ac:dyDescent="0.35">
      <c r="A540"/>
      <c r="B540"/>
      <c r="C540"/>
      <c r="D540"/>
      <c r="E540"/>
      <c r="F540"/>
      <c r="G540"/>
      <c r="H540"/>
      <c r="I540"/>
      <c r="J540"/>
      <c r="K540"/>
      <c r="L540"/>
      <c r="M540"/>
      <c r="N540"/>
      <c r="O540"/>
      <c r="P540"/>
      <c r="Q540"/>
      <c r="R540"/>
    </row>
    <row r="541" spans="1:18" ht="14.5" x14ac:dyDescent="0.35">
      <c r="A541"/>
      <c r="B541"/>
      <c r="C541"/>
      <c r="D541"/>
      <c r="E541"/>
      <c r="F541"/>
      <c r="G541"/>
      <c r="H541"/>
      <c r="I541"/>
      <c r="J541"/>
      <c r="K541"/>
      <c r="L541"/>
      <c r="M541"/>
      <c r="N541"/>
      <c r="O541"/>
      <c r="P541"/>
      <c r="Q541"/>
      <c r="R541"/>
    </row>
    <row r="542" spans="1:18" ht="14.5" x14ac:dyDescent="0.35">
      <c r="A542"/>
      <c r="B542"/>
      <c r="C542"/>
      <c r="D542"/>
      <c r="E542"/>
      <c r="F542"/>
      <c r="G542"/>
      <c r="H542"/>
      <c r="I542"/>
      <c r="J542"/>
      <c r="K542"/>
      <c r="L542"/>
      <c r="M542"/>
      <c r="N542"/>
      <c r="O542"/>
      <c r="P542"/>
      <c r="Q542"/>
      <c r="R542"/>
    </row>
    <row r="543" spans="1:18" ht="14.5" x14ac:dyDescent="0.35">
      <c r="A543"/>
      <c r="B543"/>
      <c r="C543"/>
      <c r="D543"/>
      <c r="E543"/>
      <c r="F543"/>
      <c r="G543"/>
      <c r="H543"/>
      <c r="I543"/>
      <c r="J543"/>
      <c r="K543"/>
      <c r="L543"/>
      <c r="M543"/>
      <c r="N543"/>
      <c r="O543"/>
      <c r="P543"/>
      <c r="Q543"/>
      <c r="R543"/>
    </row>
    <row r="544" spans="1:18" ht="14.5" x14ac:dyDescent="0.35">
      <c r="A544"/>
      <c r="B544"/>
      <c r="C544"/>
      <c r="D544"/>
      <c r="E544"/>
      <c r="F544"/>
      <c r="G544"/>
      <c r="H544"/>
      <c r="I544"/>
      <c r="J544"/>
      <c r="K544"/>
      <c r="L544"/>
      <c r="M544"/>
      <c r="N544"/>
      <c r="O544"/>
      <c r="P544"/>
      <c r="Q544"/>
      <c r="R544"/>
    </row>
    <row r="545" spans="1:18" ht="14.5" x14ac:dyDescent="0.35">
      <c r="A545"/>
      <c r="B545"/>
      <c r="C545"/>
      <c r="D545"/>
      <c r="E545"/>
      <c r="F545"/>
      <c r="G545"/>
      <c r="H545"/>
      <c r="I545"/>
      <c r="J545"/>
      <c r="K545"/>
      <c r="L545"/>
      <c r="M545"/>
      <c r="N545"/>
      <c r="O545"/>
      <c r="P545"/>
      <c r="Q545"/>
      <c r="R545"/>
    </row>
    <row r="546" spans="1:18" ht="14.5" x14ac:dyDescent="0.35">
      <c r="A546"/>
      <c r="B546"/>
      <c r="C546"/>
      <c r="D546"/>
      <c r="E546"/>
      <c r="F546"/>
      <c r="G546"/>
      <c r="H546"/>
      <c r="I546"/>
      <c r="J546"/>
      <c r="K546"/>
      <c r="L546"/>
      <c r="M546"/>
      <c r="N546"/>
      <c r="O546"/>
      <c r="P546"/>
      <c r="Q546"/>
      <c r="R546"/>
    </row>
    <row r="547" spans="1:18" ht="14.5" x14ac:dyDescent="0.35">
      <c r="A547"/>
      <c r="B547"/>
      <c r="C547"/>
      <c r="D547"/>
      <c r="E547"/>
      <c r="F547"/>
      <c r="G547"/>
      <c r="H547"/>
      <c r="I547"/>
      <c r="J547"/>
      <c r="K547"/>
      <c r="L547"/>
      <c r="M547"/>
      <c r="N547"/>
      <c r="O547"/>
      <c r="P547"/>
      <c r="Q547"/>
      <c r="R547"/>
    </row>
    <row r="548" spans="1:18" ht="14.5" x14ac:dyDescent="0.35">
      <c r="A548"/>
      <c r="B548"/>
      <c r="C548"/>
      <c r="D548"/>
      <c r="E548"/>
      <c r="F548"/>
      <c r="G548"/>
      <c r="H548"/>
      <c r="I548"/>
      <c r="J548"/>
      <c r="K548"/>
      <c r="L548"/>
      <c r="M548"/>
      <c r="N548"/>
      <c r="O548"/>
      <c r="P548"/>
      <c r="Q548"/>
      <c r="R548"/>
    </row>
    <row r="549" spans="1:18" ht="14.5" x14ac:dyDescent="0.35">
      <c r="A549"/>
      <c r="B549"/>
      <c r="C549"/>
      <c r="D549"/>
      <c r="E549"/>
      <c r="F549"/>
      <c r="G549"/>
      <c r="H549"/>
      <c r="I549"/>
      <c r="J549"/>
      <c r="K549"/>
      <c r="L549"/>
      <c r="M549"/>
      <c r="N549"/>
      <c r="O549"/>
      <c r="P549"/>
      <c r="Q549"/>
      <c r="R549"/>
    </row>
    <row r="550" spans="1:18" ht="14.5" x14ac:dyDescent="0.35">
      <c r="A550"/>
      <c r="B550"/>
      <c r="C550"/>
      <c r="D550"/>
      <c r="E550"/>
      <c r="F550"/>
      <c r="G550"/>
      <c r="H550"/>
      <c r="I550"/>
      <c r="J550"/>
      <c r="K550"/>
      <c r="L550"/>
      <c r="M550"/>
      <c r="N550"/>
      <c r="O550"/>
      <c r="P550"/>
      <c r="Q550"/>
      <c r="R550"/>
    </row>
    <row r="551" spans="1:18" ht="14.5" x14ac:dyDescent="0.35">
      <c r="A551"/>
      <c r="B551"/>
      <c r="C551"/>
      <c r="D551"/>
      <c r="E551"/>
      <c r="F551"/>
      <c r="G551"/>
      <c r="H551"/>
      <c r="I551"/>
      <c r="J551"/>
      <c r="K551"/>
      <c r="L551"/>
      <c r="M551"/>
      <c r="N551"/>
      <c r="O551"/>
      <c r="P551"/>
      <c r="Q551"/>
      <c r="R551"/>
    </row>
    <row r="552" spans="1:18" ht="14.5" x14ac:dyDescent="0.35">
      <c r="A552"/>
      <c r="B552"/>
      <c r="C552"/>
      <c r="D552"/>
      <c r="E552"/>
      <c r="F552"/>
      <c r="G552"/>
      <c r="H552"/>
      <c r="I552"/>
      <c r="J552"/>
      <c r="K552"/>
      <c r="L552"/>
      <c r="M552"/>
      <c r="N552"/>
      <c r="O552"/>
      <c r="P552"/>
      <c r="Q552"/>
      <c r="R552"/>
    </row>
    <row r="553" spans="1:18" ht="14.5" x14ac:dyDescent="0.35">
      <c r="A553"/>
      <c r="B553"/>
      <c r="C553"/>
      <c r="D553"/>
      <c r="E553"/>
      <c r="F553"/>
      <c r="G553"/>
      <c r="H553"/>
      <c r="I553"/>
      <c r="J553"/>
      <c r="K553"/>
      <c r="L553"/>
      <c r="M553"/>
      <c r="N553"/>
      <c r="O553"/>
      <c r="P553"/>
      <c r="Q553"/>
      <c r="R553"/>
    </row>
    <row r="554" spans="1:18" ht="14.5" x14ac:dyDescent="0.35">
      <c r="A554"/>
      <c r="B554"/>
      <c r="C554"/>
      <c r="D554"/>
      <c r="E554"/>
      <c r="F554"/>
      <c r="G554"/>
      <c r="H554"/>
      <c r="I554"/>
      <c r="J554"/>
      <c r="K554"/>
      <c r="L554"/>
      <c r="M554"/>
      <c r="N554"/>
      <c r="O554"/>
      <c r="P554"/>
      <c r="Q554"/>
      <c r="R554"/>
    </row>
    <row r="555" spans="1:18" ht="14.5" x14ac:dyDescent="0.35">
      <c r="A555"/>
      <c r="B555"/>
      <c r="C555"/>
      <c r="D555"/>
      <c r="E555"/>
      <c r="F555"/>
      <c r="G555"/>
      <c r="H555"/>
      <c r="I555"/>
      <c r="J555"/>
      <c r="K555"/>
      <c r="L555"/>
      <c r="M555"/>
      <c r="N555"/>
      <c r="O555"/>
      <c r="P555"/>
      <c r="Q555"/>
      <c r="R555"/>
    </row>
    <row r="556" spans="1:18" ht="14.5" x14ac:dyDescent="0.35">
      <c r="A556"/>
      <c r="B556"/>
      <c r="C556"/>
      <c r="D556"/>
      <c r="E556"/>
      <c r="F556"/>
      <c r="G556"/>
      <c r="H556"/>
      <c r="I556"/>
      <c r="J556"/>
      <c r="K556"/>
      <c r="L556"/>
      <c r="M556"/>
      <c r="N556"/>
      <c r="O556"/>
      <c r="P556"/>
      <c r="Q556"/>
      <c r="R556"/>
    </row>
    <row r="557" spans="1:18" ht="14.5" x14ac:dyDescent="0.35">
      <c r="A557"/>
      <c r="B557"/>
      <c r="C557"/>
      <c r="D557"/>
      <c r="E557"/>
      <c r="F557"/>
      <c r="G557"/>
      <c r="H557"/>
      <c r="I557"/>
      <c r="J557"/>
      <c r="K557"/>
      <c r="L557"/>
      <c r="M557"/>
      <c r="N557"/>
      <c r="O557"/>
      <c r="P557"/>
      <c r="Q557"/>
      <c r="R557"/>
    </row>
    <row r="558" spans="1:18" ht="14.5" x14ac:dyDescent="0.35">
      <c r="A558"/>
      <c r="B558"/>
      <c r="C558"/>
      <c r="D558"/>
      <c r="E558"/>
      <c r="F558"/>
      <c r="G558"/>
      <c r="H558"/>
      <c r="I558"/>
      <c r="J558"/>
      <c r="K558"/>
      <c r="L558"/>
      <c r="M558"/>
      <c r="N558"/>
      <c r="O558"/>
      <c r="P558"/>
      <c r="Q558"/>
      <c r="R558"/>
    </row>
    <row r="559" spans="1:18" ht="14.5" x14ac:dyDescent="0.35">
      <c r="A559"/>
      <c r="B559"/>
      <c r="C559"/>
      <c r="D559"/>
      <c r="E559"/>
      <c r="F559"/>
      <c r="G559"/>
      <c r="H559"/>
      <c r="I559"/>
      <c r="J559"/>
      <c r="K559"/>
      <c r="L559"/>
      <c r="M559"/>
      <c r="N559"/>
      <c r="O559"/>
      <c r="P559"/>
      <c r="Q559"/>
      <c r="R559"/>
    </row>
    <row r="560" spans="1:18" ht="14.5" x14ac:dyDescent="0.35">
      <c r="A560"/>
      <c r="B560"/>
      <c r="C560"/>
      <c r="D560"/>
      <c r="E560"/>
      <c r="F560"/>
      <c r="G560"/>
      <c r="H560"/>
      <c r="I560"/>
      <c r="J560"/>
      <c r="K560"/>
      <c r="L560"/>
      <c r="M560"/>
      <c r="N560"/>
      <c r="O560"/>
      <c r="P560"/>
      <c r="Q560"/>
      <c r="R560"/>
    </row>
    <row r="561" spans="1:18" ht="14.5" x14ac:dyDescent="0.35">
      <c r="A561"/>
      <c r="B561"/>
      <c r="C561"/>
      <c r="D561"/>
      <c r="E561"/>
      <c r="F561"/>
      <c r="G561"/>
      <c r="H561"/>
      <c r="I561"/>
      <c r="J561"/>
      <c r="K561"/>
      <c r="L561"/>
      <c r="M561"/>
      <c r="N561"/>
      <c r="O561"/>
      <c r="P561"/>
      <c r="Q561"/>
      <c r="R561"/>
    </row>
    <row r="562" spans="1:18" ht="14.5" x14ac:dyDescent="0.35">
      <c r="A562"/>
      <c r="B562"/>
      <c r="C562"/>
      <c r="D562"/>
      <c r="E562"/>
      <c r="F562"/>
      <c r="G562"/>
      <c r="H562"/>
      <c r="I562"/>
      <c r="J562"/>
      <c r="K562"/>
      <c r="L562"/>
      <c r="M562"/>
      <c r="N562"/>
      <c r="O562"/>
      <c r="P562"/>
      <c r="Q562"/>
      <c r="R562"/>
    </row>
    <row r="563" spans="1:18" ht="14.5" x14ac:dyDescent="0.35">
      <c r="A563"/>
      <c r="B563"/>
      <c r="C563"/>
      <c r="D563"/>
      <c r="E563"/>
      <c r="F563"/>
      <c r="G563"/>
      <c r="H563"/>
      <c r="I563"/>
      <c r="J563"/>
      <c r="K563"/>
      <c r="L563"/>
      <c r="M563"/>
      <c r="N563"/>
      <c r="O563"/>
      <c r="P563"/>
      <c r="Q563"/>
      <c r="R563"/>
    </row>
    <row r="564" spans="1:18" ht="14.5" x14ac:dyDescent="0.35">
      <c r="A564"/>
      <c r="B564"/>
      <c r="C564"/>
      <c r="D564"/>
      <c r="E564"/>
      <c r="F564"/>
      <c r="G564"/>
      <c r="H564"/>
      <c r="I564"/>
      <c r="J564"/>
      <c r="K564"/>
      <c r="L564"/>
      <c r="M564"/>
      <c r="N564"/>
      <c r="O564"/>
      <c r="P564"/>
      <c r="Q564"/>
      <c r="R564"/>
    </row>
    <row r="565" spans="1:18" ht="14.5" x14ac:dyDescent="0.35">
      <c r="A565"/>
      <c r="B565"/>
      <c r="C565"/>
      <c r="D565"/>
      <c r="E565"/>
      <c r="F565"/>
      <c r="G565"/>
      <c r="H565"/>
      <c r="I565"/>
      <c r="J565"/>
      <c r="K565"/>
      <c r="L565"/>
      <c r="M565"/>
      <c r="N565"/>
      <c r="O565"/>
      <c r="P565"/>
      <c r="Q565"/>
      <c r="R565"/>
    </row>
    <row r="566" spans="1:18" ht="14.5" x14ac:dyDescent="0.35">
      <c r="A566"/>
      <c r="B566"/>
      <c r="C566"/>
      <c r="D566"/>
      <c r="E566"/>
      <c r="F566"/>
      <c r="G566"/>
      <c r="H566"/>
      <c r="I566"/>
      <c r="J566"/>
      <c r="K566"/>
      <c r="L566"/>
      <c r="M566"/>
      <c r="N566"/>
      <c r="O566"/>
      <c r="P566"/>
      <c r="Q566"/>
      <c r="R566"/>
    </row>
    <row r="567" spans="1:18" ht="14.5" x14ac:dyDescent="0.35">
      <c r="A567"/>
      <c r="B567"/>
      <c r="C567"/>
      <c r="D567"/>
      <c r="E567"/>
      <c r="F567"/>
      <c r="G567"/>
      <c r="H567"/>
      <c r="I567"/>
      <c r="J567"/>
      <c r="K567"/>
      <c r="L567"/>
      <c r="M567"/>
      <c r="N567"/>
      <c r="O567"/>
      <c r="P567"/>
      <c r="Q567"/>
      <c r="R567"/>
    </row>
    <row r="568" spans="1:18" ht="14.5" x14ac:dyDescent="0.35">
      <c r="A568"/>
      <c r="B568"/>
      <c r="C568"/>
      <c r="D568"/>
      <c r="E568"/>
      <c r="F568"/>
      <c r="G568"/>
      <c r="H568"/>
      <c r="I568"/>
      <c r="J568"/>
      <c r="K568"/>
      <c r="L568"/>
      <c r="M568"/>
      <c r="N568"/>
      <c r="O568"/>
      <c r="P568"/>
      <c r="Q568"/>
      <c r="R568"/>
    </row>
    <row r="569" spans="1:18" ht="14.5" x14ac:dyDescent="0.35">
      <c r="A569"/>
      <c r="B569"/>
      <c r="C569"/>
      <c r="D569"/>
      <c r="E569"/>
      <c r="F569"/>
      <c r="G569"/>
      <c r="H569"/>
      <c r="I569"/>
      <c r="J569"/>
      <c r="K569"/>
      <c r="L569"/>
      <c r="M569"/>
      <c r="N569"/>
      <c r="O569"/>
      <c r="P569"/>
      <c r="Q569"/>
      <c r="R569"/>
    </row>
    <row r="570" spans="1:18" ht="14.5" x14ac:dyDescent="0.35">
      <c r="A570"/>
      <c r="B570"/>
      <c r="C570"/>
      <c r="D570"/>
      <c r="E570"/>
      <c r="F570"/>
      <c r="G570"/>
      <c r="H570"/>
      <c r="I570"/>
      <c r="J570"/>
      <c r="K570"/>
      <c r="L570"/>
      <c r="M570"/>
      <c r="N570"/>
      <c r="O570"/>
      <c r="P570"/>
      <c r="Q570"/>
      <c r="R570"/>
    </row>
    <row r="571" spans="1:18" ht="14.5" x14ac:dyDescent="0.35">
      <c r="A571"/>
      <c r="B571"/>
      <c r="C571"/>
      <c r="D571"/>
      <c r="E571"/>
      <c r="F571"/>
      <c r="G571"/>
      <c r="H571"/>
      <c r="I571"/>
      <c r="J571"/>
      <c r="K571"/>
      <c r="L571"/>
      <c r="M571"/>
      <c r="N571"/>
      <c r="O571"/>
      <c r="P571"/>
      <c r="Q571"/>
      <c r="R571"/>
    </row>
    <row r="572" spans="1:18" ht="14.5" x14ac:dyDescent="0.35">
      <c r="A572"/>
      <c r="B572"/>
      <c r="C572"/>
      <c r="D572"/>
      <c r="E572"/>
      <c r="F572"/>
      <c r="G572"/>
      <c r="H572"/>
      <c r="I572"/>
      <c r="J572"/>
      <c r="K572"/>
      <c r="L572"/>
      <c r="M572"/>
      <c r="N572"/>
      <c r="O572"/>
      <c r="P572"/>
      <c r="Q572"/>
      <c r="R572"/>
    </row>
    <row r="573" spans="1:18" ht="14.5" x14ac:dyDescent="0.35">
      <c r="A573"/>
      <c r="B573"/>
      <c r="C573"/>
      <c r="D573"/>
      <c r="E573"/>
      <c r="F573"/>
      <c r="G573"/>
      <c r="H573"/>
      <c r="I573"/>
      <c r="J573"/>
      <c r="K573"/>
      <c r="L573"/>
      <c r="M573"/>
      <c r="N573"/>
      <c r="O573"/>
      <c r="P573"/>
      <c r="Q573"/>
      <c r="R573"/>
    </row>
    <row r="574" spans="1:18" ht="14.5" x14ac:dyDescent="0.35">
      <c r="A574"/>
      <c r="B574"/>
      <c r="C574"/>
      <c r="D574"/>
      <c r="E574"/>
      <c r="F574"/>
      <c r="G574"/>
      <c r="H574"/>
      <c r="I574"/>
      <c r="J574"/>
      <c r="K574"/>
      <c r="L574"/>
      <c r="M574"/>
      <c r="N574"/>
      <c r="O574"/>
      <c r="P574"/>
      <c r="Q574"/>
      <c r="R574"/>
    </row>
    <row r="575" spans="1:18" ht="14.5" x14ac:dyDescent="0.35">
      <c r="A575"/>
      <c r="B575"/>
      <c r="C575"/>
      <c r="D575"/>
      <c r="E575"/>
      <c r="F575"/>
      <c r="G575"/>
      <c r="H575"/>
      <c r="I575"/>
      <c r="J575"/>
      <c r="K575"/>
      <c r="L575"/>
      <c r="M575"/>
      <c r="N575"/>
      <c r="O575"/>
      <c r="P575"/>
      <c r="Q575"/>
      <c r="R575"/>
    </row>
    <row r="576" spans="1:18" ht="14.5" x14ac:dyDescent="0.35">
      <c r="A576"/>
      <c r="B576"/>
      <c r="C576"/>
      <c r="D576"/>
      <c r="E576"/>
      <c r="F576"/>
      <c r="G576"/>
      <c r="H576"/>
      <c r="I576"/>
      <c r="J576"/>
      <c r="K576"/>
      <c r="L576"/>
      <c r="M576"/>
      <c r="N576"/>
      <c r="O576"/>
      <c r="P576"/>
      <c r="Q576"/>
      <c r="R576"/>
    </row>
    <row r="577" spans="1:18" ht="14.5" x14ac:dyDescent="0.35">
      <c r="A577"/>
      <c r="B577"/>
      <c r="C577"/>
      <c r="D577"/>
      <c r="E577"/>
      <c r="F577"/>
      <c r="G577"/>
      <c r="H577"/>
      <c r="I577"/>
      <c r="J577"/>
      <c r="K577"/>
      <c r="L577"/>
      <c r="M577"/>
      <c r="N577"/>
      <c r="O577"/>
      <c r="P577"/>
      <c r="Q577"/>
      <c r="R577"/>
    </row>
    <row r="578" spans="1:18" ht="14.5" x14ac:dyDescent="0.35">
      <c r="A578"/>
      <c r="B578"/>
      <c r="C578"/>
      <c r="D578"/>
      <c r="E578"/>
      <c r="F578"/>
      <c r="G578"/>
      <c r="H578"/>
      <c r="I578"/>
      <c r="J578"/>
      <c r="K578"/>
      <c r="L578"/>
      <c r="M578"/>
      <c r="N578"/>
      <c r="O578"/>
      <c r="P578"/>
      <c r="Q578"/>
      <c r="R578"/>
    </row>
    <row r="579" spans="1:18" ht="14.5" x14ac:dyDescent="0.35">
      <c r="A579"/>
      <c r="B579"/>
      <c r="C579"/>
      <c r="D579"/>
      <c r="E579"/>
      <c r="F579"/>
      <c r="G579"/>
      <c r="H579"/>
      <c r="I579"/>
      <c r="J579"/>
      <c r="K579"/>
      <c r="L579"/>
      <c r="M579"/>
      <c r="N579"/>
      <c r="O579"/>
      <c r="P579"/>
      <c r="Q579"/>
      <c r="R579"/>
    </row>
    <row r="580" spans="1:18" ht="14.5" x14ac:dyDescent="0.35">
      <c r="A580"/>
      <c r="B580"/>
      <c r="C580"/>
      <c r="D580"/>
      <c r="E580"/>
      <c r="F580"/>
      <c r="G580"/>
      <c r="H580"/>
      <c r="I580"/>
      <c r="J580"/>
      <c r="K580"/>
      <c r="L580"/>
      <c r="M580"/>
      <c r="N580"/>
      <c r="O580"/>
      <c r="P580"/>
      <c r="Q580"/>
      <c r="R580"/>
    </row>
    <row r="581" spans="1:18" ht="14.5" x14ac:dyDescent="0.35">
      <c r="A581"/>
      <c r="B581"/>
      <c r="C581"/>
      <c r="D581"/>
      <c r="E581"/>
      <c r="F581"/>
      <c r="G581"/>
      <c r="H581"/>
      <c r="I581"/>
      <c r="J581"/>
      <c r="K581"/>
      <c r="L581"/>
      <c r="M581"/>
      <c r="N581"/>
      <c r="O581"/>
      <c r="P581"/>
      <c r="Q581"/>
      <c r="R581"/>
    </row>
    <row r="582" spans="1:18" ht="14.5" x14ac:dyDescent="0.35">
      <c r="A582"/>
      <c r="B582"/>
      <c r="C582"/>
      <c r="D582"/>
      <c r="E582"/>
      <c r="F582"/>
      <c r="G582"/>
      <c r="H582"/>
      <c r="I582"/>
      <c r="J582"/>
      <c r="K582"/>
      <c r="L582"/>
      <c r="M582"/>
      <c r="N582"/>
      <c r="O582"/>
      <c r="P582"/>
      <c r="Q582"/>
      <c r="R582"/>
    </row>
    <row r="583" spans="1:18" ht="14.5" x14ac:dyDescent="0.35">
      <c r="A583"/>
      <c r="B583"/>
      <c r="C583"/>
      <c r="D583"/>
      <c r="E583"/>
      <c r="F583"/>
      <c r="G583"/>
      <c r="H583"/>
      <c r="I583"/>
      <c r="J583"/>
      <c r="K583"/>
      <c r="L583"/>
      <c r="M583"/>
      <c r="N583"/>
      <c r="O583"/>
      <c r="P583"/>
      <c r="Q583"/>
      <c r="R583"/>
    </row>
    <row r="584" spans="1:18" ht="14.5" x14ac:dyDescent="0.35">
      <c r="A584"/>
      <c r="B584"/>
      <c r="C584"/>
      <c r="D584"/>
      <c r="E584"/>
      <c r="F584"/>
      <c r="G584"/>
      <c r="H584"/>
      <c r="I584"/>
      <c r="J584"/>
      <c r="K584"/>
      <c r="L584"/>
      <c r="M584"/>
      <c r="N584"/>
      <c r="O584"/>
      <c r="P584"/>
      <c r="Q584"/>
      <c r="R584"/>
    </row>
    <row r="585" spans="1:18" ht="14.5" x14ac:dyDescent="0.35">
      <c r="A585"/>
      <c r="B585"/>
      <c r="C585"/>
      <c r="D585"/>
      <c r="E585"/>
      <c r="F585"/>
      <c r="G585"/>
      <c r="H585"/>
      <c r="I585"/>
      <c r="J585"/>
      <c r="K585"/>
      <c r="L585"/>
      <c r="M585"/>
      <c r="N585"/>
      <c r="O585"/>
      <c r="P585"/>
      <c r="Q585"/>
      <c r="R585"/>
    </row>
    <row r="586" spans="1:18" ht="14.5" x14ac:dyDescent="0.35">
      <c r="A586"/>
      <c r="B586"/>
      <c r="C586"/>
      <c r="D586"/>
      <c r="E586"/>
      <c r="F586"/>
      <c r="G586"/>
      <c r="H586"/>
      <c r="I586"/>
      <c r="J586"/>
      <c r="K586"/>
      <c r="L586"/>
      <c r="M586"/>
      <c r="N586"/>
      <c r="O586"/>
      <c r="P586"/>
      <c r="Q586"/>
      <c r="R586"/>
    </row>
    <row r="587" spans="1:18" ht="14.5" x14ac:dyDescent="0.35">
      <c r="A587"/>
      <c r="B587"/>
      <c r="C587"/>
      <c r="D587"/>
      <c r="E587"/>
      <c r="F587"/>
      <c r="G587"/>
      <c r="H587"/>
      <c r="I587"/>
      <c r="J587"/>
      <c r="K587"/>
      <c r="L587"/>
      <c r="M587"/>
      <c r="N587"/>
      <c r="O587"/>
      <c r="P587"/>
      <c r="Q587"/>
      <c r="R587"/>
    </row>
    <row r="588" spans="1:18" ht="14.5" x14ac:dyDescent="0.35">
      <c r="A588"/>
      <c r="B588"/>
      <c r="C588"/>
      <c r="D588"/>
      <c r="E588"/>
      <c r="F588"/>
      <c r="G588"/>
      <c r="H588"/>
      <c r="I588"/>
      <c r="J588"/>
      <c r="K588"/>
      <c r="L588"/>
      <c r="M588"/>
      <c r="N588"/>
      <c r="O588"/>
      <c r="P588"/>
      <c r="Q588"/>
      <c r="R588"/>
    </row>
    <row r="589" spans="1:18" ht="14.5" x14ac:dyDescent="0.35">
      <c r="A589"/>
      <c r="B589"/>
      <c r="C589"/>
      <c r="D589"/>
      <c r="E589"/>
      <c r="F589"/>
      <c r="G589"/>
      <c r="H589"/>
      <c r="I589"/>
      <c r="J589"/>
      <c r="K589"/>
      <c r="L589"/>
      <c r="M589"/>
      <c r="N589"/>
      <c r="O589"/>
      <c r="P589"/>
      <c r="Q589"/>
      <c r="R589"/>
    </row>
    <row r="590" spans="1:18" ht="14.5" x14ac:dyDescent="0.35">
      <c r="A590"/>
      <c r="B590"/>
      <c r="C590"/>
      <c r="D590"/>
      <c r="E590"/>
      <c r="F590"/>
      <c r="G590"/>
      <c r="H590"/>
      <c r="I590"/>
      <c r="J590"/>
      <c r="K590"/>
      <c r="L590"/>
      <c r="M590"/>
      <c r="N590"/>
      <c r="O590"/>
      <c r="P590"/>
      <c r="Q590"/>
      <c r="R590"/>
    </row>
    <row r="591" spans="1:18" ht="14.5" x14ac:dyDescent="0.35">
      <c r="A591"/>
      <c r="B591"/>
      <c r="C591"/>
      <c r="D591"/>
      <c r="E591"/>
      <c r="F591"/>
      <c r="G591"/>
      <c r="H591"/>
      <c r="I591"/>
      <c r="J591"/>
      <c r="K591"/>
      <c r="L591"/>
      <c r="M591"/>
      <c r="N591"/>
      <c r="O591"/>
      <c r="P591"/>
      <c r="Q591"/>
      <c r="R591"/>
    </row>
    <row r="592" spans="1:18" ht="14.5" x14ac:dyDescent="0.35">
      <c r="A592"/>
      <c r="B592"/>
      <c r="C592"/>
      <c r="D592"/>
      <c r="E592"/>
      <c r="F592"/>
      <c r="G592"/>
      <c r="H592"/>
      <c r="I592"/>
      <c r="J592"/>
      <c r="K592"/>
      <c r="L592"/>
      <c r="M592"/>
      <c r="N592"/>
      <c r="O592"/>
      <c r="P592"/>
      <c r="Q592"/>
      <c r="R592"/>
    </row>
    <row r="593" spans="1:18" ht="14.5" x14ac:dyDescent="0.35">
      <c r="A593"/>
      <c r="B593"/>
      <c r="C593"/>
      <c r="D593"/>
      <c r="E593"/>
      <c r="F593"/>
      <c r="G593"/>
      <c r="H593"/>
      <c r="I593"/>
      <c r="J593"/>
      <c r="K593"/>
      <c r="L593"/>
      <c r="M593"/>
      <c r="N593"/>
      <c r="O593"/>
      <c r="P593"/>
      <c r="Q593"/>
      <c r="R593"/>
    </row>
    <row r="594" spans="1:18" ht="14.5" x14ac:dyDescent="0.35">
      <c r="A594"/>
      <c r="B594"/>
      <c r="C594"/>
      <c r="D594"/>
      <c r="E594"/>
      <c r="F594"/>
      <c r="G594"/>
      <c r="H594"/>
      <c r="I594"/>
      <c r="J594"/>
      <c r="K594"/>
      <c r="L594"/>
      <c r="M594"/>
      <c r="N594"/>
      <c r="O594"/>
      <c r="P594"/>
      <c r="Q594"/>
      <c r="R594"/>
    </row>
    <row r="595" spans="1:18" ht="14.5" x14ac:dyDescent="0.35">
      <c r="A595"/>
      <c r="B595"/>
      <c r="C595"/>
      <c r="D595"/>
      <c r="E595"/>
      <c r="F595"/>
      <c r="G595"/>
      <c r="H595"/>
      <c r="I595"/>
      <c r="J595"/>
      <c r="K595"/>
      <c r="L595"/>
      <c r="M595"/>
      <c r="N595"/>
      <c r="O595"/>
      <c r="P595"/>
      <c r="Q595"/>
      <c r="R595"/>
    </row>
    <row r="596" spans="1:18" ht="14.5" x14ac:dyDescent="0.35">
      <c r="A596"/>
      <c r="B596"/>
      <c r="C596"/>
      <c r="D596"/>
      <c r="E596"/>
      <c r="F596"/>
      <c r="G596"/>
      <c r="H596"/>
      <c r="I596"/>
      <c r="J596"/>
      <c r="K596"/>
      <c r="L596"/>
      <c r="M596"/>
      <c r="N596"/>
      <c r="O596"/>
      <c r="P596"/>
      <c r="Q596"/>
      <c r="R596"/>
    </row>
    <row r="597" spans="1:18" ht="14.5" x14ac:dyDescent="0.35">
      <c r="A597"/>
      <c r="B597"/>
      <c r="C597"/>
      <c r="D597"/>
      <c r="E597"/>
      <c r="F597"/>
      <c r="G597"/>
      <c r="H597"/>
      <c r="I597"/>
      <c r="J597"/>
      <c r="K597"/>
      <c r="L597"/>
      <c r="M597"/>
      <c r="N597"/>
      <c r="O597"/>
      <c r="P597"/>
      <c r="Q597"/>
      <c r="R597"/>
    </row>
    <row r="598" spans="1:18" ht="14.5" x14ac:dyDescent="0.35">
      <c r="A598"/>
      <c r="B598"/>
      <c r="C598"/>
      <c r="D598"/>
      <c r="E598"/>
      <c r="F598"/>
      <c r="G598"/>
      <c r="H598"/>
      <c r="I598"/>
      <c r="J598"/>
      <c r="K598"/>
      <c r="L598"/>
      <c r="M598"/>
      <c r="N598"/>
      <c r="O598"/>
      <c r="P598"/>
      <c r="Q598"/>
      <c r="R598"/>
    </row>
    <row r="599" spans="1:18" ht="14.5" x14ac:dyDescent="0.35">
      <c r="A599"/>
      <c r="B599"/>
      <c r="C599"/>
      <c r="D599"/>
      <c r="E599"/>
      <c r="F599"/>
      <c r="G599"/>
      <c r="H599"/>
      <c r="I599"/>
      <c r="J599"/>
      <c r="K599"/>
      <c r="L599"/>
      <c r="M599"/>
      <c r="N599"/>
      <c r="O599"/>
      <c r="P599"/>
      <c r="Q599"/>
      <c r="R599"/>
    </row>
    <row r="600" spans="1:18" ht="14.5" x14ac:dyDescent="0.35">
      <c r="A600"/>
      <c r="B600"/>
      <c r="C600"/>
      <c r="D600"/>
      <c r="E600"/>
      <c r="F600"/>
      <c r="G600"/>
      <c r="H600"/>
      <c r="I600"/>
      <c r="J600"/>
      <c r="K600"/>
      <c r="L600"/>
      <c r="M600"/>
      <c r="N600"/>
      <c r="O600"/>
      <c r="P600"/>
      <c r="Q600"/>
      <c r="R600"/>
    </row>
    <row r="601" spans="1:18" ht="14.5" x14ac:dyDescent="0.35">
      <c r="A601"/>
      <c r="B601"/>
      <c r="C601"/>
      <c r="D601"/>
      <c r="E601"/>
      <c r="F601"/>
      <c r="G601"/>
      <c r="H601"/>
      <c r="I601"/>
      <c r="J601"/>
      <c r="K601"/>
      <c r="L601"/>
      <c r="M601"/>
      <c r="N601"/>
      <c r="O601"/>
      <c r="P601"/>
      <c r="Q601"/>
      <c r="R601"/>
    </row>
    <row r="602" spans="1:18" ht="14.5" x14ac:dyDescent="0.35">
      <c r="A602"/>
      <c r="B602"/>
      <c r="C602"/>
      <c r="D602"/>
      <c r="E602"/>
      <c r="F602"/>
      <c r="G602"/>
      <c r="H602"/>
      <c r="I602"/>
      <c r="J602"/>
      <c r="K602"/>
      <c r="L602"/>
      <c r="M602"/>
      <c r="N602"/>
      <c r="O602"/>
      <c r="P602"/>
      <c r="Q602"/>
      <c r="R602"/>
    </row>
    <row r="603" spans="1:18" ht="14.5" x14ac:dyDescent="0.35">
      <c r="A603"/>
      <c r="B603"/>
      <c r="C603"/>
      <c r="D603"/>
      <c r="E603"/>
      <c r="F603"/>
      <c r="G603"/>
      <c r="H603"/>
      <c r="I603"/>
      <c r="J603"/>
      <c r="K603"/>
      <c r="L603"/>
      <c r="M603"/>
      <c r="N603"/>
      <c r="O603"/>
      <c r="P603"/>
      <c r="Q603"/>
      <c r="R603"/>
    </row>
    <row r="604" spans="1:18" ht="14.5" x14ac:dyDescent="0.35">
      <c r="A604"/>
      <c r="B604"/>
      <c r="C604"/>
      <c r="D604"/>
      <c r="E604"/>
      <c r="F604"/>
      <c r="G604"/>
      <c r="H604"/>
      <c r="I604"/>
      <c r="J604"/>
      <c r="K604"/>
      <c r="L604"/>
      <c r="M604"/>
      <c r="N604"/>
      <c r="O604"/>
      <c r="P604"/>
      <c r="Q604"/>
      <c r="R604"/>
    </row>
    <row r="605" spans="1:18" ht="14.5" x14ac:dyDescent="0.35">
      <c r="A605"/>
      <c r="B605"/>
      <c r="C605"/>
      <c r="D605"/>
      <c r="E605"/>
      <c r="F605"/>
      <c r="G605"/>
      <c r="H605"/>
      <c r="I605"/>
      <c r="J605"/>
      <c r="K605"/>
      <c r="L605"/>
      <c r="M605"/>
      <c r="N605"/>
      <c r="O605"/>
      <c r="P605"/>
      <c r="Q605"/>
      <c r="R605"/>
    </row>
    <row r="606" spans="1:18" ht="14.5" x14ac:dyDescent="0.35">
      <c r="A606"/>
      <c r="B606"/>
      <c r="C606"/>
      <c r="D606"/>
      <c r="E606"/>
      <c r="F606"/>
      <c r="G606"/>
      <c r="H606"/>
      <c r="I606"/>
      <c r="J606"/>
      <c r="K606"/>
      <c r="L606"/>
      <c r="M606"/>
      <c r="N606"/>
      <c r="O606"/>
      <c r="P606"/>
      <c r="Q606"/>
      <c r="R606"/>
    </row>
    <row r="607" spans="1:18" ht="14.5" x14ac:dyDescent="0.35">
      <c r="A607"/>
      <c r="B607"/>
      <c r="C607"/>
      <c r="D607"/>
      <c r="E607"/>
      <c r="F607"/>
      <c r="G607"/>
      <c r="H607"/>
      <c r="I607"/>
      <c r="J607"/>
      <c r="K607"/>
      <c r="L607"/>
      <c r="M607"/>
      <c r="N607"/>
      <c r="O607"/>
      <c r="P607"/>
      <c r="Q607"/>
      <c r="R607"/>
    </row>
    <row r="608" spans="1:18" ht="14.5" x14ac:dyDescent="0.35">
      <c r="A608"/>
      <c r="B608"/>
      <c r="C608"/>
      <c r="D608"/>
      <c r="E608"/>
      <c r="F608"/>
      <c r="G608"/>
      <c r="H608"/>
      <c r="I608"/>
      <c r="J608"/>
      <c r="K608"/>
      <c r="L608"/>
      <c r="M608"/>
      <c r="N608"/>
      <c r="O608"/>
      <c r="P608"/>
      <c r="Q608"/>
      <c r="R608"/>
    </row>
    <row r="609" spans="1:18" ht="14.5" x14ac:dyDescent="0.35">
      <c r="A609"/>
      <c r="B609"/>
      <c r="C609"/>
      <c r="D609"/>
      <c r="E609"/>
      <c r="F609"/>
      <c r="G609"/>
      <c r="H609"/>
      <c r="I609"/>
      <c r="J609"/>
      <c r="K609"/>
      <c r="L609"/>
      <c r="M609"/>
      <c r="N609"/>
      <c r="O609"/>
      <c r="P609"/>
      <c r="Q609"/>
      <c r="R609"/>
    </row>
    <row r="610" spans="1:18" ht="14.5" x14ac:dyDescent="0.35">
      <c r="A610"/>
      <c r="B610"/>
      <c r="C610"/>
      <c r="D610"/>
      <c r="E610"/>
      <c r="F610"/>
      <c r="G610"/>
      <c r="H610"/>
      <c r="I610"/>
      <c r="J610"/>
      <c r="K610"/>
      <c r="L610"/>
      <c r="M610"/>
      <c r="N610"/>
      <c r="O610"/>
      <c r="P610"/>
      <c r="Q610"/>
      <c r="R610"/>
    </row>
    <row r="611" spans="1:18" ht="14.5" x14ac:dyDescent="0.35">
      <c r="A611"/>
      <c r="B611"/>
      <c r="C611"/>
      <c r="D611"/>
      <c r="E611"/>
      <c r="F611"/>
      <c r="G611"/>
      <c r="H611"/>
      <c r="I611"/>
      <c r="J611"/>
      <c r="K611"/>
      <c r="L611"/>
      <c r="M611"/>
      <c r="N611"/>
      <c r="O611"/>
      <c r="P611"/>
      <c r="Q611"/>
      <c r="R611"/>
    </row>
    <row r="612" spans="1:18" ht="14.5" x14ac:dyDescent="0.35">
      <c r="A612"/>
      <c r="B612"/>
      <c r="C612"/>
      <c r="D612"/>
      <c r="E612"/>
      <c r="F612"/>
      <c r="G612"/>
      <c r="H612"/>
      <c r="I612"/>
      <c r="J612"/>
      <c r="K612"/>
      <c r="L612"/>
      <c r="M612"/>
      <c r="N612"/>
      <c r="O612"/>
      <c r="P612"/>
      <c r="Q612"/>
      <c r="R612"/>
    </row>
    <row r="613" spans="1:18" ht="14.5" x14ac:dyDescent="0.35">
      <c r="A613"/>
      <c r="B613"/>
      <c r="C613"/>
      <c r="D613"/>
      <c r="E613"/>
      <c r="F613"/>
      <c r="G613"/>
      <c r="H613"/>
      <c r="I613"/>
      <c r="J613"/>
      <c r="K613"/>
      <c r="L613"/>
      <c r="M613"/>
      <c r="N613"/>
      <c r="O613"/>
      <c r="P613"/>
      <c r="Q613"/>
      <c r="R613"/>
    </row>
    <row r="614" spans="1:18" ht="14.5" x14ac:dyDescent="0.35">
      <c r="A614"/>
      <c r="B614"/>
      <c r="C614"/>
      <c r="D614"/>
      <c r="E614"/>
      <c r="F614"/>
      <c r="G614"/>
      <c r="H614"/>
      <c r="I614"/>
      <c r="J614"/>
      <c r="K614"/>
      <c r="L614"/>
      <c r="M614"/>
      <c r="N614"/>
      <c r="O614"/>
      <c r="P614"/>
      <c r="Q614"/>
      <c r="R614"/>
    </row>
    <row r="615" spans="1:18" ht="14.5" x14ac:dyDescent="0.35">
      <c r="A615"/>
      <c r="B615"/>
      <c r="C615"/>
      <c r="D615"/>
      <c r="E615"/>
      <c r="F615"/>
      <c r="G615"/>
      <c r="H615"/>
      <c r="I615"/>
      <c r="J615"/>
      <c r="K615"/>
      <c r="L615"/>
      <c r="M615"/>
      <c r="N615"/>
      <c r="O615"/>
      <c r="P615"/>
      <c r="Q615"/>
      <c r="R615"/>
    </row>
    <row r="616" spans="1:18" ht="14.5" x14ac:dyDescent="0.35">
      <c r="A616"/>
      <c r="B616"/>
      <c r="C616"/>
      <c r="D616"/>
      <c r="E616"/>
      <c r="F616"/>
      <c r="G616"/>
      <c r="H616"/>
      <c r="I616"/>
      <c r="J616"/>
      <c r="K616"/>
      <c r="L616"/>
      <c r="M616"/>
      <c r="N616"/>
      <c r="O616"/>
      <c r="P616"/>
      <c r="Q616"/>
      <c r="R616"/>
    </row>
    <row r="617" spans="1:18" ht="14.5" x14ac:dyDescent="0.35">
      <c r="A617"/>
      <c r="B617"/>
      <c r="C617"/>
      <c r="D617"/>
      <c r="E617"/>
      <c r="F617"/>
      <c r="G617"/>
      <c r="H617"/>
      <c r="I617"/>
      <c r="J617"/>
      <c r="K617"/>
      <c r="L617"/>
      <c r="M617"/>
      <c r="N617"/>
      <c r="O617"/>
      <c r="P617"/>
      <c r="Q617"/>
      <c r="R617"/>
    </row>
    <row r="618" spans="1:18" ht="14.5" x14ac:dyDescent="0.35">
      <c r="A618"/>
      <c r="B618"/>
      <c r="C618"/>
      <c r="D618"/>
      <c r="E618"/>
      <c r="F618"/>
      <c r="G618"/>
      <c r="H618"/>
      <c r="I618"/>
      <c r="J618"/>
      <c r="K618"/>
      <c r="L618"/>
      <c r="M618"/>
      <c r="N618"/>
      <c r="O618"/>
      <c r="P618"/>
      <c r="Q618"/>
      <c r="R618"/>
    </row>
    <row r="619" spans="1:18" ht="14.5" x14ac:dyDescent="0.35">
      <c r="A619"/>
      <c r="B619"/>
      <c r="C619"/>
      <c r="D619"/>
      <c r="E619"/>
      <c r="F619"/>
      <c r="G619"/>
      <c r="H619"/>
      <c r="I619"/>
      <c r="J619"/>
      <c r="K619"/>
      <c r="L619"/>
      <c r="M619"/>
      <c r="N619"/>
      <c r="O619"/>
      <c r="P619"/>
      <c r="Q619"/>
      <c r="R619"/>
    </row>
    <row r="620" spans="1:18" ht="14.5" x14ac:dyDescent="0.35">
      <c r="A620"/>
      <c r="B620"/>
      <c r="C620"/>
      <c r="D620"/>
      <c r="E620"/>
      <c r="F620"/>
      <c r="G620"/>
      <c r="H620"/>
      <c r="I620"/>
      <c r="J620"/>
      <c r="K620"/>
      <c r="L620"/>
      <c r="M620"/>
      <c r="N620"/>
      <c r="O620"/>
      <c r="P620"/>
      <c r="Q620"/>
      <c r="R620"/>
    </row>
    <row r="621" spans="1:18" ht="14.5" x14ac:dyDescent="0.35">
      <c r="A621"/>
      <c r="B621"/>
      <c r="C621"/>
      <c r="D621"/>
      <c r="E621"/>
      <c r="F621"/>
      <c r="G621"/>
      <c r="H621"/>
      <c r="I621"/>
      <c r="J621"/>
      <c r="K621"/>
      <c r="L621"/>
      <c r="M621"/>
      <c r="N621"/>
      <c r="O621"/>
      <c r="P621"/>
      <c r="Q621"/>
      <c r="R621"/>
    </row>
    <row r="622" spans="1:18" ht="14.5" x14ac:dyDescent="0.35">
      <c r="A622"/>
      <c r="B622"/>
      <c r="C622"/>
      <c r="D622"/>
      <c r="E622"/>
      <c r="F622"/>
      <c r="G622"/>
      <c r="H622"/>
      <c r="I622"/>
      <c r="J622"/>
      <c r="K622"/>
      <c r="L622"/>
      <c r="M622"/>
      <c r="N622"/>
      <c r="O622"/>
      <c r="P622"/>
      <c r="Q622"/>
      <c r="R622"/>
    </row>
    <row r="623" spans="1:18" ht="14.5" x14ac:dyDescent="0.35">
      <c r="A623"/>
      <c r="B623"/>
      <c r="C623"/>
      <c r="D623"/>
      <c r="E623"/>
      <c r="F623"/>
      <c r="G623"/>
      <c r="H623"/>
      <c r="I623"/>
      <c r="J623"/>
      <c r="K623"/>
      <c r="L623"/>
      <c r="M623"/>
      <c r="N623"/>
      <c r="O623"/>
      <c r="P623"/>
      <c r="Q623"/>
      <c r="R623"/>
    </row>
    <row r="624" spans="1:18" ht="14.5" x14ac:dyDescent="0.35">
      <c r="A624"/>
      <c r="B624"/>
      <c r="C624"/>
      <c r="D624"/>
      <c r="E624"/>
      <c r="F624"/>
      <c r="G624"/>
      <c r="H624"/>
      <c r="I624"/>
      <c r="J624"/>
      <c r="K624"/>
      <c r="L624"/>
      <c r="M624"/>
      <c r="N624"/>
      <c r="O624"/>
      <c r="P624"/>
      <c r="Q624"/>
      <c r="R624"/>
    </row>
    <row r="625" spans="1:18" ht="14.5" x14ac:dyDescent="0.35">
      <c r="A625"/>
      <c r="B625"/>
      <c r="C625"/>
      <c r="D625"/>
      <c r="E625"/>
      <c r="F625"/>
      <c r="G625"/>
      <c r="H625"/>
      <c r="I625"/>
      <c r="J625"/>
      <c r="K625"/>
      <c r="L625"/>
      <c r="M625"/>
      <c r="N625"/>
      <c r="O625"/>
      <c r="P625"/>
      <c r="Q625"/>
      <c r="R625"/>
    </row>
    <row r="626" spans="1:18" ht="14.5" x14ac:dyDescent="0.35">
      <c r="A626"/>
      <c r="B626"/>
      <c r="C626"/>
      <c r="D626"/>
      <c r="E626"/>
      <c r="F626"/>
      <c r="G626"/>
      <c r="H626"/>
      <c r="I626"/>
      <c r="J626"/>
      <c r="K626"/>
      <c r="L626"/>
      <c r="M626"/>
      <c r="N626"/>
      <c r="O626"/>
      <c r="P626"/>
      <c r="Q626"/>
      <c r="R626"/>
    </row>
    <row r="627" spans="1:18" ht="14.5" x14ac:dyDescent="0.35">
      <c r="A627"/>
      <c r="B627"/>
      <c r="C627"/>
      <c r="D627"/>
      <c r="E627"/>
      <c r="F627"/>
      <c r="G627"/>
      <c r="H627"/>
      <c r="I627"/>
      <c r="J627"/>
      <c r="K627"/>
      <c r="L627"/>
      <c r="M627"/>
      <c r="N627"/>
      <c r="O627"/>
      <c r="P627"/>
      <c r="Q627"/>
      <c r="R627"/>
    </row>
    <row r="628" spans="1:18" ht="14.5" x14ac:dyDescent="0.35">
      <c r="A628"/>
      <c r="B628"/>
      <c r="C628"/>
      <c r="D628"/>
      <c r="E628"/>
      <c r="F628"/>
      <c r="G628"/>
      <c r="H628"/>
      <c r="I628"/>
      <c r="J628"/>
      <c r="K628"/>
      <c r="L628"/>
      <c r="M628"/>
      <c r="N628"/>
      <c r="O628"/>
      <c r="P628"/>
      <c r="Q628"/>
      <c r="R628"/>
    </row>
    <row r="629" spans="1:18" ht="14.5" x14ac:dyDescent="0.35">
      <c r="A629"/>
      <c r="B629"/>
      <c r="C629"/>
      <c r="D629"/>
      <c r="E629"/>
      <c r="F629"/>
      <c r="G629"/>
      <c r="H629"/>
      <c r="I629"/>
      <c r="J629"/>
      <c r="K629"/>
      <c r="L629"/>
      <c r="M629"/>
      <c r="N629"/>
      <c r="O629"/>
      <c r="P629"/>
      <c r="Q629"/>
      <c r="R629"/>
    </row>
    <row r="630" spans="1:18" ht="14.5" x14ac:dyDescent="0.35">
      <c r="A630"/>
      <c r="B630"/>
      <c r="C630"/>
      <c r="D630"/>
      <c r="E630"/>
      <c r="F630"/>
      <c r="G630"/>
      <c r="H630"/>
      <c r="I630"/>
      <c r="J630"/>
      <c r="K630"/>
      <c r="L630"/>
      <c r="M630"/>
      <c r="N630"/>
      <c r="O630"/>
      <c r="P630"/>
      <c r="Q630"/>
      <c r="R630"/>
    </row>
    <row r="631" spans="1:18" ht="14.5" x14ac:dyDescent="0.35">
      <c r="A631"/>
      <c r="B631"/>
      <c r="C631"/>
      <c r="D631"/>
      <c r="E631"/>
      <c r="F631"/>
      <c r="G631"/>
      <c r="H631"/>
      <c r="I631"/>
      <c r="J631"/>
      <c r="K631"/>
      <c r="L631"/>
      <c r="M631"/>
      <c r="N631"/>
      <c r="O631"/>
      <c r="P631"/>
      <c r="Q631"/>
      <c r="R631"/>
    </row>
    <row r="632" spans="1:18" ht="14.5" x14ac:dyDescent="0.35">
      <c r="A632"/>
      <c r="B632"/>
      <c r="C632"/>
      <c r="D632"/>
      <c r="E632"/>
      <c r="F632"/>
      <c r="G632"/>
      <c r="H632"/>
      <c r="I632"/>
      <c r="J632"/>
      <c r="K632"/>
      <c r="L632"/>
      <c r="M632"/>
      <c r="N632"/>
      <c r="O632"/>
      <c r="P632"/>
      <c r="Q632"/>
      <c r="R632"/>
    </row>
    <row r="633" spans="1:18" ht="14.5" x14ac:dyDescent="0.35">
      <c r="A633"/>
      <c r="B633"/>
      <c r="C633"/>
      <c r="D633"/>
      <c r="E633"/>
      <c r="F633"/>
      <c r="G633"/>
      <c r="H633"/>
      <c r="I633"/>
      <c r="J633"/>
      <c r="K633"/>
      <c r="L633"/>
      <c r="M633"/>
      <c r="N633"/>
      <c r="O633"/>
      <c r="P633"/>
      <c r="Q633"/>
      <c r="R633"/>
    </row>
    <row r="634" spans="1:18" ht="14.5" x14ac:dyDescent="0.35">
      <c r="A634"/>
      <c r="B634"/>
      <c r="C634"/>
      <c r="D634"/>
      <c r="E634"/>
      <c r="F634"/>
      <c r="G634"/>
      <c r="H634"/>
      <c r="I634"/>
      <c r="J634"/>
      <c r="K634"/>
      <c r="L634"/>
      <c r="M634"/>
      <c r="N634"/>
      <c r="O634"/>
      <c r="P634"/>
      <c r="Q634"/>
      <c r="R634"/>
    </row>
    <row r="635" spans="1:18" ht="14.5" x14ac:dyDescent="0.35">
      <c r="A635"/>
      <c r="B635"/>
      <c r="C635"/>
      <c r="D635"/>
      <c r="E635"/>
      <c r="F635"/>
      <c r="G635"/>
      <c r="H635"/>
      <c r="I635"/>
      <c r="J635"/>
      <c r="K635"/>
      <c r="L635"/>
      <c r="M635"/>
      <c r="N635"/>
      <c r="O635"/>
      <c r="P635"/>
      <c r="Q635"/>
      <c r="R635"/>
    </row>
    <row r="636" spans="1:18" ht="14.5" x14ac:dyDescent="0.35">
      <c r="A636"/>
      <c r="B636"/>
      <c r="C636"/>
      <c r="D636"/>
      <c r="E636"/>
      <c r="F636"/>
      <c r="G636"/>
      <c r="H636"/>
      <c r="I636"/>
      <c r="J636"/>
      <c r="K636"/>
      <c r="L636"/>
      <c r="M636"/>
      <c r="N636"/>
      <c r="O636"/>
      <c r="P636"/>
      <c r="Q636"/>
      <c r="R636"/>
    </row>
    <row r="637" spans="1:18" ht="14.5" x14ac:dyDescent="0.35">
      <c r="A637"/>
      <c r="B637"/>
      <c r="C637"/>
      <c r="D637"/>
      <c r="E637"/>
      <c r="F637"/>
      <c r="G637"/>
      <c r="H637"/>
      <c r="I637"/>
      <c r="J637"/>
      <c r="K637"/>
      <c r="L637"/>
      <c r="M637"/>
      <c r="N637"/>
      <c r="O637"/>
      <c r="P637"/>
      <c r="Q637"/>
      <c r="R637"/>
    </row>
    <row r="638" spans="1:18" ht="14.5" x14ac:dyDescent="0.35">
      <c r="A638"/>
      <c r="B638"/>
      <c r="C638"/>
      <c r="D638"/>
      <c r="E638"/>
      <c r="F638"/>
      <c r="G638"/>
      <c r="H638"/>
      <c r="I638"/>
      <c r="J638"/>
      <c r="K638"/>
      <c r="L638"/>
      <c r="M638"/>
      <c r="N638"/>
      <c r="O638"/>
      <c r="P638"/>
      <c r="Q638"/>
      <c r="R638"/>
    </row>
    <row r="639" spans="1:18" ht="14.5" x14ac:dyDescent="0.35">
      <c r="A639"/>
      <c r="B639"/>
      <c r="C639"/>
      <c r="D639"/>
      <c r="E639"/>
      <c r="F639"/>
      <c r="G639"/>
      <c r="H639"/>
      <c r="I639"/>
      <c r="J639"/>
      <c r="K639"/>
      <c r="L639"/>
      <c r="M639"/>
      <c r="N639"/>
      <c r="O639"/>
      <c r="P639"/>
      <c r="Q639"/>
      <c r="R639"/>
    </row>
    <row r="640" spans="1:18" ht="14.5" x14ac:dyDescent="0.35">
      <c r="A640"/>
      <c r="B640"/>
      <c r="C640"/>
      <c r="D640"/>
      <c r="E640"/>
      <c r="F640"/>
      <c r="G640"/>
      <c r="H640"/>
      <c r="I640"/>
      <c r="J640"/>
      <c r="K640"/>
      <c r="L640"/>
      <c r="M640"/>
      <c r="N640"/>
      <c r="O640"/>
      <c r="P640"/>
      <c r="Q640"/>
      <c r="R640"/>
    </row>
    <row r="641" spans="1:18" ht="14.5" x14ac:dyDescent="0.35">
      <c r="A641"/>
      <c r="B641"/>
      <c r="C641"/>
      <c r="D641"/>
      <c r="E641"/>
      <c r="F641"/>
      <c r="G641"/>
      <c r="H641"/>
      <c r="I641"/>
      <c r="J641"/>
      <c r="K641"/>
      <c r="L641"/>
      <c r="M641"/>
      <c r="N641"/>
      <c r="O641"/>
      <c r="P641"/>
      <c r="Q641"/>
      <c r="R641"/>
    </row>
    <row r="642" spans="1:18" ht="14.5" x14ac:dyDescent="0.35">
      <c r="A642"/>
      <c r="B642"/>
      <c r="C642"/>
      <c r="D642"/>
      <c r="E642"/>
      <c r="F642"/>
      <c r="G642"/>
      <c r="H642"/>
      <c r="I642"/>
      <c r="J642"/>
      <c r="K642"/>
      <c r="L642"/>
      <c r="M642"/>
      <c r="N642"/>
      <c r="O642"/>
      <c r="P642"/>
      <c r="Q642"/>
      <c r="R642"/>
    </row>
    <row r="643" spans="1:18" ht="14.5" x14ac:dyDescent="0.35">
      <c r="A643"/>
      <c r="B643"/>
      <c r="C643"/>
      <c r="D643"/>
      <c r="E643"/>
      <c r="F643"/>
      <c r="G643"/>
      <c r="H643"/>
      <c r="I643"/>
      <c r="J643"/>
      <c r="K643"/>
      <c r="L643"/>
      <c r="M643"/>
      <c r="N643"/>
      <c r="O643"/>
      <c r="P643"/>
      <c r="Q643"/>
      <c r="R643"/>
    </row>
    <row r="644" spans="1:18" ht="14.5" x14ac:dyDescent="0.35">
      <c r="A644"/>
      <c r="B644"/>
      <c r="C644"/>
      <c r="D644"/>
      <c r="E644"/>
      <c r="F644"/>
      <c r="G644"/>
      <c r="H644"/>
      <c r="I644"/>
      <c r="J644"/>
      <c r="K644"/>
      <c r="L644"/>
      <c r="M644"/>
      <c r="N644"/>
      <c r="O644"/>
      <c r="P644"/>
      <c r="Q644"/>
      <c r="R644"/>
    </row>
    <row r="645" spans="1:18" ht="14.5" x14ac:dyDescent="0.35">
      <c r="A645"/>
      <c r="B645"/>
      <c r="C645"/>
      <c r="D645"/>
      <c r="E645"/>
      <c r="F645"/>
      <c r="G645"/>
      <c r="H645"/>
      <c r="I645"/>
      <c r="J645"/>
      <c r="K645"/>
      <c r="L645"/>
      <c r="M645"/>
      <c r="N645"/>
      <c r="O645"/>
      <c r="P645"/>
      <c r="Q645"/>
      <c r="R645"/>
    </row>
    <row r="646" spans="1:18" ht="14.5" x14ac:dyDescent="0.35">
      <c r="A646"/>
      <c r="B646"/>
      <c r="C646"/>
      <c r="D646"/>
      <c r="E646"/>
      <c r="F646"/>
      <c r="G646"/>
      <c r="H646"/>
      <c r="I646"/>
      <c r="J646"/>
      <c r="K646"/>
      <c r="L646"/>
      <c r="M646"/>
      <c r="N646"/>
      <c r="O646"/>
      <c r="P646"/>
      <c r="Q646"/>
      <c r="R646"/>
    </row>
    <row r="647" spans="1:18" ht="14.5" x14ac:dyDescent="0.35">
      <c r="A647"/>
      <c r="B647"/>
      <c r="C647"/>
      <c r="D647"/>
      <c r="E647"/>
      <c r="F647"/>
      <c r="G647"/>
      <c r="H647"/>
      <c r="I647"/>
      <c r="J647"/>
      <c r="K647"/>
      <c r="L647"/>
      <c r="M647"/>
      <c r="N647"/>
      <c r="O647"/>
      <c r="P647"/>
      <c r="Q647"/>
      <c r="R647"/>
    </row>
    <row r="648" spans="1:18" ht="14.5" x14ac:dyDescent="0.35">
      <c r="A648"/>
      <c r="B648"/>
      <c r="C648"/>
      <c r="D648"/>
      <c r="E648"/>
      <c r="F648"/>
      <c r="G648"/>
      <c r="H648"/>
      <c r="I648"/>
      <c r="J648"/>
      <c r="K648"/>
      <c r="L648"/>
      <c r="M648"/>
      <c r="N648"/>
      <c r="O648"/>
      <c r="P648"/>
      <c r="Q648"/>
      <c r="R648"/>
    </row>
    <row r="649" spans="1:18" ht="14.5" x14ac:dyDescent="0.35">
      <c r="A649"/>
      <c r="B649"/>
      <c r="C649"/>
      <c r="D649"/>
      <c r="E649"/>
      <c r="F649"/>
      <c r="G649"/>
      <c r="H649"/>
      <c r="I649"/>
      <c r="J649"/>
      <c r="K649"/>
      <c r="L649"/>
      <c r="M649"/>
      <c r="N649"/>
      <c r="O649"/>
      <c r="P649"/>
      <c r="Q649"/>
      <c r="R649"/>
    </row>
    <row r="650" spans="1:18" ht="14.5" x14ac:dyDescent="0.35">
      <c r="A650"/>
      <c r="B650"/>
      <c r="C650"/>
      <c r="D650"/>
      <c r="E650"/>
      <c r="F650"/>
      <c r="G650"/>
      <c r="H650"/>
      <c r="I650"/>
      <c r="J650"/>
      <c r="K650"/>
      <c r="L650"/>
      <c r="M650"/>
      <c r="N650"/>
      <c r="O650"/>
      <c r="P650"/>
      <c r="Q650"/>
      <c r="R650"/>
    </row>
    <row r="651" spans="1:18" ht="14.5" x14ac:dyDescent="0.35">
      <c r="A651"/>
      <c r="B651"/>
      <c r="C651"/>
      <c r="D651"/>
      <c r="E651"/>
      <c r="F651"/>
      <c r="G651"/>
      <c r="H651"/>
      <c r="I651"/>
      <c r="J651"/>
      <c r="K651"/>
      <c r="L651"/>
      <c r="M651"/>
      <c r="N651"/>
      <c r="O651"/>
      <c r="P651"/>
      <c r="Q651"/>
      <c r="R651"/>
    </row>
    <row r="652" spans="1:18" ht="14.5" x14ac:dyDescent="0.35">
      <c r="A652"/>
      <c r="B652"/>
      <c r="C652"/>
      <c r="D652"/>
      <c r="E652"/>
      <c r="F652"/>
      <c r="G652"/>
      <c r="H652"/>
      <c r="I652"/>
      <c r="J652"/>
      <c r="K652"/>
      <c r="L652"/>
      <c r="M652"/>
      <c r="N652"/>
      <c r="O652"/>
      <c r="P652"/>
      <c r="Q652"/>
      <c r="R652"/>
    </row>
    <row r="653" spans="1:18" ht="14.5" x14ac:dyDescent="0.35">
      <c r="A653"/>
      <c r="B653"/>
      <c r="C653"/>
      <c r="D653"/>
      <c r="E653"/>
      <c r="F653"/>
      <c r="G653"/>
      <c r="H653"/>
      <c r="I653"/>
      <c r="J653"/>
      <c r="K653"/>
      <c r="L653"/>
      <c r="M653"/>
      <c r="N653"/>
      <c r="O653"/>
      <c r="P653"/>
      <c r="Q653"/>
      <c r="R653"/>
    </row>
    <row r="654" spans="1:18" ht="14.5" x14ac:dyDescent="0.35">
      <c r="A654"/>
      <c r="B654"/>
      <c r="C654"/>
      <c r="D654"/>
      <c r="E654"/>
      <c r="F654"/>
      <c r="G654"/>
      <c r="H654"/>
      <c r="I654"/>
      <c r="J654"/>
      <c r="K654"/>
      <c r="L654"/>
      <c r="M654"/>
      <c r="N654"/>
      <c r="O654"/>
      <c r="P654"/>
      <c r="Q654"/>
      <c r="R654"/>
    </row>
    <row r="655" spans="1:18" ht="14.5" x14ac:dyDescent="0.35">
      <c r="A655"/>
      <c r="B655"/>
      <c r="C655"/>
      <c r="D655"/>
      <c r="E655"/>
      <c r="F655"/>
      <c r="G655"/>
      <c r="H655"/>
      <c r="I655"/>
      <c r="J655"/>
      <c r="K655"/>
      <c r="L655"/>
      <c r="M655"/>
      <c r="N655"/>
      <c r="O655"/>
      <c r="P655"/>
      <c r="Q655"/>
      <c r="R655"/>
    </row>
    <row r="656" spans="1:18" ht="14.5" x14ac:dyDescent="0.35">
      <c r="A656"/>
      <c r="B656"/>
      <c r="C656"/>
      <c r="D656"/>
      <c r="E656"/>
      <c r="F656"/>
      <c r="G656"/>
      <c r="H656"/>
      <c r="I656"/>
      <c r="J656"/>
      <c r="K656"/>
      <c r="L656"/>
      <c r="M656"/>
      <c r="N656"/>
      <c r="O656"/>
      <c r="P656"/>
      <c r="Q656"/>
      <c r="R656"/>
    </row>
    <row r="657" spans="1:18" ht="14.5" x14ac:dyDescent="0.35">
      <c r="A657"/>
      <c r="B657"/>
      <c r="C657"/>
      <c r="D657"/>
      <c r="E657"/>
      <c r="F657"/>
      <c r="G657"/>
      <c r="H657"/>
      <c r="I657"/>
      <c r="J657"/>
      <c r="K657"/>
      <c r="L657"/>
      <c r="M657"/>
      <c r="N657"/>
      <c r="O657"/>
      <c r="P657"/>
      <c r="Q657"/>
      <c r="R657"/>
    </row>
    <row r="658" spans="1:18" ht="14.5" x14ac:dyDescent="0.35">
      <c r="A658"/>
      <c r="B658"/>
      <c r="C658"/>
      <c r="D658"/>
      <c r="E658"/>
      <c r="F658"/>
      <c r="G658"/>
      <c r="H658"/>
      <c r="I658"/>
      <c r="J658"/>
      <c r="K658"/>
      <c r="L658"/>
      <c r="M658"/>
      <c r="N658"/>
      <c r="O658"/>
      <c r="P658"/>
      <c r="Q658"/>
      <c r="R658"/>
    </row>
    <row r="659" spans="1:18" ht="14.5" x14ac:dyDescent="0.35">
      <c r="A659"/>
      <c r="B659"/>
      <c r="C659"/>
      <c r="D659"/>
      <c r="E659"/>
      <c r="F659"/>
      <c r="G659"/>
      <c r="H659"/>
      <c r="I659"/>
      <c r="J659"/>
      <c r="K659"/>
      <c r="L659"/>
      <c r="M659"/>
      <c r="N659"/>
      <c r="O659"/>
      <c r="P659"/>
      <c r="Q659"/>
      <c r="R659"/>
    </row>
    <row r="660" spans="1:18" ht="14.5" x14ac:dyDescent="0.35">
      <c r="A660"/>
      <c r="B660"/>
      <c r="C660"/>
      <c r="D660"/>
      <c r="E660"/>
      <c r="F660"/>
      <c r="G660"/>
      <c r="H660"/>
      <c r="I660"/>
      <c r="J660"/>
      <c r="K660"/>
      <c r="L660"/>
      <c r="M660"/>
      <c r="N660"/>
      <c r="O660"/>
      <c r="P660"/>
      <c r="Q660"/>
      <c r="R660"/>
    </row>
    <row r="661" spans="1:18" ht="14.5" x14ac:dyDescent="0.35">
      <c r="A661"/>
      <c r="B661"/>
      <c r="C661"/>
      <c r="D661"/>
      <c r="E661"/>
      <c r="F661"/>
      <c r="G661"/>
      <c r="H661"/>
      <c r="I661"/>
      <c r="J661"/>
      <c r="K661"/>
      <c r="L661"/>
      <c r="M661"/>
      <c r="N661"/>
      <c r="O661"/>
      <c r="P661"/>
      <c r="Q661"/>
      <c r="R661"/>
    </row>
    <row r="662" spans="1:18" ht="14.5" x14ac:dyDescent="0.35">
      <c r="A662"/>
      <c r="B662"/>
      <c r="C662"/>
      <c r="D662"/>
      <c r="E662"/>
      <c r="F662"/>
      <c r="G662"/>
      <c r="H662"/>
      <c r="I662"/>
      <c r="J662"/>
      <c r="K662"/>
      <c r="L662"/>
      <c r="M662"/>
      <c r="N662"/>
      <c r="O662"/>
      <c r="P662"/>
      <c r="Q662"/>
      <c r="R662"/>
    </row>
    <row r="663" spans="1:18" ht="14.5" x14ac:dyDescent="0.35">
      <c r="A663"/>
      <c r="B663"/>
      <c r="C663"/>
      <c r="D663"/>
      <c r="E663"/>
      <c r="F663"/>
      <c r="G663"/>
      <c r="H663"/>
      <c r="I663"/>
      <c r="J663"/>
      <c r="K663"/>
      <c r="L663"/>
      <c r="M663"/>
      <c r="N663"/>
      <c r="O663"/>
      <c r="P663"/>
      <c r="Q663"/>
      <c r="R663"/>
    </row>
    <row r="664" spans="1:18" ht="14.5" x14ac:dyDescent="0.35">
      <c r="A664"/>
      <c r="B664"/>
      <c r="C664"/>
      <c r="D664"/>
      <c r="E664"/>
      <c r="F664"/>
      <c r="G664"/>
      <c r="H664"/>
      <c r="I664"/>
      <c r="J664"/>
      <c r="K664"/>
      <c r="L664"/>
      <c r="M664"/>
      <c r="N664"/>
      <c r="O664"/>
      <c r="P664"/>
      <c r="Q664"/>
      <c r="R664"/>
    </row>
    <row r="665" spans="1:18" ht="14.5" x14ac:dyDescent="0.35">
      <c r="A665"/>
      <c r="B665"/>
      <c r="C665"/>
      <c r="D665"/>
      <c r="E665"/>
      <c r="F665"/>
      <c r="G665"/>
      <c r="H665"/>
      <c r="I665"/>
      <c r="J665"/>
      <c r="K665"/>
      <c r="L665"/>
      <c r="M665"/>
      <c r="N665"/>
      <c r="O665"/>
      <c r="P665"/>
      <c r="Q665"/>
      <c r="R665"/>
    </row>
    <row r="666" spans="1:18" ht="14.5" x14ac:dyDescent="0.35">
      <c r="A666"/>
      <c r="B666"/>
      <c r="C666"/>
      <c r="D666"/>
      <c r="E666"/>
      <c r="F666"/>
      <c r="G666"/>
      <c r="H666"/>
      <c r="I666"/>
      <c r="J666"/>
      <c r="K666"/>
      <c r="L666"/>
      <c r="M666"/>
      <c r="N666"/>
      <c r="O666"/>
      <c r="P666"/>
      <c r="Q666"/>
      <c r="R666"/>
    </row>
    <row r="667" spans="1:18" ht="14.5" x14ac:dyDescent="0.35">
      <c r="A667"/>
      <c r="B667"/>
      <c r="C667"/>
      <c r="D667"/>
      <c r="E667"/>
      <c r="F667"/>
      <c r="G667"/>
      <c r="H667"/>
      <c r="I667"/>
      <c r="J667"/>
      <c r="K667"/>
      <c r="L667"/>
      <c r="M667"/>
      <c r="N667"/>
      <c r="O667"/>
      <c r="P667"/>
      <c r="Q667"/>
      <c r="R667"/>
    </row>
    <row r="668" spans="1:18" ht="14.5" x14ac:dyDescent="0.35">
      <c r="A668"/>
      <c r="B668"/>
      <c r="C668"/>
      <c r="D668"/>
      <c r="E668"/>
      <c r="F668"/>
      <c r="G668"/>
      <c r="H668"/>
      <c r="I668"/>
      <c r="J668"/>
      <c r="K668"/>
      <c r="L668"/>
      <c r="M668"/>
      <c r="N668"/>
      <c r="O668"/>
      <c r="P668"/>
      <c r="Q668"/>
      <c r="R668"/>
    </row>
    <row r="669" spans="1:18" ht="14.5" x14ac:dyDescent="0.35">
      <c r="A669"/>
      <c r="B669"/>
      <c r="C669"/>
      <c r="D669"/>
      <c r="E669"/>
      <c r="F669"/>
      <c r="G669"/>
      <c r="H669"/>
      <c r="I669"/>
      <c r="J669"/>
      <c r="K669"/>
      <c r="L669"/>
      <c r="M669"/>
      <c r="N669"/>
      <c r="O669"/>
      <c r="P669"/>
      <c r="Q669"/>
      <c r="R669"/>
    </row>
    <row r="670" spans="1:18" ht="14.5" x14ac:dyDescent="0.35">
      <c r="A670"/>
      <c r="B670"/>
      <c r="C670"/>
      <c r="D670"/>
      <c r="E670"/>
      <c r="F670"/>
      <c r="G670"/>
      <c r="H670"/>
      <c r="I670"/>
      <c r="J670"/>
      <c r="K670"/>
      <c r="L670"/>
      <c r="M670"/>
      <c r="N670"/>
      <c r="O670"/>
      <c r="P670"/>
      <c r="Q670"/>
      <c r="R670"/>
    </row>
    <row r="671" spans="1:18" ht="14.5" x14ac:dyDescent="0.35">
      <c r="A671"/>
      <c r="B671"/>
      <c r="C671"/>
      <c r="D671"/>
      <c r="E671"/>
      <c r="F671"/>
      <c r="G671"/>
      <c r="H671"/>
      <c r="I671"/>
      <c r="J671"/>
      <c r="K671"/>
      <c r="L671"/>
      <c r="M671"/>
      <c r="N671"/>
      <c r="O671"/>
      <c r="P671"/>
      <c r="Q671"/>
      <c r="R671"/>
    </row>
    <row r="672" spans="1:18" ht="14.5" x14ac:dyDescent="0.35">
      <c r="A672"/>
      <c r="B672"/>
      <c r="C672"/>
      <c r="D672"/>
      <c r="E672"/>
      <c r="F672"/>
      <c r="G672"/>
      <c r="H672"/>
      <c r="I672"/>
      <c r="J672"/>
      <c r="K672"/>
      <c r="L672"/>
      <c r="M672"/>
      <c r="N672"/>
      <c r="O672"/>
      <c r="P672"/>
      <c r="Q672"/>
      <c r="R672"/>
    </row>
    <row r="673" spans="1:18" ht="14.5" x14ac:dyDescent="0.35">
      <c r="A673"/>
      <c r="B673"/>
      <c r="C673"/>
      <c r="D673"/>
      <c r="E673"/>
      <c r="F673"/>
      <c r="G673"/>
      <c r="H673"/>
      <c r="I673"/>
      <c r="J673"/>
      <c r="K673"/>
      <c r="L673"/>
      <c r="M673"/>
      <c r="N673"/>
      <c r="O673"/>
      <c r="P673"/>
      <c r="Q673"/>
      <c r="R673"/>
    </row>
    <row r="674" spans="1:18" ht="14.5" x14ac:dyDescent="0.35">
      <c r="A674"/>
      <c r="B674"/>
      <c r="C674"/>
      <c r="D674"/>
      <c r="E674"/>
      <c r="F674"/>
      <c r="G674"/>
      <c r="H674"/>
      <c r="I674"/>
      <c r="J674"/>
      <c r="K674"/>
      <c r="L674"/>
      <c r="M674"/>
      <c r="N674"/>
      <c r="O674"/>
      <c r="P674"/>
      <c r="Q674"/>
      <c r="R674"/>
    </row>
    <row r="675" spans="1:18" ht="14.5" x14ac:dyDescent="0.35">
      <c r="A675"/>
      <c r="B675"/>
      <c r="C675"/>
      <c r="D675"/>
      <c r="E675"/>
      <c r="F675"/>
      <c r="G675"/>
      <c r="H675"/>
      <c r="I675"/>
      <c r="J675"/>
      <c r="K675"/>
      <c r="L675"/>
      <c r="M675"/>
      <c r="N675"/>
      <c r="O675"/>
      <c r="P675"/>
      <c r="Q675"/>
      <c r="R675"/>
    </row>
    <row r="676" spans="1:18" ht="14.5" x14ac:dyDescent="0.35">
      <c r="A676"/>
      <c r="B676"/>
      <c r="C676"/>
      <c r="D676"/>
      <c r="E676"/>
      <c r="F676"/>
      <c r="G676"/>
      <c r="H676"/>
      <c r="I676"/>
      <c r="J676"/>
      <c r="K676"/>
      <c r="L676"/>
      <c r="M676"/>
      <c r="N676"/>
      <c r="O676"/>
      <c r="P676"/>
      <c r="Q676"/>
      <c r="R676"/>
    </row>
    <row r="677" spans="1:18" ht="14.5" x14ac:dyDescent="0.35">
      <c r="A677"/>
      <c r="B677"/>
      <c r="C677"/>
      <c r="D677"/>
      <c r="E677"/>
      <c r="F677"/>
      <c r="G677"/>
      <c r="H677"/>
      <c r="I677"/>
      <c r="J677"/>
      <c r="K677"/>
      <c r="L677"/>
      <c r="M677"/>
      <c r="N677"/>
      <c r="O677"/>
      <c r="P677"/>
      <c r="Q677"/>
      <c r="R677"/>
    </row>
    <row r="678" spans="1:18" ht="14.5" x14ac:dyDescent="0.35">
      <c r="A678"/>
      <c r="B678"/>
      <c r="C678"/>
      <c r="D678"/>
      <c r="E678"/>
      <c r="F678"/>
      <c r="G678"/>
      <c r="H678"/>
      <c r="I678"/>
      <c r="J678"/>
      <c r="K678"/>
      <c r="L678"/>
      <c r="M678"/>
      <c r="N678"/>
      <c r="O678"/>
      <c r="P678"/>
      <c r="Q678"/>
      <c r="R678"/>
    </row>
    <row r="679" spans="1:18" ht="14.5" x14ac:dyDescent="0.35">
      <c r="A679"/>
      <c r="B679"/>
      <c r="C679"/>
      <c r="D679"/>
      <c r="E679"/>
      <c r="F679"/>
      <c r="G679"/>
      <c r="H679"/>
      <c r="I679"/>
      <c r="J679"/>
      <c r="K679"/>
      <c r="L679"/>
      <c r="M679"/>
      <c r="N679"/>
      <c r="O679"/>
      <c r="P679"/>
      <c r="Q679"/>
      <c r="R679"/>
    </row>
    <row r="680" spans="1:18" ht="14.5" x14ac:dyDescent="0.35">
      <c r="A680"/>
      <c r="B680"/>
      <c r="C680"/>
      <c r="D680"/>
      <c r="E680"/>
      <c r="F680"/>
      <c r="G680"/>
      <c r="H680"/>
      <c r="I680"/>
      <c r="J680"/>
      <c r="K680"/>
      <c r="L680"/>
      <c r="M680"/>
      <c r="N680"/>
      <c r="O680"/>
      <c r="P680"/>
      <c r="Q680"/>
      <c r="R680"/>
    </row>
    <row r="681" spans="1:18" ht="14.5" x14ac:dyDescent="0.35">
      <c r="A681"/>
      <c r="B681"/>
      <c r="C681"/>
      <c r="D681"/>
      <c r="E681"/>
      <c r="F681"/>
      <c r="G681"/>
      <c r="H681"/>
      <c r="I681"/>
      <c r="J681"/>
      <c r="K681"/>
      <c r="L681"/>
      <c r="M681"/>
      <c r="N681"/>
      <c r="O681"/>
      <c r="P681"/>
      <c r="Q681"/>
      <c r="R681"/>
    </row>
    <row r="682" spans="1:18" ht="14.5" x14ac:dyDescent="0.35">
      <c r="A682"/>
      <c r="B682"/>
      <c r="C682"/>
      <c r="D682"/>
      <c r="E682"/>
      <c r="F682"/>
      <c r="G682"/>
      <c r="H682"/>
      <c r="I682"/>
      <c r="J682"/>
      <c r="K682"/>
      <c r="L682"/>
      <c r="M682"/>
      <c r="N682"/>
      <c r="O682"/>
      <c r="P682"/>
      <c r="Q682"/>
      <c r="R682"/>
    </row>
    <row r="683" spans="1:18" ht="14.5" x14ac:dyDescent="0.35">
      <c r="A683"/>
      <c r="B683"/>
      <c r="C683"/>
      <c r="D683"/>
      <c r="E683"/>
      <c r="F683"/>
      <c r="G683"/>
      <c r="H683"/>
      <c r="I683"/>
      <c r="J683"/>
      <c r="K683"/>
      <c r="L683"/>
      <c r="M683"/>
      <c r="N683"/>
      <c r="O683"/>
      <c r="P683"/>
      <c r="Q683"/>
      <c r="R683"/>
    </row>
    <row r="684" spans="1:18" ht="14.5" x14ac:dyDescent="0.35">
      <c r="A684"/>
      <c r="B684"/>
      <c r="C684"/>
      <c r="D684"/>
      <c r="E684"/>
      <c r="F684"/>
      <c r="G684"/>
      <c r="H684"/>
      <c r="I684"/>
      <c r="J684"/>
      <c r="K684"/>
      <c r="L684"/>
      <c r="M684"/>
      <c r="N684"/>
      <c r="O684"/>
      <c r="P684"/>
      <c r="Q684"/>
      <c r="R684"/>
    </row>
    <row r="685" spans="1:18" ht="14.5" x14ac:dyDescent="0.35">
      <c r="A685"/>
      <c r="B685"/>
      <c r="C685"/>
      <c r="D685"/>
      <c r="E685"/>
      <c r="F685"/>
      <c r="G685"/>
      <c r="H685"/>
      <c r="I685"/>
      <c r="J685"/>
      <c r="K685"/>
      <c r="L685"/>
      <c r="M685"/>
      <c r="N685"/>
      <c r="O685"/>
      <c r="P685"/>
      <c r="Q685"/>
      <c r="R685"/>
    </row>
    <row r="686" spans="1:18" ht="14.5" x14ac:dyDescent="0.35">
      <c r="A686"/>
      <c r="B686"/>
      <c r="C686"/>
      <c r="D686"/>
      <c r="E686"/>
      <c r="F686"/>
      <c r="G686"/>
      <c r="H686"/>
      <c r="I686"/>
      <c r="J686"/>
      <c r="K686"/>
      <c r="L686"/>
      <c r="M686"/>
      <c r="N686"/>
      <c r="O686"/>
      <c r="P686"/>
      <c r="Q686"/>
      <c r="R686"/>
    </row>
    <row r="687" spans="1:18" ht="14.5" x14ac:dyDescent="0.35">
      <c r="A687"/>
      <c r="B687"/>
      <c r="C687"/>
      <c r="D687"/>
      <c r="E687"/>
      <c r="F687"/>
      <c r="G687"/>
      <c r="H687"/>
      <c r="I687"/>
      <c r="J687"/>
      <c r="K687"/>
      <c r="L687"/>
      <c r="M687"/>
      <c r="N687"/>
      <c r="O687"/>
      <c r="P687"/>
      <c r="Q687"/>
      <c r="R687"/>
    </row>
    <row r="688" spans="1:18" ht="14.5" x14ac:dyDescent="0.35">
      <c r="A688"/>
      <c r="B688"/>
      <c r="C688"/>
      <c r="D688"/>
      <c r="E688"/>
      <c r="F688"/>
      <c r="G688"/>
      <c r="H688"/>
      <c r="I688"/>
      <c r="J688"/>
      <c r="K688"/>
      <c r="L688"/>
      <c r="M688"/>
      <c r="N688"/>
      <c r="O688"/>
      <c r="P688"/>
      <c r="Q688"/>
      <c r="R688"/>
    </row>
    <row r="689" spans="1:18" ht="14.5" x14ac:dyDescent="0.35">
      <c r="A689"/>
      <c r="B689"/>
      <c r="C689"/>
      <c r="D689"/>
      <c r="E689"/>
      <c r="F689"/>
      <c r="G689"/>
      <c r="H689"/>
      <c r="I689"/>
      <c r="J689"/>
      <c r="K689"/>
      <c r="L689"/>
      <c r="M689"/>
      <c r="N689"/>
      <c r="O689"/>
      <c r="P689"/>
      <c r="Q689"/>
      <c r="R689"/>
    </row>
    <row r="690" spans="1:18" ht="14.5" x14ac:dyDescent="0.35">
      <c r="A690"/>
      <c r="B690"/>
      <c r="C690"/>
      <c r="D690"/>
      <c r="E690"/>
      <c r="F690"/>
      <c r="G690"/>
      <c r="H690"/>
      <c r="I690"/>
      <c r="J690"/>
      <c r="K690"/>
      <c r="L690"/>
      <c r="M690"/>
      <c r="N690"/>
      <c r="O690"/>
      <c r="P690"/>
      <c r="Q690"/>
      <c r="R690"/>
    </row>
    <row r="691" spans="1:18" ht="14.5" x14ac:dyDescent="0.35">
      <c r="A691"/>
      <c r="B691"/>
      <c r="C691"/>
      <c r="D691"/>
      <c r="E691"/>
      <c r="F691"/>
      <c r="G691"/>
      <c r="H691"/>
      <c r="I691"/>
      <c r="J691"/>
      <c r="K691"/>
      <c r="L691"/>
      <c r="M691"/>
      <c r="N691"/>
      <c r="O691"/>
      <c r="P691"/>
      <c r="Q691"/>
      <c r="R691"/>
    </row>
    <row r="692" spans="1:18" ht="14.5" x14ac:dyDescent="0.35">
      <c r="A692"/>
      <c r="B692"/>
      <c r="C692"/>
      <c r="D692"/>
      <c r="E692"/>
      <c r="F692"/>
      <c r="G692"/>
      <c r="H692"/>
      <c r="I692"/>
      <c r="J692"/>
      <c r="K692"/>
      <c r="L692"/>
      <c r="M692"/>
      <c r="N692"/>
      <c r="O692"/>
      <c r="P692"/>
      <c r="Q692"/>
      <c r="R692"/>
    </row>
    <row r="693" spans="1:18" ht="14.5" x14ac:dyDescent="0.35">
      <c r="A693"/>
      <c r="B693"/>
      <c r="C693"/>
      <c r="D693"/>
      <c r="E693"/>
      <c r="F693"/>
      <c r="G693"/>
      <c r="H693"/>
      <c r="I693"/>
      <c r="J693"/>
      <c r="K693"/>
      <c r="L693"/>
      <c r="M693"/>
      <c r="N693"/>
      <c r="O693"/>
      <c r="P693"/>
      <c r="Q693"/>
      <c r="R693"/>
    </row>
    <row r="694" spans="1:18" ht="14.5" x14ac:dyDescent="0.35">
      <c r="A694"/>
      <c r="B694"/>
      <c r="C694"/>
      <c r="D694"/>
      <c r="E694"/>
      <c r="F694"/>
      <c r="G694"/>
      <c r="H694"/>
      <c r="I694"/>
      <c r="J694"/>
      <c r="K694"/>
      <c r="L694"/>
      <c r="M694"/>
      <c r="N694"/>
      <c r="O694"/>
      <c r="P694"/>
      <c r="Q694"/>
      <c r="R694"/>
    </row>
    <row r="695" spans="1:18" ht="14.5" x14ac:dyDescent="0.35">
      <c r="A695"/>
      <c r="B695"/>
      <c r="C695"/>
      <c r="D695"/>
      <c r="E695"/>
      <c r="F695"/>
      <c r="G695"/>
      <c r="H695"/>
      <c r="I695"/>
      <c r="J695"/>
      <c r="K695"/>
      <c r="L695"/>
      <c r="M695"/>
      <c r="N695"/>
      <c r="O695"/>
      <c r="P695"/>
      <c r="Q695"/>
      <c r="R695"/>
    </row>
    <row r="696" spans="1:18" ht="14.5" x14ac:dyDescent="0.35">
      <c r="A696"/>
      <c r="B696"/>
      <c r="C696"/>
      <c r="D696"/>
      <c r="E696"/>
      <c r="F696"/>
      <c r="G696"/>
      <c r="H696"/>
      <c r="I696"/>
      <c r="J696"/>
      <c r="K696"/>
      <c r="L696"/>
      <c r="M696"/>
      <c r="N696"/>
      <c r="O696"/>
      <c r="P696"/>
      <c r="Q696"/>
      <c r="R696"/>
    </row>
    <row r="697" spans="1:18" ht="14.5" x14ac:dyDescent="0.35">
      <c r="A697"/>
      <c r="B697"/>
      <c r="C697"/>
      <c r="D697"/>
      <c r="E697"/>
      <c r="F697"/>
      <c r="G697"/>
      <c r="H697"/>
      <c r="I697"/>
      <c r="J697"/>
      <c r="K697"/>
      <c r="L697"/>
      <c r="M697"/>
      <c r="N697"/>
      <c r="O697"/>
      <c r="P697"/>
      <c r="Q697"/>
      <c r="R697"/>
    </row>
    <row r="698" spans="1:18" ht="14.5" x14ac:dyDescent="0.35">
      <c r="A698"/>
      <c r="B698"/>
      <c r="C698"/>
      <c r="D698"/>
      <c r="E698"/>
      <c r="F698"/>
      <c r="G698"/>
      <c r="H698"/>
      <c r="I698"/>
      <c r="J698"/>
      <c r="K698"/>
      <c r="L698"/>
      <c r="M698"/>
      <c r="N698"/>
      <c r="O698"/>
      <c r="P698"/>
      <c r="Q698"/>
      <c r="R698"/>
    </row>
    <row r="699" spans="1:18" ht="14.5" x14ac:dyDescent="0.35">
      <c r="A699"/>
      <c r="B699"/>
      <c r="C699"/>
      <c r="D699"/>
      <c r="E699"/>
      <c r="F699"/>
      <c r="G699"/>
      <c r="H699"/>
      <c r="I699"/>
      <c r="J699"/>
      <c r="K699"/>
      <c r="L699"/>
      <c r="M699"/>
      <c r="N699"/>
      <c r="O699"/>
      <c r="P699"/>
      <c r="Q699"/>
      <c r="R699"/>
    </row>
    <row r="700" spans="1:18" ht="14.5" x14ac:dyDescent="0.35">
      <c r="A700"/>
      <c r="B700"/>
      <c r="C700"/>
      <c r="D700"/>
      <c r="E700"/>
      <c r="F700"/>
      <c r="G700"/>
      <c r="H700"/>
      <c r="I700"/>
      <c r="J700"/>
      <c r="K700"/>
      <c r="L700"/>
      <c r="M700"/>
      <c r="N700"/>
      <c r="O700"/>
      <c r="P700"/>
      <c r="Q700"/>
      <c r="R700"/>
    </row>
    <row r="701" spans="1:18" ht="14.5" x14ac:dyDescent="0.35">
      <c r="A701"/>
      <c r="B701"/>
      <c r="C701"/>
      <c r="D701"/>
      <c r="E701"/>
      <c r="F701"/>
      <c r="G701"/>
      <c r="H701"/>
      <c r="I701"/>
      <c r="J701"/>
      <c r="K701"/>
      <c r="L701"/>
      <c r="M701"/>
      <c r="N701"/>
      <c r="O701"/>
      <c r="P701"/>
      <c r="Q701"/>
      <c r="R701"/>
    </row>
    <row r="702" spans="1:18" ht="14.5" x14ac:dyDescent="0.35">
      <c r="A702"/>
      <c r="B702"/>
      <c r="C702"/>
      <c r="D702"/>
      <c r="E702"/>
      <c r="F702"/>
      <c r="G702"/>
      <c r="H702"/>
      <c r="I702"/>
      <c r="J702"/>
      <c r="K702"/>
      <c r="L702"/>
      <c r="M702"/>
      <c r="N702"/>
      <c r="O702"/>
      <c r="P702"/>
      <c r="Q702"/>
      <c r="R702"/>
    </row>
    <row r="703" spans="1:18" ht="14.5" x14ac:dyDescent="0.35">
      <c r="A703"/>
      <c r="B703"/>
      <c r="C703"/>
      <c r="D703"/>
      <c r="E703"/>
      <c r="F703"/>
      <c r="G703"/>
      <c r="H703"/>
      <c r="I703"/>
      <c r="J703"/>
      <c r="K703"/>
      <c r="L703"/>
      <c r="M703"/>
      <c r="N703"/>
      <c r="O703"/>
      <c r="P703"/>
      <c r="Q703"/>
      <c r="R703"/>
    </row>
    <row r="704" spans="1:18" ht="14.5" x14ac:dyDescent="0.35">
      <c r="A704"/>
      <c r="B704"/>
      <c r="C704"/>
      <c r="D704"/>
      <c r="E704"/>
      <c r="F704"/>
      <c r="G704"/>
      <c r="H704"/>
      <c r="I704"/>
      <c r="J704"/>
      <c r="K704"/>
      <c r="L704"/>
      <c r="M704"/>
      <c r="N704"/>
      <c r="O704"/>
      <c r="P704"/>
      <c r="Q704"/>
      <c r="R704"/>
    </row>
    <row r="705" spans="1:18" ht="14.5" x14ac:dyDescent="0.35">
      <c r="A705"/>
      <c r="B705"/>
      <c r="C705"/>
      <c r="D705"/>
      <c r="E705"/>
      <c r="F705"/>
      <c r="G705"/>
      <c r="H705"/>
      <c r="I705"/>
      <c r="J705"/>
      <c r="K705"/>
      <c r="L705"/>
      <c r="M705"/>
      <c r="N705"/>
      <c r="O705"/>
      <c r="P705"/>
      <c r="Q705"/>
      <c r="R705"/>
    </row>
    <row r="706" spans="1:18" ht="14.5" x14ac:dyDescent="0.35">
      <c r="A706"/>
      <c r="B706"/>
      <c r="C706"/>
      <c r="D706"/>
      <c r="E706"/>
      <c r="F706"/>
      <c r="G706"/>
      <c r="H706"/>
      <c r="I706"/>
      <c r="J706"/>
      <c r="K706"/>
      <c r="L706"/>
      <c r="M706"/>
      <c r="N706"/>
      <c r="O706"/>
      <c r="P706"/>
      <c r="Q706"/>
      <c r="R706"/>
    </row>
    <row r="707" spans="1:18" ht="14.5" x14ac:dyDescent="0.35">
      <c r="A707"/>
      <c r="B707"/>
      <c r="C707"/>
      <c r="D707"/>
      <c r="E707"/>
      <c r="F707"/>
      <c r="G707"/>
      <c r="H707"/>
      <c r="I707"/>
      <c r="J707"/>
      <c r="K707"/>
      <c r="L707"/>
      <c r="M707"/>
      <c r="N707"/>
      <c r="O707"/>
      <c r="P707"/>
      <c r="Q707"/>
      <c r="R707"/>
    </row>
    <row r="708" spans="1:18" ht="14.5" x14ac:dyDescent="0.35">
      <c r="A708"/>
      <c r="B708"/>
      <c r="C708"/>
      <c r="D708"/>
      <c r="E708"/>
      <c r="F708"/>
      <c r="G708"/>
      <c r="H708"/>
      <c r="I708"/>
      <c r="J708"/>
      <c r="K708"/>
      <c r="L708"/>
      <c r="M708"/>
      <c r="N708"/>
      <c r="O708"/>
      <c r="P708"/>
      <c r="Q708"/>
      <c r="R708"/>
    </row>
    <row r="709" spans="1:18" ht="14.5" x14ac:dyDescent="0.35">
      <c r="A709"/>
      <c r="B709"/>
      <c r="C709"/>
      <c r="D709"/>
      <c r="E709"/>
      <c r="F709"/>
      <c r="G709"/>
      <c r="H709"/>
      <c r="I709"/>
      <c r="J709"/>
      <c r="K709"/>
      <c r="L709"/>
      <c r="M709"/>
      <c r="N709"/>
      <c r="O709"/>
      <c r="P709"/>
      <c r="Q709"/>
      <c r="R709"/>
    </row>
    <row r="710" spans="1:18" ht="14.5" x14ac:dyDescent="0.35">
      <c r="A710"/>
      <c r="B710"/>
      <c r="C710"/>
      <c r="D710"/>
      <c r="E710"/>
      <c r="F710"/>
      <c r="G710"/>
      <c r="H710"/>
      <c r="I710"/>
      <c r="J710"/>
      <c r="K710"/>
      <c r="L710"/>
      <c r="M710"/>
      <c r="N710"/>
      <c r="O710"/>
      <c r="P710"/>
      <c r="Q710"/>
      <c r="R710"/>
    </row>
    <row r="711" spans="1:18" ht="14.5" x14ac:dyDescent="0.35">
      <c r="A711"/>
      <c r="B711"/>
      <c r="C711"/>
      <c r="D711"/>
      <c r="E711"/>
      <c r="F711"/>
      <c r="G711"/>
      <c r="H711"/>
      <c r="I711"/>
      <c r="J711"/>
      <c r="K711"/>
      <c r="L711"/>
      <c r="M711"/>
      <c r="N711"/>
      <c r="O711"/>
      <c r="P711"/>
      <c r="Q711"/>
      <c r="R711"/>
    </row>
    <row r="712" spans="1:18" ht="14.5" x14ac:dyDescent="0.35">
      <c r="A712"/>
      <c r="B712"/>
      <c r="C712"/>
      <c r="D712"/>
      <c r="E712"/>
      <c r="F712"/>
      <c r="G712"/>
      <c r="H712"/>
      <c r="I712"/>
      <c r="J712"/>
      <c r="K712"/>
      <c r="L712"/>
      <c r="M712"/>
      <c r="N712"/>
      <c r="O712"/>
      <c r="P712"/>
      <c r="Q712"/>
      <c r="R712"/>
    </row>
    <row r="713" spans="1:18" ht="14.5" x14ac:dyDescent="0.35">
      <c r="A713"/>
      <c r="B713"/>
      <c r="C713"/>
      <c r="D713"/>
      <c r="E713"/>
      <c r="F713"/>
      <c r="G713"/>
      <c r="H713"/>
      <c r="I713"/>
      <c r="J713"/>
      <c r="K713"/>
      <c r="L713"/>
      <c r="M713"/>
      <c r="N713"/>
      <c r="O713"/>
      <c r="P713"/>
      <c r="Q713"/>
      <c r="R713"/>
    </row>
    <row r="714" spans="1:18" ht="14.5" x14ac:dyDescent="0.35">
      <c r="A714"/>
      <c r="B714"/>
      <c r="C714"/>
      <c r="D714"/>
      <c r="E714"/>
      <c r="F714"/>
      <c r="G714"/>
      <c r="H714"/>
      <c r="I714"/>
      <c r="J714"/>
      <c r="K714"/>
      <c r="L714"/>
      <c r="M714"/>
      <c r="N714"/>
      <c r="O714"/>
      <c r="P714"/>
      <c r="Q714"/>
      <c r="R714"/>
    </row>
    <row r="715" spans="1:18" ht="14.5" x14ac:dyDescent="0.35">
      <c r="A715"/>
      <c r="B715"/>
      <c r="C715"/>
      <c r="D715"/>
      <c r="E715"/>
      <c r="F715"/>
      <c r="G715"/>
      <c r="H715"/>
      <c r="I715"/>
      <c r="J715"/>
      <c r="K715"/>
      <c r="L715"/>
      <c r="M715"/>
      <c r="N715"/>
      <c r="O715"/>
      <c r="P715"/>
      <c r="Q715"/>
      <c r="R715"/>
    </row>
    <row r="716" spans="1:18" ht="14.5" x14ac:dyDescent="0.35">
      <c r="A716"/>
      <c r="B716"/>
      <c r="C716"/>
      <c r="D716"/>
      <c r="E716"/>
      <c r="F716"/>
      <c r="G716"/>
      <c r="H716"/>
      <c r="I716"/>
      <c r="J716"/>
      <c r="K716"/>
      <c r="L716"/>
      <c r="M716"/>
      <c r="N716"/>
      <c r="O716"/>
      <c r="P716"/>
      <c r="Q716"/>
      <c r="R716"/>
    </row>
    <row r="717" spans="1:18" ht="14.5" x14ac:dyDescent="0.35">
      <c r="A717"/>
      <c r="B717"/>
      <c r="C717"/>
      <c r="D717"/>
      <c r="E717"/>
      <c r="F717"/>
      <c r="G717"/>
      <c r="H717"/>
      <c r="I717"/>
      <c r="J717"/>
      <c r="K717"/>
      <c r="L717"/>
      <c r="M717"/>
      <c r="N717"/>
      <c r="O717"/>
      <c r="P717"/>
      <c r="Q717"/>
      <c r="R717"/>
    </row>
    <row r="718" spans="1:18" ht="14.5" x14ac:dyDescent="0.35">
      <c r="A718"/>
      <c r="B718"/>
      <c r="C718"/>
      <c r="D718"/>
      <c r="E718"/>
      <c r="F718"/>
      <c r="G718"/>
      <c r="H718"/>
      <c r="I718"/>
      <c r="J718"/>
      <c r="K718"/>
      <c r="L718"/>
      <c r="M718"/>
      <c r="N718"/>
      <c r="O718"/>
      <c r="P718"/>
      <c r="Q718"/>
      <c r="R718"/>
    </row>
    <row r="719" spans="1:18" ht="14.5" x14ac:dyDescent="0.35">
      <c r="A719"/>
      <c r="B719"/>
      <c r="C719"/>
      <c r="D719"/>
      <c r="E719"/>
      <c r="F719"/>
      <c r="G719"/>
      <c r="H719"/>
      <c r="I719"/>
      <c r="J719"/>
      <c r="K719"/>
      <c r="L719"/>
      <c r="M719"/>
      <c r="N719"/>
      <c r="O719"/>
      <c r="P719"/>
      <c r="Q719"/>
      <c r="R719"/>
    </row>
    <row r="720" spans="1:18" ht="14.5" x14ac:dyDescent="0.35">
      <c r="A720"/>
      <c r="B720"/>
      <c r="C720"/>
      <c r="D720"/>
      <c r="E720"/>
      <c r="F720"/>
      <c r="G720"/>
      <c r="H720"/>
      <c r="I720"/>
      <c r="J720"/>
      <c r="K720"/>
      <c r="L720"/>
      <c r="M720"/>
      <c r="N720"/>
      <c r="O720"/>
      <c r="P720"/>
      <c r="Q720"/>
      <c r="R720"/>
    </row>
    <row r="721" spans="1:18" ht="14.5" x14ac:dyDescent="0.35">
      <c r="A721"/>
      <c r="B721"/>
      <c r="C721"/>
      <c r="D721"/>
      <c r="E721"/>
      <c r="F721"/>
      <c r="G721"/>
      <c r="H721"/>
      <c r="I721"/>
      <c r="J721"/>
      <c r="K721"/>
      <c r="L721"/>
      <c r="M721"/>
      <c r="N721"/>
      <c r="O721"/>
      <c r="P721"/>
      <c r="Q721"/>
      <c r="R721"/>
    </row>
    <row r="722" spans="1:18" ht="14.5" x14ac:dyDescent="0.35">
      <c r="A722"/>
      <c r="B722"/>
      <c r="C722"/>
      <c r="D722"/>
      <c r="E722"/>
      <c r="F722"/>
      <c r="G722"/>
      <c r="H722"/>
      <c r="I722"/>
      <c r="J722"/>
      <c r="K722"/>
      <c r="L722"/>
      <c r="M722"/>
      <c r="N722"/>
      <c r="O722"/>
      <c r="P722"/>
      <c r="Q722"/>
      <c r="R722"/>
    </row>
    <row r="723" spans="1:18" ht="14.5" x14ac:dyDescent="0.35">
      <c r="A723"/>
      <c r="B723"/>
      <c r="C723"/>
      <c r="D723"/>
      <c r="E723"/>
      <c r="F723"/>
      <c r="G723"/>
      <c r="H723"/>
      <c r="I723"/>
      <c r="J723"/>
      <c r="K723"/>
      <c r="L723"/>
      <c r="M723"/>
      <c r="N723"/>
      <c r="O723"/>
      <c r="P723"/>
      <c r="Q723"/>
      <c r="R723"/>
    </row>
    <row r="724" spans="1:18" ht="14.5" x14ac:dyDescent="0.35">
      <c r="A724"/>
      <c r="B724"/>
      <c r="C724"/>
      <c r="D724"/>
      <c r="E724"/>
      <c r="F724"/>
      <c r="G724"/>
      <c r="H724"/>
      <c r="I724"/>
      <c r="J724"/>
      <c r="K724"/>
      <c r="L724"/>
      <c r="M724"/>
      <c r="N724"/>
      <c r="O724"/>
      <c r="P724"/>
      <c r="Q724"/>
      <c r="R724"/>
    </row>
    <row r="725" spans="1:18" ht="14.5" x14ac:dyDescent="0.35">
      <c r="A725"/>
      <c r="B725"/>
      <c r="C725"/>
      <c r="D725"/>
      <c r="E725"/>
      <c r="F725"/>
      <c r="G725"/>
      <c r="H725"/>
      <c r="I725"/>
      <c r="J725"/>
      <c r="K725"/>
      <c r="L725"/>
      <c r="M725"/>
      <c r="N725"/>
      <c r="O725"/>
      <c r="P725"/>
      <c r="Q725"/>
      <c r="R725"/>
    </row>
    <row r="726" spans="1:18" ht="14.5" x14ac:dyDescent="0.35">
      <c r="A726"/>
      <c r="B726"/>
      <c r="C726"/>
      <c r="D726"/>
      <c r="E726"/>
      <c r="F726"/>
      <c r="G726"/>
      <c r="H726"/>
      <c r="I726"/>
      <c r="J726"/>
      <c r="K726"/>
      <c r="L726"/>
      <c r="M726"/>
      <c r="N726"/>
      <c r="O726"/>
      <c r="P726"/>
      <c r="Q726"/>
      <c r="R726"/>
    </row>
    <row r="727" spans="1:18" ht="14.5" x14ac:dyDescent="0.35">
      <c r="A727"/>
      <c r="B727"/>
      <c r="C727"/>
      <c r="D727"/>
      <c r="E727"/>
      <c r="F727"/>
      <c r="G727"/>
      <c r="H727"/>
      <c r="I727"/>
      <c r="J727"/>
      <c r="K727"/>
      <c r="L727"/>
      <c r="M727"/>
      <c r="N727"/>
      <c r="O727"/>
      <c r="P727"/>
      <c r="Q727"/>
      <c r="R727"/>
    </row>
    <row r="728" spans="1:18" ht="14.5" x14ac:dyDescent="0.35">
      <c r="A728"/>
      <c r="B728"/>
      <c r="C728"/>
      <c r="D728"/>
      <c r="E728"/>
      <c r="F728"/>
      <c r="G728"/>
      <c r="H728"/>
      <c r="I728"/>
      <c r="J728"/>
      <c r="K728"/>
      <c r="L728"/>
      <c r="M728"/>
      <c r="N728"/>
      <c r="O728"/>
      <c r="P728"/>
      <c r="Q728"/>
      <c r="R728"/>
    </row>
    <row r="729" spans="1:18" ht="14.5" x14ac:dyDescent="0.35">
      <c r="A729"/>
      <c r="B729"/>
      <c r="C729"/>
      <c r="D729"/>
      <c r="E729"/>
      <c r="F729"/>
      <c r="G729"/>
      <c r="H729"/>
      <c r="I729"/>
      <c r="J729"/>
      <c r="K729"/>
      <c r="L729"/>
      <c r="M729"/>
      <c r="N729"/>
      <c r="O729"/>
      <c r="P729"/>
      <c r="Q729"/>
      <c r="R729"/>
    </row>
    <row r="730" spans="1:18" ht="14.5" x14ac:dyDescent="0.35">
      <c r="A730"/>
      <c r="B730"/>
      <c r="C730"/>
      <c r="D730"/>
      <c r="E730"/>
      <c r="F730"/>
      <c r="G730"/>
      <c r="H730"/>
      <c r="I730"/>
      <c r="J730"/>
      <c r="K730"/>
      <c r="L730"/>
      <c r="M730"/>
      <c r="N730"/>
      <c r="O730"/>
      <c r="P730"/>
      <c r="Q730"/>
      <c r="R730"/>
    </row>
    <row r="731" spans="1:18" ht="14.5" x14ac:dyDescent="0.35">
      <c r="A731"/>
      <c r="B731"/>
      <c r="C731"/>
      <c r="D731"/>
      <c r="E731"/>
      <c r="F731"/>
      <c r="G731"/>
      <c r="H731"/>
      <c r="I731"/>
      <c r="J731"/>
      <c r="K731"/>
      <c r="L731"/>
      <c r="M731"/>
      <c r="N731"/>
      <c r="O731"/>
      <c r="P731"/>
      <c r="Q731"/>
      <c r="R731"/>
    </row>
    <row r="732" spans="1:18" ht="14.5" x14ac:dyDescent="0.35">
      <c r="A732"/>
      <c r="B732"/>
      <c r="C732"/>
      <c r="D732"/>
      <c r="E732"/>
      <c r="F732"/>
      <c r="G732"/>
      <c r="H732"/>
      <c r="I732"/>
      <c r="J732"/>
      <c r="K732"/>
      <c r="L732"/>
      <c r="M732"/>
      <c r="N732"/>
      <c r="O732"/>
      <c r="P732"/>
      <c r="Q732"/>
      <c r="R732"/>
    </row>
    <row r="733" spans="1:18" ht="14.5" x14ac:dyDescent="0.35">
      <c r="A733"/>
      <c r="B733"/>
      <c r="C733"/>
      <c r="D733"/>
      <c r="E733"/>
      <c r="F733"/>
      <c r="G733"/>
      <c r="H733"/>
      <c r="I733"/>
      <c r="J733"/>
      <c r="K733"/>
      <c r="L733"/>
      <c r="M733"/>
      <c r="N733"/>
      <c r="O733"/>
      <c r="P733"/>
      <c r="Q733"/>
      <c r="R733"/>
    </row>
    <row r="734" spans="1:18" ht="14.5" x14ac:dyDescent="0.35">
      <c r="A734"/>
      <c r="B734"/>
      <c r="C734"/>
      <c r="D734"/>
      <c r="E734"/>
      <c r="F734"/>
      <c r="G734"/>
      <c r="H734"/>
      <c r="I734"/>
      <c r="J734"/>
      <c r="K734"/>
      <c r="L734"/>
      <c r="M734"/>
      <c r="N734"/>
      <c r="O734"/>
      <c r="P734"/>
      <c r="Q734"/>
      <c r="R734"/>
    </row>
    <row r="735" spans="1:18" ht="14.5" x14ac:dyDescent="0.35">
      <c r="A735"/>
      <c r="B735"/>
      <c r="C735"/>
      <c r="D735"/>
      <c r="E735"/>
      <c r="F735"/>
      <c r="G735"/>
      <c r="H735"/>
      <c r="I735"/>
      <c r="J735"/>
      <c r="K735"/>
      <c r="L735"/>
      <c r="M735"/>
      <c r="N735"/>
      <c r="O735"/>
      <c r="P735"/>
      <c r="Q735"/>
      <c r="R735"/>
    </row>
    <row r="736" spans="1:18" ht="14.5" x14ac:dyDescent="0.35">
      <c r="A736"/>
      <c r="B736"/>
      <c r="C736"/>
      <c r="D736"/>
      <c r="E736"/>
      <c r="F736"/>
      <c r="G736"/>
      <c r="H736"/>
      <c r="I736"/>
      <c r="J736"/>
      <c r="K736"/>
      <c r="L736"/>
      <c r="M736"/>
      <c r="N736"/>
      <c r="O736"/>
      <c r="P736"/>
      <c r="Q736"/>
      <c r="R736"/>
    </row>
    <row r="737" spans="1:18" ht="14.5" x14ac:dyDescent="0.35">
      <c r="A737"/>
      <c r="B737"/>
      <c r="C737"/>
      <c r="D737"/>
      <c r="E737"/>
      <c r="F737"/>
      <c r="G737"/>
      <c r="H737"/>
      <c r="I737"/>
      <c r="J737"/>
      <c r="K737"/>
      <c r="L737"/>
      <c r="M737"/>
      <c r="N737"/>
      <c r="O737"/>
      <c r="P737"/>
      <c r="Q737"/>
      <c r="R737"/>
    </row>
    <row r="738" spans="1:18" ht="14.5" x14ac:dyDescent="0.35">
      <c r="A738"/>
      <c r="B738"/>
      <c r="C738"/>
      <c r="D738"/>
      <c r="E738"/>
      <c r="F738"/>
      <c r="G738"/>
      <c r="H738"/>
      <c r="I738"/>
      <c r="J738"/>
      <c r="K738"/>
      <c r="L738"/>
      <c r="M738"/>
      <c r="N738"/>
      <c r="O738"/>
      <c r="P738"/>
      <c r="Q738"/>
      <c r="R738"/>
    </row>
    <row r="739" spans="1:18" ht="14.5" x14ac:dyDescent="0.35">
      <c r="A739"/>
      <c r="B739"/>
      <c r="C739"/>
      <c r="D739"/>
      <c r="E739"/>
      <c r="F739"/>
      <c r="G739"/>
      <c r="H739"/>
      <c r="I739"/>
      <c r="J739"/>
      <c r="K739"/>
      <c r="L739"/>
      <c r="M739"/>
      <c r="N739"/>
      <c r="O739"/>
      <c r="P739"/>
      <c r="Q739"/>
      <c r="R739"/>
    </row>
    <row r="740" spans="1:18" ht="14.5" x14ac:dyDescent="0.35">
      <c r="A740"/>
      <c r="B740"/>
      <c r="C740"/>
      <c r="D740"/>
      <c r="E740"/>
      <c r="F740"/>
      <c r="G740"/>
      <c r="H740"/>
      <c r="I740"/>
      <c r="J740"/>
      <c r="K740"/>
      <c r="L740"/>
      <c r="M740"/>
      <c r="N740"/>
      <c r="O740"/>
      <c r="P740"/>
      <c r="Q740"/>
      <c r="R740"/>
    </row>
    <row r="741" spans="1:18" ht="14.5" x14ac:dyDescent="0.35">
      <c r="A741"/>
      <c r="B741"/>
      <c r="C741"/>
      <c r="D741"/>
      <c r="E741"/>
      <c r="F741"/>
      <c r="G741"/>
      <c r="H741"/>
      <c r="I741"/>
      <c r="J741"/>
      <c r="K741"/>
      <c r="L741"/>
      <c r="M741"/>
      <c r="N741"/>
      <c r="O741"/>
      <c r="P741"/>
      <c r="Q741"/>
      <c r="R741"/>
    </row>
    <row r="742" spans="1:18" ht="14.5" x14ac:dyDescent="0.35">
      <c r="A742"/>
      <c r="B742"/>
      <c r="C742"/>
      <c r="D742"/>
      <c r="E742"/>
      <c r="F742"/>
      <c r="G742"/>
      <c r="H742"/>
      <c r="I742"/>
      <c r="J742"/>
      <c r="K742"/>
      <c r="L742"/>
      <c r="M742"/>
      <c r="N742"/>
      <c r="O742"/>
      <c r="P742"/>
      <c r="Q742"/>
      <c r="R742"/>
    </row>
    <row r="743" spans="1:18" ht="14.5" x14ac:dyDescent="0.35">
      <c r="A743"/>
      <c r="B743"/>
      <c r="C743"/>
      <c r="D743"/>
      <c r="E743"/>
      <c r="F743"/>
      <c r="G743"/>
      <c r="H743"/>
      <c r="I743"/>
      <c r="J743"/>
      <c r="K743"/>
      <c r="L743"/>
      <c r="M743"/>
      <c r="N743"/>
      <c r="O743"/>
      <c r="P743"/>
      <c r="Q743"/>
      <c r="R743"/>
    </row>
    <row r="744" spans="1:18" ht="14.5" x14ac:dyDescent="0.35">
      <c r="A744"/>
      <c r="B744"/>
      <c r="C744"/>
      <c r="D744"/>
      <c r="E744"/>
      <c r="F744"/>
      <c r="G744"/>
      <c r="H744"/>
      <c r="I744"/>
      <c r="J744"/>
      <c r="K744"/>
      <c r="L744"/>
      <c r="M744"/>
      <c r="N744"/>
      <c r="O744"/>
      <c r="P744"/>
      <c r="Q744"/>
      <c r="R744"/>
    </row>
    <row r="745" spans="1:18" ht="14.5" x14ac:dyDescent="0.35">
      <c r="A745"/>
      <c r="B745"/>
      <c r="C745"/>
      <c r="D745"/>
      <c r="E745"/>
      <c r="F745"/>
      <c r="G745"/>
      <c r="H745"/>
      <c r="I745"/>
      <c r="J745"/>
      <c r="K745"/>
      <c r="L745"/>
      <c r="M745"/>
      <c r="N745"/>
      <c r="O745"/>
      <c r="P745"/>
      <c r="Q745"/>
      <c r="R745"/>
    </row>
    <row r="746" spans="1:18" ht="14.5" x14ac:dyDescent="0.35">
      <c r="A746"/>
      <c r="B746"/>
      <c r="C746"/>
      <c r="D746"/>
      <c r="E746"/>
      <c r="F746"/>
      <c r="G746"/>
      <c r="H746"/>
      <c r="I746"/>
      <c r="J746"/>
      <c r="K746"/>
      <c r="L746"/>
      <c r="M746"/>
      <c r="N746"/>
      <c r="O746"/>
      <c r="P746"/>
      <c r="Q746"/>
      <c r="R746"/>
    </row>
    <row r="747" spans="1:18" ht="14.5" x14ac:dyDescent="0.35">
      <c r="A747"/>
      <c r="B747"/>
      <c r="C747"/>
      <c r="D747"/>
      <c r="E747"/>
      <c r="F747"/>
      <c r="G747"/>
      <c r="H747"/>
      <c r="I747"/>
      <c r="J747"/>
      <c r="K747"/>
      <c r="L747"/>
      <c r="M747"/>
      <c r="N747"/>
      <c r="O747"/>
      <c r="P747"/>
      <c r="Q747"/>
      <c r="R747"/>
    </row>
    <row r="748" spans="1:18" ht="14.5" x14ac:dyDescent="0.35">
      <c r="A748"/>
      <c r="B748"/>
      <c r="C748"/>
      <c r="D748"/>
      <c r="E748"/>
      <c r="F748"/>
      <c r="G748"/>
      <c r="H748"/>
      <c r="I748"/>
      <c r="J748"/>
      <c r="K748"/>
      <c r="L748"/>
      <c r="M748"/>
      <c r="N748"/>
      <c r="O748"/>
      <c r="P748"/>
      <c r="Q748"/>
      <c r="R748"/>
    </row>
    <row r="749" spans="1:18" ht="14.5" x14ac:dyDescent="0.35">
      <c r="A749"/>
      <c r="B749"/>
      <c r="C749"/>
      <c r="D749"/>
      <c r="E749"/>
      <c r="F749"/>
      <c r="G749"/>
      <c r="H749"/>
      <c r="I749"/>
      <c r="J749"/>
      <c r="K749"/>
      <c r="L749"/>
      <c r="M749"/>
      <c r="N749"/>
      <c r="O749"/>
      <c r="P749"/>
      <c r="Q749"/>
      <c r="R749"/>
    </row>
    <row r="750" spans="1:18" ht="14.5" x14ac:dyDescent="0.35">
      <c r="A750"/>
      <c r="B750"/>
      <c r="C750"/>
      <c r="D750"/>
      <c r="E750"/>
      <c r="F750"/>
      <c r="G750"/>
      <c r="H750"/>
      <c r="I750"/>
      <c r="J750"/>
      <c r="K750"/>
      <c r="L750"/>
      <c r="M750"/>
      <c r="N750"/>
      <c r="O750"/>
      <c r="P750"/>
      <c r="Q750"/>
      <c r="R750"/>
    </row>
    <row r="751" spans="1:18" ht="14.5" x14ac:dyDescent="0.35">
      <c r="A751"/>
      <c r="B751"/>
      <c r="C751"/>
      <c r="D751"/>
      <c r="E751"/>
      <c r="F751"/>
      <c r="G751"/>
      <c r="H751"/>
      <c r="I751"/>
      <c r="J751"/>
      <c r="K751"/>
      <c r="L751"/>
      <c r="M751"/>
      <c r="N751"/>
      <c r="O751"/>
      <c r="P751"/>
      <c r="Q751"/>
      <c r="R751"/>
    </row>
    <row r="752" spans="1:18" ht="14.5" x14ac:dyDescent="0.35">
      <c r="A752"/>
      <c r="B752"/>
      <c r="C752"/>
      <c r="D752"/>
      <c r="E752"/>
      <c r="F752"/>
      <c r="G752"/>
      <c r="H752"/>
      <c r="I752"/>
      <c r="J752"/>
      <c r="K752"/>
      <c r="L752"/>
      <c r="M752"/>
      <c r="N752"/>
      <c r="O752"/>
      <c r="P752"/>
      <c r="Q752"/>
      <c r="R752"/>
    </row>
    <row r="753" spans="1:18" ht="14.5" x14ac:dyDescent="0.35">
      <c r="A753"/>
      <c r="B753"/>
      <c r="C753"/>
      <c r="D753"/>
      <c r="E753"/>
      <c r="F753"/>
      <c r="G753"/>
      <c r="H753"/>
      <c r="I753"/>
      <c r="J753"/>
      <c r="K753"/>
      <c r="L753"/>
      <c r="M753"/>
      <c r="N753"/>
      <c r="O753"/>
      <c r="P753"/>
      <c r="Q753"/>
      <c r="R753"/>
    </row>
    <row r="754" spans="1:18" ht="14.5" x14ac:dyDescent="0.35">
      <c r="A754"/>
      <c r="B754"/>
      <c r="C754"/>
      <c r="D754"/>
      <c r="E754"/>
      <c r="F754"/>
      <c r="G754"/>
      <c r="H754"/>
      <c r="I754"/>
      <c r="J754"/>
      <c r="K754"/>
      <c r="L754"/>
      <c r="M754"/>
      <c r="N754"/>
      <c r="O754"/>
      <c r="P754"/>
      <c r="Q754"/>
      <c r="R754"/>
    </row>
    <row r="755" spans="1:18" ht="14.5" x14ac:dyDescent="0.35">
      <c r="A755"/>
      <c r="B755"/>
      <c r="C755"/>
      <c r="D755"/>
      <c r="E755"/>
      <c r="F755"/>
      <c r="G755"/>
      <c r="H755"/>
      <c r="I755"/>
      <c r="J755"/>
      <c r="K755"/>
      <c r="L755"/>
      <c r="M755"/>
      <c r="N755"/>
      <c r="O755"/>
      <c r="P755"/>
      <c r="Q755"/>
      <c r="R755"/>
    </row>
    <row r="756" spans="1:18" ht="14.5" x14ac:dyDescent="0.35">
      <c r="A756"/>
      <c r="B756"/>
      <c r="C756"/>
      <c r="D756"/>
      <c r="E756"/>
      <c r="F756"/>
      <c r="G756"/>
      <c r="H756"/>
      <c r="I756"/>
      <c r="J756"/>
      <c r="K756"/>
      <c r="L756"/>
      <c r="M756"/>
      <c r="N756"/>
      <c r="O756"/>
      <c r="P756"/>
      <c r="Q756"/>
      <c r="R756"/>
    </row>
    <row r="757" spans="1:18" ht="14.5" x14ac:dyDescent="0.35">
      <c r="A757"/>
      <c r="B757"/>
      <c r="C757"/>
      <c r="D757"/>
      <c r="E757"/>
      <c r="F757"/>
      <c r="G757"/>
      <c r="H757"/>
      <c r="I757"/>
      <c r="J757"/>
      <c r="K757"/>
      <c r="L757"/>
      <c r="M757"/>
      <c r="N757"/>
      <c r="O757"/>
      <c r="P757"/>
      <c r="Q757"/>
      <c r="R757"/>
    </row>
    <row r="758" spans="1:18" ht="14.5" x14ac:dyDescent="0.35">
      <c r="A758"/>
      <c r="B758"/>
      <c r="C758"/>
      <c r="D758"/>
      <c r="E758"/>
      <c r="F758"/>
      <c r="G758"/>
      <c r="H758"/>
      <c r="I758"/>
      <c r="J758"/>
      <c r="K758"/>
      <c r="L758"/>
      <c r="M758"/>
      <c r="N758"/>
      <c r="O758"/>
      <c r="P758"/>
      <c r="Q758"/>
      <c r="R758"/>
    </row>
    <row r="759" spans="1:18" ht="14.5" x14ac:dyDescent="0.35">
      <c r="A759"/>
      <c r="B759"/>
      <c r="C759"/>
      <c r="D759"/>
      <c r="E759"/>
      <c r="F759"/>
      <c r="G759"/>
      <c r="H759"/>
      <c r="I759"/>
      <c r="J759"/>
      <c r="K759"/>
      <c r="L759"/>
      <c r="M759"/>
      <c r="N759"/>
      <c r="O759"/>
      <c r="P759"/>
      <c r="Q759"/>
      <c r="R759"/>
    </row>
    <row r="760" spans="1:18" ht="14.5" x14ac:dyDescent="0.35">
      <c r="A760"/>
      <c r="B760"/>
      <c r="C760"/>
      <c r="D760"/>
      <c r="E760"/>
      <c r="F760"/>
      <c r="G760"/>
      <c r="H760"/>
      <c r="I760"/>
      <c r="J760"/>
      <c r="K760"/>
      <c r="L760"/>
      <c r="M760"/>
      <c r="N760"/>
      <c r="O760"/>
      <c r="P760"/>
      <c r="Q760"/>
      <c r="R760"/>
    </row>
    <row r="761" spans="1:18" ht="14.5" x14ac:dyDescent="0.35">
      <c r="A761"/>
      <c r="B761"/>
      <c r="C761"/>
      <c r="D761"/>
      <c r="E761"/>
      <c r="F761"/>
      <c r="G761"/>
      <c r="H761"/>
      <c r="I761"/>
      <c r="J761"/>
      <c r="K761"/>
      <c r="L761"/>
      <c r="M761"/>
      <c r="N761"/>
      <c r="O761"/>
      <c r="P761"/>
      <c r="Q761"/>
      <c r="R761"/>
    </row>
    <row r="762" spans="1:18" ht="14.5" x14ac:dyDescent="0.35">
      <c r="A762"/>
      <c r="B762"/>
      <c r="C762"/>
      <c r="D762"/>
      <c r="E762"/>
      <c r="F762"/>
      <c r="G762"/>
      <c r="H762"/>
      <c r="I762"/>
      <c r="J762"/>
      <c r="K762"/>
      <c r="L762"/>
      <c r="M762"/>
      <c r="N762"/>
      <c r="O762"/>
      <c r="P762"/>
      <c r="Q762"/>
      <c r="R762"/>
    </row>
    <row r="763" spans="1:18" ht="14.5" x14ac:dyDescent="0.35">
      <c r="A763"/>
      <c r="B763"/>
      <c r="C763"/>
      <c r="D763"/>
      <c r="E763"/>
      <c r="F763"/>
      <c r="G763"/>
      <c r="H763"/>
      <c r="I763"/>
      <c r="J763"/>
      <c r="K763"/>
      <c r="L763"/>
      <c r="M763"/>
      <c r="N763"/>
      <c r="O763"/>
      <c r="P763"/>
      <c r="Q763"/>
      <c r="R763"/>
    </row>
    <row r="764" spans="1:18" ht="14.5" x14ac:dyDescent="0.35">
      <c r="A764"/>
      <c r="B764"/>
      <c r="C764"/>
      <c r="D764"/>
      <c r="E764"/>
      <c r="F764"/>
      <c r="G764"/>
      <c r="H764"/>
      <c r="I764"/>
      <c r="J764"/>
      <c r="K764"/>
      <c r="L764"/>
      <c r="M764"/>
      <c r="N764"/>
      <c r="O764"/>
      <c r="P764"/>
      <c r="Q764"/>
      <c r="R764"/>
    </row>
    <row r="765" spans="1:18" ht="14.5" x14ac:dyDescent="0.35">
      <c r="A765"/>
      <c r="B765"/>
      <c r="C765"/>
      <c r="D765"/>
      <c r="E765"/>
      <c r="F765"/>
      <c r="G765"/>
      <c r="H765"/>
      <c r="I765"/>
      <c r="J765"/>
      <c r="K765"/>
      <c r="L765"/>
      <c r="M765"/>
      <c r="N765"/>
      <c r="O765"/>
      <c r="P765"/>
      <c r="Q765"/>
      <c r="R765"/>
    </row>
    <row r="766" spans="1:18" ht="14.5" x14ac:dyDescent="0.35">
      <c r="A766"/>
      <c r="B766"/>
      <c r="C766"/>
      <c r="D766"/>
      <c r="E766"/>
      <c r="F766"/>
      <c r="G766"/>
      <c r="H766"/>
      <c r="I766"/>
      <c r="J766"/>
      <c r="K766"/>
      <c r="L766"/>
      <c r="M766"/>
      <c r="N766"/>
      <c r="O766"/>
      <c r="P766"/>
      <c r="Q766"/>
      <c r="R766"/>
    </row>
    <row r="767" spans="1:18" ht="14.5" x14ac:dyDescent="0.35">
      <c r="A767"/>
      <c r="B767"/>
      <c r="C767"/>
      <c r="D767"/>
      <c r="E767"/>
      <c r="F767"/>
      <c r="G767"/>
      <c r="H767"/>
      <c r="I767"/>
      <c r="J767"/>
      <c r="K767"/>
      <c r="L767"/>
      <c r="M767"/>
      <c r="N767"/>
      <c r="O767"/>
      <c r="P767"/>
      <c r="Q767"/>
      <c r="R767"/>
    </row>
    <row r="768" spans="1:18" ht="14.5" x14ac:dyDescent="0.35">
      <c r="A768"/>
      <c r="B768"/>
      <c r="C768"/>
      <c r="D768"/>
      <c r="E768"/>
      <c r="F768"/>
      <c r="G768"/>
      <c r="H768"/>
      <c r="I768"/>
      <c r="J768"/>
      <c r="K768"/>
      <c r="L768"/>
      <c r="M768"/>
      <c r="N768"/>
      <c r="O768"/>
      <c r="P768"/>
      <c r="Q768"/>
      <c r="R768"/>
    </row>
    <row r="769" spans="1:18" ht="14.5" x14ac:dyDescent="0.35">
      <c r="A769"/>
      <c r="B769"/>
      <c r="C769"/>
      <c r="D769"/>
      <c r="E769"/>
      <c r="F769"/>
      <c r="G769"/>
      <c r="H769"/>
      <c r="I769"/>
      <c r="J769"/>
      <c r="K769"/>
      <c r="L769"/>
      <c r="M769"/>
      <c r="N769"/>
      <c r="O769"/>
      <c r="P769"/>
      <c r="Q769"/>
      <c r="R769"/>
    </row>
    <row r="770" spans="1:18" ht="14.5" x14ac:dyDescent="0.35">
      <c r="A770"/>
      <c r="B770"/>
      <c r="C770"/>
      <c r="D770"/>
      <c r="E770"/>
      <c r="F770"/>
      <c r="G770"/>
      <c r="H770"/>
      <c r="I770"/>
      <c r="J770"/>
      <c r="K770"/>
      <c r="L770"/>
      <c r="M770"/>
      <c r="N770"/>
      <c r="O770"/>
      <c r="P770"/>
      <c r="Q770"/>
      <c r="R770"/>
    </row>
    <row r="771" spans="1:18" ht="14.5" x14ac:dyDescent="0.35">
      <c r="A771"/>
      <c r="B771"/>
      <c r="C771"/>
      <c r="D771"/>
      <c r="E771"/>
      <c r="F771"/>
      <c r="G771"/>
      <c r="H771"/>
      <c r="I771"/>
      <c r="J771"/>
      <c r="K771"/>
      <c r="L771"/>
      <c r="M771"/>
      <c r="N771"/>
      <c r="O771"/>
      <c r="P771"/>
      <c r="Q771"/>
      <c r="R771"/>
    </row>
    <row r="772" spans="1:18" ht="14.5" x14ac:dyDescent="0.35">
      <c r="A772"/>
      <c r="B772"/>
      <c r="C772"/>
      <c r="D772"/>
      <c r="E772"/>
      <c r="F772"/>
      <c r="G772"/>
      <c r="H772"/>
      <c r="I772"/>
      <c r="J772"/>
      <c r="K772"/>
      <c r="L772"/>
      <c r="M772"/>
      <c r="N772"/>
      <c r="O772"/>
      <c r="P772"/>
      <c r="Q772"/>
      <c r="R772"/>
    </row>
    <row r="773" spans="1:18" ht="14.5" x14ac:dyDescent="0.35">
      <c r="A773"/>
      <c r="B773"/>
      <c r="C773"/>
      <c r="D773"/>
      <c r="E773"/>
      <c r="F773"/>
      <c r="G773"/>
      <c r="H773"/>
      <c r="I773"/>
      <c r="J773"/>
      <c r="K773"/>
      <c r="L773"/>
      <c r="M773"/>
      <c r="N773"/>
      <c r="O773"/>
      <c r="P773"/>
      <c r="Q773"/>
      <c r="R773"/>
    </row>
    <row r="774" spans="1:18" ht="14.5" x14ac:dyDescent="0.35">
      <c r="A774"/>
      <c r="B774"/>
      <c r="C774"/>
      <c r="D774"/>
      <c r="E774"/>
      <c r="F774"/>
      <c r="G774"/>
      <c r="H774"/>
      <c r="I774"/>
      <c r="J774"/>
      <c r="K774"/>
      <c r="L774"/>
      <c r="M774"/>
      <c r="N774"/>
      <c r="O774"/>
      <c r="P774"/>
      <c r="Q774"/>
      <c r="R774"/>
    </row>
    <row r="775" spans="1:18" ht="14.5" x14ac:dyDescent="0.35">
      <c r="A775"/>
      <c r="B775"/>
      <c r="C775"/>
      <c r="D775"/>
      <c r="E775"/>
      <c r="F775"/>
      <c r="G775"/>
      <c r="H775"/>
      <c r="I775"/>
      <c r="J775"/>
      <c r="K775"/>
      <c r="L775"/>
      <c r="M775"/>
      <c r="N775"/>
      <c r="O775"/>
      <c r="P775"/>
      <c r="Q775"/>
      <c r="R775"/>
    </row>
    <row r="776" spans="1:18" ht="14.5" x14ac:dyDescent="0.35">
      <c r="A776"/>
      <c r="B776"/>
      <c r="C776"/>
      <c r="D776"/>
      <c r="E776"/>
      <c r="F776"/>
      <c r="G776"/>
      <c r="H776"/>
      <c r="I776"/>
      <c r="J776"/>
      <c r="K776"/>
      <c r="L776"/>
      <c r="M776"/>
      <c r="N776"/>
      <c r="O776"/>
      <c r="P776"/>
      <c r="Q776"/>
      <c r="R776"/>
    </row>
    <row r="777" spans="1:18" ht="14.5" x14ac:dyDescent="0.35">
      <c r="A777"/>
      <c r="B777"/>
      <c r="C777"/>
      <c r="D777"/>
      <c r="E777"/>
      <c r="F777"/>
      <c r="G777"/>
      <c r="H777"/>
      <c r="I777"/>
      <c r="J777"/>
      <c r="K777"/>
      <c r="L777"/>
      <c r="M777"/>
      <c r="N777"/>
      <c r="O777"/>
      <c r="P777"/>
      <c r="Q777"/>
      <c r="R777"/>
    </row>
    <row r="778" spans="1:18" ht="14.5" x14ac:dyDescent="0.35">
      <c r="A778"/>
      <c r="B778"/>
      <c r="C778"/>
      <c r="D778"/>
      <c r="E778"/>
      <c r="F778"/>
      <c r="G778"/>
      <c r="H778"/>
      <c r="I778"/>
      <c r="J778"/>
      <c r="K778"/>
      <c r="L778"/>
      <c r="M778"/>
      <c r="N778"/>
      <c r="O778"/>
      <c r="P778"/>
      <c r="Q778"/>
      <c r="R778"/>
    </row>
    <row r="779" spans="1:18" ht="14.5" x14ac:dyDescent="0.35">
      <c r="A779"/>
      <c r="B779"/>
      <c r="C779"/>
      <c r="D779"/>
      <c r="E779"/>
      <c r="F779"/>
      <c r="G779"/>
      <c r="H779"/>
      <c r="I779"/>
      <c r="J779"/>
      <c r="K779"/>
      <c r="L779"/>
      <c r="M779"/>
      <c r="N779"/>
      <c r="O779"/>
      <c r="P779"/>
      <c r="Q779"/>
      <c r="R779"/>
    </row>
    <row r="780" spans="1:18" ht="14.5" x14ac:dyDescent="0.35">
      <c r="A780"/>
      <c r="B780"/>
      <c r="C780"/>
      <c r="D780"/>
      <c r="E780"/>
      <c r="F780"/>
      <c r="G780"/>
      <c r="H780"/>
      <c r="I780"/>
      <c r="J780"/>
      <c r="K780"/>
      <c r="L780"/>
      <c r="M780"/>
      <c r="N780"/>
      <c r="O780"/>
      <c r="P780"/>
      <c r="Q780"/>
      <c r="R780"/>
    </row>
    <row r="781" spans="1:18" ht="14.5" x14ac:dyDescent="0.35">
      <c r="A781"/>
      <c r="B781"/>
      <c r="C781"/>
      <c r="D781"/>
      <c r="E781"/>
      <c r="F781"/>
      <c r="G781"/>
      <c r="H781"/>
      <c r="I781"/>
      <c r="J781"/>
      <c r="K781"/>
      <c r="L781"/>
      <c r="M781"/>
      <c r="N781"/>
      <c r="O781"/>
      <c r="P781"/>
      <c r="Q781"/>
      <c r="R781"/>
    </row>
    <row r="782" spans="1:18" ht="14.5" x14ac:dyDescent="0.35">
      <c r="A782"/>
      <c r="B782"/>
      <c r="C782"/>
      <c r="D782"/>
      <c r="E782"/>
      <c r="F782"/>
      <c r="G782"/>
      <c r="H782"/>
      <c r="I782"/>
      <c r="J782"/>
      <c r="K782"/>
      <c r="L782"/>
      <c r="M782"/>
      <c r="N782"/>
      <c r="O782"/>
      <c r="P782"/>
      <c r="Q782"/>
      <c r="R782"/>
    </row>
    <row r="783" spans="1:18" ht="14.5" x14ac:dyDescent="0.35">
      <c r="A783"/>
      <c r="B783"/>
      <c r="C783"/>
      <c r="D783"/>
      <c r="E783"/>
      <c r="F783"/>
      <c r="G783"/>
      <c r="H783"/>
      <c r="I783"/>
      <c r="J783"/>
      <c r="K783"/>
      <c r="L783"/>
      <c r="M783"/>
      <c r="N783"/>
      <c r="O783"/>
      <c r="P783"/>
      <c r="Q783"/>
      <c r="R783"/>
    </row>
    <row r="784" spans="1:18" ht="14.5" x14ac:dyDescent="0.35">
      <c r="A784"/>
      <c r="B784"/>
      <c r="C784"/>
      <c r="D784"/>
      <c r="E784"/>
      <c r="F784"/>
      <c r="G784"/>
      <c r="H784"/>
      <c r="I784"/>
      <c r="J784"/>
      <c r="K784"/>
      <c r="L784"/>
      <c r="M784"/>
      <c r="N784"/>
      <c r="O784"/>
      <c r="P784"/>
      <c r="Q784"/>
      <c r="R784"/>
    </row>
    <row r="785" spans="1:18" ht="14.5" x14ac:dyDescent="0.35">
      <c r="A785"/>
      <c r="B785"/>
      <c r="C785"/>
      <c r="D785"/>
      <c r="E785"/>
      <c r="F785"/>
      <c r="G785"/>
      <c r="H785"/>
      <c r="I785"/>
      <c r="J785"/>
      <c r="K785"/>
      <c r="L785"/>
      <c r="M785"/>
      <c r="N785"/>
      <c r="O785"/>
      <c r="P785"/>
      <c r="Q785"/>
      <c r="R785"/>
    </row>
    <row r="786" spans="1:18" ht="14.5" x14ac:dyDescent="0.35">
      <c r="A786"/>
      <c r="B786"/>
      <c r="C786"/>
      <c r="D786"/>
      <c r="E786"/>
      <c r="F786"/>
      <c r="G786"/>
      <c r="H786"/>
      <c r="I786"/>
      <c r="J786"/>
      <c r="K786"/>
      <c r="L786"/>
      <c r="M786"/>
      <c r="N786"/>
      <c r="O786"/>
      <c r="P786"/>
      <c r="Q786"/>
      <c r="R786"/>
    </row>
    <row r="787" spans="1:18" ht="14.5" x14ac:dyDescent="0.35">
      <c r="A787"/>
      <c r="B787"/>
      <c r="C787"/>
      <c r="D787"/>
      <c r="E787"/>
      <c r="F787"/>
      <c r="G787"/>
      <c r="H787"/>
      <c r="I787"/>
      <c r="J787"/>
      <c r="K787"/>
      <c r="L787"/>
      <c r="M787"/>
      <c r="N787"/>
      <c r="O787"/>
      <c r="P787"/>
      <c r="Q787"/>
      <c r="R787"/>
    </row>
    <row r="788" spans="1:18" ht="14.5" x14ac:dyDescent="0.35">
      <c r="A788"/>
      <c r="B788"/>
      <c r="C788"/>
      <c r="D788"/>
      <c r="E788"/>
      <c r="F788"/>
      <c r="G788"/>
      <c r="H788"/>
      <c r="I788"/>
      <c r="J788"/>
      <c r="K788"/>
      <c r="L788"/>
      <c r="M788"/>
      <c r="N788"/>
      <c r="O788"/>
      <c r="P788"/>
      <c r="Q788"/>
      <c r="R788"/>
    </row>
    <row r="789" spans="1:18" ht="14.5" x14ac:dyDescent="0.35">
      <c r="A789"/>
      <c r="B789"/>
      <c r="C789"/>
      <c r="D789"/>
      <c r="E789"/>
      <c r="F789"/>
      <c r="G789"/>
      <c r="H789"/>
      <c r="I789"/>
      <c r="J789"/>
      <c r="K789"/>
      <c r="L789"/>
      <c r="M789"/>
      <c r="N789"/>
      <c r="O789"/>
      <c r="P789"/>
      <c r="Q789"/>
      <c r="R789"/>
    </row>
    <row r="790" spans="1:18" ht="14.5" x14ac:dyDescent="0.35">
      <c r="A790"/>
      <c r="B790"/>
      <c r="C790"/>
      <c r="D790"/>
      <c r="E790"/>
      <c r="F790"/>
      <c r="G790"/>
      <c r="H790"/>
      <c r="I790"/>
      <c r="J790"/>
      <c r="K790"/>
      <c r="L790"/>
      <c r="M790"/>
      <c r="N790"/>
      <c r="O790"/>
      <c r="P790"/>
      <c r="Q790"/>
      <c r="R790"/>
    </row>
    <row r="791" spans="1:18" ht="14.5" x14ac:dyDescent="0.35">
      <c r="A791"/>
      <c r="B791"/>
      <c r="C791"/>
      <c r="D791"/>
      <c r="E791"/>
      <c r="F791"/>
      <c r="G791"/>
      <c r="H791"/>
      <c r="I791"/>
      <c r="J791"/>
      <c r="K791"/>
      <c r="L791"/>
      <c r="M791"/>
      <c r="N791"/>
      <c r="O791"/>
      <c r="P791"/>
      <c r="Q791"/>
      <c r="R791"/>
    </row>
    <row r="792" spans="1:18" ht="14.5" x14ac:dyDescent="0.35">
      <c r="A792"/>
      <c r="B792"/>
      <c r="C792"/>
      <c r="D792"/>
      <c r="E792"/>
      <c r="F792"/>
      <c r="G792"/>
      <c r="H792"/>
      <c r="I792"/>
      <c r="J792"/>
      <c r="K792"/>
      <c r="L792"/>
      <c r="M792"/>
      <c r="N792"/>
      <c r="O792"/>
      <c r="P792"/>
      <c r="Q792"/>
      <c r="R792"/>
    </row>
    <row r="793" spans="1:18" ht="14.5" x14ac:dyDescent="0.35">
      <c r="A793"/>
      <c r="B793"/>
      <c r="C793"/>
      <c r="D793"/>
      <c r="E793"/>
      <c r="F793"/>
      <c r="G793"/>
      <c r="H793"/>
      <c r="I793"/>
      <c r="J793"/>
      <c r="K793"/>
      <c r="L793"/>
      <c r="M793"/>
      <c r="N793"/>
      <c r="O793"/>
      <c r="P793"/>
      <c r="Q793"/>
      <c r="R793"/>
    </row>
    <row r="794" spans="1:18" ht="14.5" x14ac:dyDescent="0.35">
      <c r="A794"/>
      <c r="B794"/>
      <c r="C794"/>
      <c r="D794"/>
      <c r="E794"/>
      <c r="F794"/>
      <c r="G794"/>
      <c r="H794"/>
      <c r="I794"/>
      <c r="J794"/>
      <c r="K794"/>
      <c r="L794"/>
      <c r="M794"/>
      <c r="N794"/>
      <c r="O794"/>
      <c r="P794"/>
      <c r="Q794"/>
      <c r="R794"/>
    </row>
    <row r="795" spans="1:18" ht="14.5" x14ac:dyDescent="0.35">
      <c r="A795"/>
      <c r="B795"/>
      <c r="C795"/>
      <c r="D795"/>
      <c r="E795"/>
      <c r="F795"/>
      <c r="G795"/>
      <c r="H795"/>
      <c r="I795"/>
      <c r="J795"/>
      <c r="K795"/>
      <c r="L795"/>
      <c r="M795"/>
      <c r="N795"/>
      <c r="O795"/>
      <c r="P795"/>
      <c r="Q795"/>
      <c r="R795"/>
    </row>
    <row r="796" spans="1:18" ht="14.5" x14ac:dyDescent="0.35">
      <c r="A796"/>
      <c r="B796"/>
      <c r="C796"/>
      <c r="D796"/>
      <c r="E796"/>
      <c r="F796"/>
      <c r="G796"/>
      <c r="H796"/>
      <c r="I796"/>
      <c r="J796"/>
      <c r="K796"/>
      <c r="L796"/>
      <c r="M796"/>
      <c r="N796"/>
      <c r="O796"/>
      <c r="P796"/>
      <c r="Q796"/>
      <c r="R796"/>
    </row>
    <row r="797" spans="1:18" ht="14.5" x14ac:dyDescent="0.35">
      <c r="A797"/>
      <c r="B797"/>
      <c r="C797"/>
      <c r="D797"/>
      <c r="E797"/>
      <c r="F797"/>
      <c r="G797"/>
      <c r="H797"/>
      <c r="I797"/>
      <c r="J797"/>
      <c r="K797"/>
      <c r="L797"/>
      <c r="M797"/>
      <c r="N797"/>
      <c r="O797"/>
      <c r="P797"/>
      <c r="Q797"/>
      <c r="R797"/>
    </row>
    <row r="798" spans="1:18" ht="14.5" x14ac:dyDescent="0.35">
      <c r="A798"/>
      <c r="B798"/>
      <c r="C798"/>
      <c r="D798"/>
      <c r="E798"/>
      <c r="F798"/>
      <c r="G798"/>
      <c r="H798"/>
      <c r="I798"/>
      <c r="J798"/>
      <c r="K798"/>
      <c r="L798"/>
      <c r="M798"/>
      <c r="N798"/>
      <c r="O798"/>
      <c r="P798"/>
      <c r="Q798"/>
      <c r="R798"/>
    </row>
    <row r="799" spans="1:18" ht="14.5" x14ac:dyDescent="0.35">
      <c r="A799"/>
      <c r="B799"/>
      <c r="C799"/>
      <c r="D799"/>
      <c r="E799"/>
      <c r="F799"/>
      <c r="G799"/>
      <c r="H799"/>
      <c r="I799"/>
      <c r="J799"/>
      <c r="K799"/>
      <c r="L799"/>
      <c r="M799"/>
      <c r="N799"/>
      <c r="O799"/>
      <c r="P799"/>
      <c r="Q799"/>
      <c r="R799"/>
    </row>
    <row r="800" spans="1:18" ht="14.5" x14ac:dyDescent="0.35">
      <c r="A800"/>
      <c r="B800"/>
      <c r="C800"/>
      <c r="D800"/>
      <c r="E800"/>
      <c r="F800"/>
      <c r="G800"/>
      <c r="H800"/>
      <c r="I800"/>
      <c r="J800"/>
      <c r="K800"/>
      <c r="L800"/>
      <c r="M800"/>
      <c r="N800"/>
      <c r="O800"/>
      <c r="P800"/>
      <c r="Q800"/>
      <c r="R800"/>
    </row>
    <row r="801" spans="1:18" ht="14.5" x14ac:dyDescent="0.35">
      <c r="A801"/>
      <c r="B801"/>
      <c r="C801"/>
      <c r="D801"/>
      <c r="E801"/>
      <c r="F801"/>
      <c r="G801"/>
      <c r="H801"/>
      <c r="I801"/>
      <c r="J801"/>
      <c r="K801"/>
      <c r="L801"/>
      <c r="M801"/>
      <c r="N801"/>
      <c r="O801"/>
      <c r="P801"/>
      <c r="Q801"/>
      <c r="R801"/>
    </row>
    <row r="802" spans="1:18" ht="14.5" x14ac:dyDescent="0.35">
      <c r="A802"/>
      <c r="B802"/>
      <c r="C802"/>
      <c r="D802"/>
      <c r="E802"/>
      <c r="F802"/>
      <c r="G802"/>
      <c r="H802"/>
      <c r="I802"/>
      <c r="J802"/>
      <c r="K802"/>
      <c r="L802"/>
      <c r="M802"/>
      <c r="N802"/>
      <c r="O802"/>
      <c r="P802"/>
      <c r="Q802"/>
      <c r="R802"/>
    </row>
    <row r="803" spans="1:18" ht="14.5" x14ac:dyDescent="0.35">
      <c r="A803"/>
      <c r="B803"/>
      <c r="C803"/>
      <c r="D803"/>
      <c r="E803"/>
      <c r="F803"/>
      <c r="G803"/>
      <c r="H803"/>
      <c r="I803"/>
      <c r="J803"/>
      <c r="K803"/>
      <c r="L803"/>
      <c r="M803"/>
      <c r="N803"/>
      <c r="O803"/>
      <c r="P803"/>
      <c r="Q803"/>
      <c r="R803"/>
    </row>
    <row r="804" spans="1:18" ht="14.5" x14ac:dyDescent="0.35">
      <c r="A804"/>
      <c r="B804"/>
      <c r="C804"/>
      <c r="D804"/>
      <c r="E804"/>
      <c r="F804"/>
      <c r="G804"/>
      <c r="H804"/>
      <c r="I804"/>
      <c r="J804"/>
      <c r="K804"/>
      <c r="L804"/>
      <c r="M804"/>
      <c r="N804"/>
      <c r="O804"/>
      <c r="P804"/>
      <c r="Q804"/>
      <c r="R804"/>
    </row>
    <row r="805" spans="1:18" ht="14.5" x14ac:dyDescent="0.35">
      <c r="A805"/>
      <c r="B805"/>
      <c r="C805"/>
      <c r="D805"/>
      <c r="E805"/>
      <c r="F805"/>
      <c r="G805"/>
      <c r="H805"/>
      <c r="I805"/>
      <c r="J805"/>
      <c r="K805"/>
      <c r="L805"/>
      <c r="M805"/>
      <c r="N805"/>
      <c r="O805"/>
      <c r="P805"/>
      <c r="Q805"/>
      <c r="R805"/>
    </row>
    <row r="806" spans="1:18" ht="14.5" x14ac:dyDescent="0.35">
      <c r="A806"/>
      <c r="B806"/>
      <c r="C806"/>
      <c r="D806"/>
      <c r="E806"/>
      <c r="F806"/>
      <c r="G806"/>
      <c r="H806"/>
      <c r="I806"/>
      <c r="J806"/>
      <c r="K806"/>
      <c r="L806"/>
      <c r="M806"/>
      <c r="N806"/>
      <c r="O806"/>
      <c r="P806"/>
      <c r="Q806"/>
      <c r="R806"/>
    </row>
    <row r="807" spans="1:18" ht="14.5" x14ac:dyDescent="0.35">
      <c r="A807"/>
      <c r="B807"/>
      <c r="C807"/>
      <c r="D807"/>
      <c r="E807"/>
      <c r="F807"/>
      <c r="G807"/>
      <c r="H807"/>
      <c r="I807"/>
      <c r="J807"/>
      <c r="K807"/>
      <c r="L807"/>
      <c r="M807"/>
      <c r="N807"/>
      <c r="O807"/>
      <c r="P807"/>
      <c r="Q807"/>
      <c r="R807"/>
    </row>
    <row r="808" spans="1:18" ht="14.5" x14ac:dyDescent="0.35">
      <c r="A808"/>
      <c r="B808"/>
      <c r="C808"/>
      <c r="D808"/>
      <c r="E808"/>
      <c r="F808"/>
      <c r="G808"/>
      <c r="H808"/>
      <c r="I808"/>
      <c r="J808"/>
      <c r="K808"/>
      <c r="L808"/>
      <c r="M808"/>
      <c r="N808"/>
      <c r="O808"/>
      <c r="P808"/>
      <c r="Q808"/>
      <c r="R808"/>
    </row>
    <row r="809" spans="1:18" ht="14.5" x14ac:dyDescent="0.35">
      <c r="A809"/>
      <c r="B809"/>
      <c r="C809"/>
      <c r="D809"/>
      <c r="E809"/>
      <c r="F809"/>
      <c r="G809"/>
      <c r="H809"/>
      <c r="I809"/>
      <c r="J809"/>
      <c r="K809"/>
      <c r="L809"/>
      <c r="M809"/>
      <c r="N809"/>
      <c r="O809"/>
      <c r="P809"/>
      <c r="Q809"/>
      <c r="R809"/>
    </row>
    <row r="810" spans="1:18" ht="14.5" x14ac:dyDescent="0.35">
      <c r="A810"/>
      <c r="B810"/>
      <c r="C810"/>
      <c r="D810"/>
      <c r="E810"/>
      <c r="F810"/>
      <c r="G810"/>
      <c r="H810"/>
      <c r="I810"/>
      <c r="J810"/>
      <c r="K810"/>
      <c r="L810"/>
      <c r="M810"/>
      <c r="N810"/>
      <c r="O810"/>
      <c r="P810"/>
      <c r="Q810"/>
      <c r="R810"/>
    </row>
    <row r="811" spans="1:18" ht="14.5" x14ac:dyDescent="0.35">
      <c r="A811"/>
      <c r="B811"/>
      <c r="C811"/>
      <c r="D811"/>
      <c r="E811"/>
      <c r="F811"/>
      <c r="G811"/>
      <c r="H811"/>
      <c r="I811"/>
      <c r="J811"/>
      <c r="K811"/>
      <c r="L811"/>
      <c r="M811"/>
      <c r="N811"/>
      <c r="O811"/>
      <c r="P811"/>
      <c r="Q811"/>
      <c r="R811"/>
    </row>
    <row r="812" spans="1:18" ht="14.5" x14ac:dyDescent="0.35">
      <c r="A812"/>
      <c r="B812"/>
      <c r="C812"/>
      <c r="D812"/>
      <c r="E812"/>
      <c r="F812"/>
      <c r="G812"/>
      <c r="H812"/>
      <c r="I812"/>
      <c r="J812"/>
      <c r="K812"/>
      <c r="L812"/>
      <c r="M812"/>
      <c r="N812"/>
      <c r="O812"/>
      <c r="P812"/>
      <c r="Q812"/>
      <c r="R812"/>
    </row>
    <row r="813" spans="1:18" ht="14.5" x14ac:dyDescent="0.35">
      <c r="A813"/>
      <c r="B813"/>
      <c r="C813"/>
      <c r="D813"/>
      <c r="E813"/>
      <c r="F813"/>
      <c r="G813"/>
      <c r="H813"/>
      <c r="I813"/>
      <c r="J813"/>
      <c r="K813"/>
      <c r="L813"/>
      <c r="M813"/>
      <c r="N813"/>
      <c r="O813"/>
      <c r="P813"/>
      <c r="Q813"/>
      <c r="R813"/>
    </row>
    <row r="814" spans="1:18" ht="14.5" x14ac:dyDescent="0.35">
      <c r="A814"/>
      <c r="B814"/>
      <c r="C814"/>
      <c r="D814"/>
      <c r="E814"/>
      <c r="F814"/>
      <c r="G814"/>
      <c r="H814"/>
      <c r="I814"/>
      <c r="J814"/>
      <c r="K814"/>
      <c r="L814"/>
      <c r="M814"/>
      <c r="N814"/>
      <c r="O814"/>
      <c r="P814"/>
      <c r="Q814"/>
      <c r="R814"/>
    </row>
    <row r="815" spans="1:18" ht="14.5" x14ac:dyDescent="0.35">
      <c r="A815"/>
      <c r="B815"/>
      <c r="C815"/>
      <c r="D815"/>
      <c r="E815"/>
      <c r="F815"/>
      <c r="G815"/>
      <c r="H815"/>
      <c r="I815"/>
      <c r="J815"/>
      <c r="K815"/>
      <c r="L815"/>
      <c r="M815"/>
      <c r="N815"/>
      <c r="O815"/>
      <c r="P815"/>
      <c r="Q815"/>
      <c r="R815"/>
    </row>
    <row r="816" spans="1:18" ht="14.5" x14ac:dyDescent="0.35">
      <c r="A816"/>
      <c r="B816"/>
      <c r="C816"/>
      <c r="D816"/>
      <c r="E816"/>
      <c r="F816"/>
      <c r="G816"/>
      <c r="H816"/>
      <c r="I816"/>
      <c r="J816"/>
      <c r="K816"/>
      <c r="L816"/>
      <c r="M816"/>
      <c r="N816"/>
      <c r="O816"/>
      <c r="P816"/>
      <c r="Q816"/>
      <c r="R816"/>
    </row>
    <row r="817" spans="1:18" ht="14.5" x14ac:dyDescent="0.35">
      <c r="A817"/>
      <c r="B817"/>
      <c r="C817"/>
      <c r="D817"/>
      <c r="E817"/>
      <c r="F817"/>
      <c r="G817"/>
      <c r="H817"/>
      <c r="I817"/>
      <c r="J817"/>
      <c r="K817"/>
      <c r="L817"/>
      <c r="M817"/>
      <c r="N817"/>
      <c r="O817"/>
      <c r="P817"/>
      <c r="Q817"/>
      <c r="R817"/>
    </row>
    <row r="818" spans="1:18" ht="14.5" x14ac:dyDescent="0.35">
      <c r="A818"/>
      <c r="B818"/>
      <c r="C818"/>
      <c r="D818"/>
      <c r="E818"/>
      <c r="F818"/>
      <c r="G818"/>
      <c r="H818"/>
      <c r="I818"/>
      <c r="J818"/>
      <c r="K818"/>
      <c r="L818"/>
      <c r="M818"/>
      <c r="N818"/>
      <c r="O818"/>
      <c r="P818"/>
      <c r="Q818"/>
      <c r="R818"/>
    </row>
    <row r="819" spans="1:18" ht="14.5" x14ac:dyDescent="0.35">
      <c r="A819"/>
      <c r="B819"/>
      <c r="C819"/>
      <c r="D819"/>
      <c r="E819"/>
      <c r="F819"/>
      <c r="G819"/>
      <c r="H819"/>
      <c r="I819"/>
      <c r="J819"/>
      <c r="K819"/>
      <c r="L819"/>
      <c r="M819"/>
      <c r="N819"/>
      <c r="O819"/>
      <c r="P819"/>
      <c r="Q819"/>
      <c r="R819"/>
    </row>
    <row r="820" spans="1:18" ht="14.5" x14ac:dyDescent="0.35">
      <c r="A820"/>
      <c r="B820"/>
      <c r="C820"/>
      <c r="D820"/>
      <c r="E820"/>
      <c r="F820"/>
      <c r="G820"/>
      <c r="H820"/>
      <c r="I820"/>
      <c r="J820"/>
      <c r="K820"/>
      <c r="L820"/>
      <c r="M820"/>
      <c r="N820"/>
      <c r="O820"/>
      <c r="P820"/>
      <c r="Q820"/>
      <c r="R820"/>
    </row>
    <row r="821" spans="1:18" ht="14.5" x14ac:dyDescent="0.35">
      <c r="A821"/>
      <c r="B821"/>
      <c r="C821"/>
      <c r="D821"/>
      <c r="E821"/>
      <c r="F821"/>
      <c r="G821"/>
      <c r="H821"/>
      <c r="I821"/>
      <c r="J821"/>
      <c r="K821"/>
      <c r="L821"/>
      <c r="M821"/>
      <c r="N821"/>
      <c r="O821"/>
      <c r="P821"/>
      <c r="Q821"/>
      <c r="R821"/>
    </row>
    <row r="822" spans="1:18" ht="14.5" x14ac:dyDescent="0.35">
      <c r="A822"/>
      <c r="B822"/>
      <c r="C822"/>
      <c r="D822"/>
      <c r="E822"/>
      <c r="F822"/>
      <c r="G822"/>
      <c r="H822"/>
      <c r="I822"/>
      <c r="J822"/>
      <c r="K822"/>
      <c r="L822"/>
      <c r="M822"/>
      <c r="N822"/>
      <c r="O822"/>
      <c r="P822"/>
      <c r="Q822"/>
      <c r="R822"/>
    </row>
    <row r="823" spans="1:18" ht="14.5" x14ac:dyDescent="0.35">
      <c r="A823"/>
      <c r="B823"/>
      <c r="C823"/>
      <c r="D823"/>
      <c r="E823"/>
      <c r="F823"/>
      <c r="G823"/>
      <c r="H823"/>
      <c r="I823"/>
      <c r="J823"/>
      <c r="K823"/>
      <c r="L823"/>
      <c r="M823"/>
      <c r="N823"/>
      <c r="O823"/>
      <c r="P823"/>
      <c r="Q823"/>
      <c r="R823"/>
    </row>
    <row r="824" spans="1:18" ht="14.5" x14ac:dyDescent="0.35">
      <c r="A824"/>
      <c r="B824"/>
      <c r="C824"/>
      <c r="D824"/>
      <c r="E824"/>
      <c r="F824"/>
      <c r="G824"/>
      <c r="H824"/>
      <c r="I824"/>
      <c r="J824"/>
      <c r="K824"/>
      <c r="L824"/>
      <c r="M824"/>
      <c r="N824"/>
      <c r="O824"/>
      <c r="P824"/>
      <c r="Q824"/>
      <c r="R824"/>
    </row>
    <row r="825" spans="1:18" ht="14.5" x14ac:dyDescent="0.35">
      <c r="A825"/>
      <c r="B825"/>
      <c r="C825"/>
      <c r="D825"/>
      <c r="E825"/>
      <c r="F825"/>
      <c r="G825"/>
      <c r="H825"/>
      <c r="I825"/>
      <c r="J825"/>
      <c r="K825"/>
      <c r="L825"/>
      <c r="M825"/>
      <c r="N825"/>
      <c r="O825"/>
      <c r="P825"/>
      <c r="Q825"/>
      <c r="R825"/>
    </row>
    <row r="826" spans="1:18" ht="14.5" x14ac:dyDescent="0.35">
      <c r="A826"/>
      <c r="B826"/>
      <c r="C826"/>
      <c r="D826"/>
      <c r="E826"/>
      <c r="F826"/>
      <c r="G826"/>
      <c r="H826"/>
      <c r="I826"/>
      <c r="J826"/>
      <c r="K826"/>
      <c r="L826"/>
      <c r="M826"/>
      <c r="N826"/>
      <c r="O826"/>
      <c r="P826"/>
      <c r="Q826"/>
      <c r="R826"/>
    </row>
    <row r="827" spans="1:18" ht="14.5" x14ac:dyDescent="0.35">
      <c r="A827"/>
      <c r="B827"/>
      <c r="C827"/>
      <c r="D827"/>
      <c r="E827"/>
      <c r="F827"/>
      <c r="G827"/>
      <c r="H827"/>
      <c r="I827"/>
      <c r="J827"/>
      <c r="K827"/>
      <c r="L827"/>
      <c r="M827"/>
      <c r="N827"/>
      <c r="O827"/>
      <c r="P827"/>
      <c r="Q827"/>
      <c r="R827"/>
    </row>
    <row r="828" spans="1:18" ht="14.5" x14ac:dyDescent="0.35">
      <c r="A828"/>
      <c r="B828"/>
      <c r="C828"/>
      <c r="D828"/>
      <c r="E828"/>
      <c r="F828"/>
      <c r="G828"/>
      <c r="H828"/>
      <c r="I828"/>
      <c r="J828"/>
      <c r="K828"/>
      <c r="L828"/>
      <c r="M828"/>
      <c r="N828"/>
      <c r="O828"/>
      <c r="P828"/>
      <c r="Q828"/>
      <c r="R828"/>
    </row>
    <row r="829" spans="1:18" ht="14.5" x14ac:dyDescent="0.35">
      <c r="A829"/>
      <c r="B829"/>
      <c r="C829"/>
      <c r="D829"/>
      <c r="E829"/>
      <c r="F829"/>
      <c r="G829"/>
      <c r="H829"/>
      <c r="I829"/>
      <c r="J829"/>
      <c r="K829"/>
      <c r="L829"/>
      <c r="M829"/>
      <c r="N829"/>
      <c r="O829"/>
      <c r="P829"/>
      <c r="Q829"/>
      <c r="R829"/>
    </row>
    <row r="830" spans="1:18" ht="14.5" x14ac:dyDescent="0.35">
      <c r="A830"/>
      <c r="B830"/>
      <c r="C830"/>
      <c r="D830"/>
      <c r="E830"/>
      <c r="F830"/>
      <c r="G830"/>
      <c r="H830"/>
      <c r="I830"/>
      <c r="J830"/>
      <c r="K830"/>
      <c r="L830"/>
      <c r="M830"/>
      <c r="N830"/>
      <c r="O830"/>
      <c r="P830"/>
      <c r="Q830"/>
      <c r="R830"/>
    </row>
    <row r="831" spans="1:18" ht="14.5" x14ac:dyDescent="0.35">
      <c r="A831"/>
      <c r="B831"/>
      <c r="C831"/>
      <c r="D831"/>
      <c r="E831"/>
      <c r="F831"/>
      <c r="G831"/>
      <c r="H831"/>
      <c r="I831"/>
      <c r="J831"/>
      <c r="K831"/>
      <c r="L831"/>
      <c r="M831"/>
      <c r="N831"/>
      <c r="O831"/>
      <c r="P831"/>
      <c r="Q831"/>
      <c r="R831"/>
    </row>
    <row r="832" spans="1:18" ht="14.5" x14ac:dyDescent="0.35">
      <c r="A832"/>
      <c r="B832"/>
      <c r="C832"/>
      <c r="D832"/>
      <c r="E832"/>
      <c r="F832"/>
      <c r="G832"/>
      <c r="H832"/>
      <c r="I832"/>
      <c r="J832"/>
      <c r="K832"/>
      <c r="L832"/>
      <c r="M832"/>
      <c r="N832"/>
      <c r="O832"/>
      <c r="P832"/>
      <c r="Q832"/>
      <c r="R832"/>
    </row>
    <row r="833" spans="1:18" ht="14.5" x14ac:dyDescent="0.35">
      <c r="A833"/>
      <c r="B833"/>
      <c r="C833"/>
      <c r="D833"/>
      <c r="E833"/>
      <c r="F833"/>
      <c r="G833"/>
      <c r="H833"/>
      <c r="I833"/>
      <c r="J833"/>
      <c r="K833"/>
      <c r="L833"/>
      <c r="M833"/>
      <c r="N833"/>
      <c r="O833"/>
      <c r="P833"/>
      <c r="Q833"/>
      <c r="R833"/>
    </row>
    <row r="834" spans="1:18" ht="14.5" x14ac:dyDescent="0.35">
      <c r="A834"/>
      <c r="B834"/>
      <c r="C834"/>
      <c r="D834"/>
      <c r="E834"/>
      <c r="F834"/>
      <c r="G834"/>
      <c r="H834"/>
      <c r="I834"/>
      <c r="J834"/>
      <c r="K834"/>
      <c r="L834"/>
      <c r="M834"/>
      <c r="N834"/>
      <c r="O834"/>
      <c r="P834"/>
      <c r="Q834"/>
      <c r="R834"/>
    </row>
    <row r="835" spans="1:18" ht="14.5" x14ac:dyDescent="0.35">
      <c r="A835"/>
      <c r="B835"/>
      <c r="C835"/>
      <c r="D835"/>
      <c r="E835"/>
      <c r="F835"/>
      <c r="G835"/>
      <c r="H835"/>
      <c r="I835"/>
      <c r="J835"/>
      <c r="K835"/>
      <c r="L835"/>
      <c r="M835"/>
      <c r="N835"/>
      <c r="O835"/>
      <c r="P835"/>
      <c r="Q835"/>
      <c r="R835"/>
    </row>
    <row r="836" spans="1:18" ht="14.5" x14ac:dyDescent="0.35">
      <c r="A836"/>
      <c r="B836"/>
      <c r="C836"/>
      <c r="D836"/>
      <c r="E836"/>
      <c r="F836"/>
      <c r="G836"/>
      <c r="H836"/>
      <c r="I836"/>
      <c r="J836"/>
      <c r="K836"/>
      <c r="L836"/>
      <c r="M836"/>
      <c r="N836"/>
      <c r="O836"/>
      <c r="P836"/>
      <c r="Q836"/>
      <c r="R836"/>
    </row>
    <row r="837" spans="1:18" ht="14.5" x14ac:dyDescent="0.35">
      <c r="A837"/>
      <c r="B837"/>
      <c r="C837"/>
      <c r="D837"/>
      <c r="E837"/>
      <c r="F837"/>
      <c r="G837"/>
      <c r="H837"/>
      <c r="I837"/>
      <c r="J837"/>
      <c r="K837"/>
      <c r="L837"/>
      <c r="M837"/>
      <c r="N837"/>
      <c r="O837"/>
      <c r="P837"/>
      <c r="Q837"/>
      <c r="R837"/>
    </row>
    <row r="838" spans="1:18" ht="14.5" x14ac:dyDescent="0.35">
      <c r="A838"/>
      <c r="B838"/>
      <c r="C838"/>
      <c r="D838"/>
      <c r="E838"/>
      <c r="F838"/>
      <c r="G838"/>
      <c r="H838"/>
      <c r="I838"/>
      <c r="J838"/>
      <c r="K838"/>
      <c r="L838"/>
      <c r="M838"/>
      <c r="N838"/>
      <c r="O838"/>
      <c r="P838"/>
      <c r="Q838"/>
      <c r="R838"/>
    </row>
    <row r="839" spans="1:18" ht="14.5" x14ac:dyDescent="0.35">
      <c r="A839"/>
      <c r="B839"/>
      <c r="C839"/>
      <c r="D839"/>
      <c r="E839"/>
      <c r="F839"/>
      <c r="G839"/>
      <c r="H839"/>
      <c r="I839"/>
      <c r="J839"/>
      <c r="K839"/>
      <c r="L839"/>
      <c r="M839"/>
      <c r="N839"/>
      <c r="O839"/>
      <c r="P839"/>
      <c r="Q839"/>
      <c r="R839"/>
    </row>
    <row r="840" spans="1:18" ht="14.5" x14ac:dyDescent="0.35">
      <c r="A840"/>
      <c r="B840"/>
      <c r="C840"/>
      <c r="D840"/>
      <c r="E840"/>
      <c r="F840"/>
      <c r="G840"/>
      <c r="H840"/>
      <c r="I840"/>
      <c r="J840"/>
      <c r="K840"/>
      <c r="L840"/>
      <c r="M840"/>
      <c r="N840"/>
      <c r="O840"/>
      <c r="P840"/>
      <c r="Q840"/>
      <c r="R840"/>
    </row>
    <row r="841" spans="1:18" ht="14.5" x14ac:dyDescent="0.35">
      <c r="A841"/>
      <c r="B841"/>
      <c r="C841"/>
      <c r="D841"/>
      <c r="E841"/>
      <c r="F841"/>
      <c r="G841"/>
      <c r="H841"/>
      <c r="I841"/>
      <c r="J841"/>
      <c r="K841"/>
      <c r="L841"/>
      <c r="M841"/>
      <c r="N841"/>
      <c r="O841"/>
      <c r="P841"/>
      <c r="Q841"/>
      <c r="R841"/>
    </row>
    <row r="842" spans="1:18" ht="14.5" x14ac:dyDescent="0.35">
      <c r="A842"/>
      <c r="B842"/>
      <c r="C842"/>
      <c r="D842"/>
      <c r="E842"/>
      <c r="F842"/>
      <c r="G842"/>
      <c r="H842"/>
      <c r="I842"/>
      <c r="J842"/>
      <c r="K842"/>
      <c r="L842"/>
      <c r="M842"/>
      <c r="N842"/>
      <c r="O842"/>
      <c r="P842"/>
      <c r="Q842"/>
      <c r="R842"/>
    </row>
    <row r="843" spans="1:18" ht="14.5" x14ac:dyDescent="0.35">
      <c r="A843"/>
      <c r="B843"/>
      <c r="C843"/>
      <c r="D843"/>
      <c r="E843"/>
      <c r="F843"/>
      <c r="G843"/>
      <c r="H843"/>
      <c r="I843"/>
      <c r="J843"/>
      <c r="K843"/>
      <c r="L843"/>
      <c r="M843"/>
      <c r="N843"/>
      <c r="O843"/>
      <c r="P843"/>
      <c r="Q843"/>
      <c r="R843"/>
    </row>
    <row r="844" spans="1:18" ht="14.5" x14ac:dyDescent="0.35">
      <c r="A844"/>
      <c r="B844"/>
      <c r="C844"/>
      <c r="D844"/>
      <c r="E844"/>
      <c r="F844"/>
      <c r="G844"/>
      <c r="H844"/>
      <c r="I844"/>
      <c r="J844"/>
      <c r="K844"/>
      <c r="L844"/>
      <c r="M844"/>
      <c r="N844"/>
      <c r="O844"/>
      <c r="P844"/>
      <c r="Q844"/>
      <c r="R844"/>
    </row>
    <row r="845" spans="1:18" ht="14.5" x14ac:dyDescent="0.35">
      <c r="A845"/>
      <c r="B845"/>
      <c r="C845"/>
      <c r="D845"/>
      <c r="E845"/>
      <c r="F845"/>
      <c r="G845"/>
      <c r="H845"/>
      <c r="I845"/>
      <c r="J845"/>
      <c r="K845"/>
      <c r="L845"/>
      <c r="M845"/>
      <c r="N845"/>
      <c r="O845"/>
      <c r="P845"/>
      <c r="Q845"/>
      <c r="R845"/>
    </row>
    <row r="846" spans="1:18" ht="14.5" x14ac:dyDescent="0.35">
      <c r="A846"/>
      <c r="B846"/>
      <c r="C846"/>
      <c r="D846"/>
      <c r="E846"/>
      <c r="F846"/>
      <c r="G846"/>
      <c r="H846"/>
      <c r="I846"/>
      <c r="J846"/>
      <c r="K846"/>
      <c r="L846"/>
      <c r="M846"/>
      <c r="N846"/>
      <c r="O846"/>
      <c r="P846"/>
      <c r="Q846"/>
      <c r="R846"/>
    </row>
    <row r="847" spans="1:18" ht="14.5" x14ac:dyDescent="0.35">
      <c r="A847"/>
      <c r="B847"/>
      <c r="C847"/>
      <c r="D847"/>
      <c r="E847"/>
      <c r="F847"/>
      <c r="G847"/>
      <c r="H847"/>
      <c r="I847"/>
      <c r="J847"/>
      <c r="K847"/>
      <c r="L847"/>
      <c r="M847"/>
      <c r="N847"/>
      <c r="O847"/>
      <c r="P847"/>
      <c r="Q847"/>
      <c r="R847"/>
    </row>
    <row r="848" spans="1:18" ht="14.5" x14ac:dyDescent="0.35">
      <c r="A848"/>
      <c r="B848"/>
      <c r="C848"/>
      <c r="D848"/>
      <c r="E848"/>
      <c r="F848"/>
      <c r="G848"/>
      <c r="H848"/>
      <c r="I848"/>
      <c r="J848"/>
      <c r="K848"/>
      <c r="L848"/>
      <c r="M848"/>
      <c r="N848"/>
      <c r="O848"/>
      <c r="P848"/>
      <c r="Q848"/>
      <c r="R848"/>
    </row>
    <row r="849" spans="1:18" ht="14.5" x14ac:dyDescent="0.35">
      <c r="A849"/>
      <c r="B849"/>
      <c r="C849"/>
      <c r="D849"/>
      <c r="E849"/>
      <c r="F849"/>
      <c r="G849"/>
      <c r="H849"/>
      <c r="I849"/>
      <c r="J849"/>
      <c r="K849"/>
      <c r="L849"/>
      <c r="M849"/>
      <c r="N849"/>
      <c r="O849"/>
      <c r="P849"/>
      <c r="Q849"/>
      <c r="R849"/>
    </row>
    <row r="850" spans="1:18" ht="14.5" x14ac:dyDescent="0.35">
      <c r="A850"/>
      <c r="B850"/>
      <c r="C850"/>
      <c r="D850"/>
      <c r="E850"/>
      <c r="F850"/>
      <c r="G850"/>
      <c r="H850"/>
      <c r="I850"/>
      <c r="J850"/>
      <c r="K850"/>
      <c r="L850"/>
      <c r="M850"/>
      <c r="N850"/>
      <c r="O850"/>
      <c r="P850"/>
      <c r="Q850"/>
      <c r="R850"/>
    </row>
    <row r="851" spans="1:18" ht="14.5" x14ac:dyDescent="0.35">
      <c r="A851"/>
      <c r="B851"/>
      <c r="C851"/>
      <c r="D851"/>
      <c r="E851"/>
      <c r="F851"/>
      <c r="G851"/>
      <c r="H851"/>
      <c r="I851"/>
      <c r="J851"/>
      <c r="K851"/>
      <c r="L851"/>
      <c r="M851"/>
      <c r="N851"/>
      <c r="O851"/>
      <c r="P851"/>
      <c r="Q851"/>
      <c r="R851"/>
    </row>
    <row r="852" spans="1:18" ht="14.5" x14ac:dyDescent="0.35">
      <c r="A852"/>
      <c r="B852"/>
      <c r="C852"/>
      <c r="D852"/>
      <c r="E852"/>
      <c r="F852"/>
      <c r="G852"/>
      <c r="H852"/>
      <c r="I852"/>
      <c r="J852"/>
      <c r="K852"/>
      <c r="L852"/>
      <c r="M852"/>
      <c r="N852"/>
      <c r="O852"/>
      <c r="P852"/>
      <c r="Q852"/>
      <c r="R852"/>
    </row>
    <row r="853" spans="1:18" ht="14.5" x14ac:dyDescent="0.35">
      <c r="A853"/>
      <c r="B853"/>
      <c r="C853"/>
      <c r="D853"/>
      <c r="E853"/>
      <c r="F853"/>
      <c r="G853"/>
      <c r="H853"/>
      <c r="I853"/>
      <c r="J853"/>
      <c r="K853"/>
      <c r="L853"/>
      <c r="M853"/>
      <c r="N853"/>
      <c r="O853"/>
      <c r="P853"/>
      <c r="Q853"/>
      <c r="R853"/>
    </row>
    <row r="854" spans="1:18" ht="14.5" x14ac:dyDescent="0.35">
      <c r="A854"/>
      <c r="B854"/>
      <c r="C854"/>
      <c r="D854"/>
      <c r="E854"/>
      <c r="F854"/>
      <c r="G854"/>
      <c r="H854"/>
      <c r="I854"/>
      <c r="J854"/>
      <c r="K854"/>
      <c r="L854"/>
      <c r="M854"/>
      <c r="N854"/>
      <c r="O854"/>
      <c r="P854"/>
      <c r="Q854"/>
      <c r="R854"/>
    </row>
    <row r="855" spans="1:18" ht="14.5" x14ac:dyDescent="0.35">
      <c r="A855"/>
      <c r="B855"/>
      <c r="C855"/>
      <c r="D855"/>
      <c r="E855"/>
      <c r="F855"/>
      <c r="G855"/>
      <c r="H855"/>
      <c r="I855"/>
      <c r="J855"/>
      <c r="K855"/>
      <c r="L855"/>
      <c r="M855"/>
      <c r="N855"/>
      <c r="O855"/>
      <c r="P855"/>
      <c r="Q855"/>
      <c r="R855"/>
    </row>
    <row r="856" spans="1:18" ht="14.5" x14ac:dyDescent="0.35">
      <c r="A856"/>
      <c r="B856"/>
      <c r="C856"/>
      <c r="D856"/>
      <c r="E856"/>
      <c r="F856"/>
      <c r="G856"/>
      <c r="H856"/>
      <c r="I856"/>
      <c r="J856"/>
      <c r="K856"/>
      <c r="L856"/>
      <c r="M856"/>
      <c r="N856"/>
      <c r="O856"/>
      <c r="P856"/>
      <c r="Q856"/>
      <c r="R856"/>
    </row>
    <row r="857" spans="1:18" ht="14.5" x14ac:dyDescent="0.35">
      <c r="A857"/>
      <c r="B857"/>
      <c r="C857"/>
      <c r="D857"/>
      <c r="E857"/>
      <c r="F857"/>
      <c r="G857"/>
      <c r="H857"/>
      <c r="I857"/>
      <c r="J857"/>
      <c r="K857"/>
      <c r="L857"/>
      <c r="M857"/>
      <c r="N857"/>
      <c r="O857"/>
      <c r="P857"/>
      <c r="Q857"/>
      <c r="R857"/>
    </row>
    <row r="858" spans="1:18" ht="14.5" x14ac:dyDescent="0.35">
      <c r="A858"/>
      <c r="B858"/>
      <c r="C858"/>
      <c r="D858"/>
      <c r="E858"/>
      <c r="F858"/>
      <c r="G858"/>
      <c r="H858"/>
      <c r="I858"/>
      <c r="J858"/>
      <c r="K858"/>
      <c r="L858"/>
      <c r="M858"/>
      <c r="N858"/>
      <c r="O858"/>
      <c r="P858"/>
      <c r="Q858"/>
      <c r="R858"/>
    </row>
    <row r="859" spans="1:18" ht="14.5" x14ac:dyDescent="0.35">
      <c r="A859"/>
      <c r="B859"/>
      <c r="C859"/>
      <c r="D859"/>
      <c r="E859"/>
      <c r="F859"/>
      <c r="G859"/>
      <c r="H859"/>
      <c r="I859"/>
      <c r="J859"/>
      <c r="K859"/>
      <c r="L859"/>
      <c r="M859"/>
      <c r="N859"/>
      <c r="O859"/>
      <c r="P859"/>
      <c r="Q859"/>
      <c r="R859"/>
    </row>
    <row r="860" spans="1:18" ht="14.5" x14ac:dyDescent="0.35">
      <c r="A860"/>
      <c r="B860"/>
      <c r="C860"/>
      <c r="D860"/>
      <c r="E860"/>
      <c r="F860"/>
      <c r="G860"/>
      <c r="H860"/>
      <c r="I860"/>
      <c r="J860"/>
      <c r="K860"/>
      <c r="L860"/>
      <c r="M860"/>
      <c r="N860"/>
      <c r="O860"/>
      <c r="P860"/>
      <c r="Q860"/>
      <c r="R860"/>
    </row>
    <row r="861" spans="1:18" ht="14.5" x14ac:dyDescent="0.35">
      <c r="A861"/>
      <c r="B861"/>
      <c r="C861"/>
      <c r="D861"/>
      <c r="E861"/>
      <c r="F861"/>
      <c r="G861"/>
      <c r="H861"/>
      <c r="I861"/>
      <c r="J861"/>
      <c r="K861"/>
      <c r="L861"/>
      <c r="M861"/>
      <c r="N861"/>
      <c r="O861"/>
      <c r="P861"/>
      <c r="Q861"/>
      <c r="R861"/>
    </row>
    <row r="862" spans="1:18" ht="14.5" x14ac:dyDescent="0.35">
      <c r="A862"/>
      <c r="B862"/>
      <c r="C862"/>
      <c r="D862"/>
      <c r="E862"/>
      <c r="F862"/>
      <c r="G862"/>
      <c r="H862"/>
      <c r="I862"/>
      <c r="J862"/>
      <c r="K862"/>
      <c r="L862"/>
      <c r="M862"/>
      <c r="N862"/>
      <c r="O862"/>
      <c r="P862"/>
      <c r="Q862"/>
      <c r="R862"/>
    </row>
    <row r="863" spans="1:18" ht="14.5" x14ac:dyDescent="0.35">
      <c r="A863"/>
      <c r="B863"/>
      <c r="C863"/>
      <c r="D863"/>
      <c r="E863"/>
      <c r="F863"/>
      <c r="G863"/>
      <c r="H863"/>
      <c r="I863"/>
      <c r="J863"/>
      <c r="K863"/>
      <c r="L863"/>
      <c r="M863"/>
      <c r="N863"/>
      <c r="O863"/>
      <c r="P863"/>
      <c r="Q863"/>
      <c r="R863"/>
    </row>
    <row r="864" spans="1:18" ht="14.5" x14ac:dyDescent="0.35">
      <c r="A864"/>
      <c r="B864"/>
      <c r="C864"/>
      <c r="D864"/>
      <c r="E864"/>
      <c r="F864"/>
      <c r="G864"/>
      <c r="H864"/>
      <c r="I864"/>
      <c r="J864"/>
      <c r="K864"/>
      <c r="L864"/>
      <c r="M864"/>
      <c r="N864"/>
      <c r="O864"/>
      <c r="P864"/>
      <c r="Q864"/>
      <c r="R864"/>
    </row>
    <row r="865" spans="1:18" ht="14.5" x14ac:dyDescent="0.35">
      <c r="A865"/>
      <c r="B865"/>
      <c r="C865"/>
      <c r="D865"/>
      <c r="E865"/>
      <c r="F865"/>
      <c r="G865"/>
      <c r="H865"/>
      <c r="I865"/>
      <c r="J865"/>
      <c r="K865"/>
      <c r="L865"/>
      <c r="M865"/>
      <c r="N865"/>
      <c r="O865"/>
      <c r="P865"/>
      <c r="Q865"/>
      <c r="R865"/>
    </row>
    <row r="866" spans="1:18" ht="14.5" x14ac:dyDescent="0.35">
      <c r="A866"/>
      <c r="B866"/>
      <c r="C866"/>
      <c r="D866"/>
      <c r="E866"/>
      <c r="F866"/>
      <c r="G866"/>
      <c r="H866"/>
      <c r="I866"/>
      <c r="J866"/>
      <c r="K866"/>
      <c r="L866"/>
      <c r="M866"/>
      <c r="N866"/>
      <c r="O866"/>
      <c r="P866"/>
      <c r="Q866"/>
      <c r="R866"/>
    </row>
    <row r="867" spans="1:18" ht="14.5" x14ac:dyDescent="0.35">
      <c r="A867"/>
      <c r="B867"/>
      <c r="C867"/>
      <c r="D867"/>
      <c r="E867"/>
      <c r="F867"/>
      <c r="G867"/>
      <c r="H867"/>
      <c r="I867"/>
      <c r="J867"/>
      <c r="K867"/>
      <c r="L867"/>
      <c r="M867"/>
      <c r="N867"/>
      <c r="O867"/>
      <c r="P867"/>
      <c r="Q867"/>
      <c r="R867"/>
    </row>
    <row r="868" spans="1:18" ht="14.5" x14ac:dyDescent="0.35">
      <c r="A868"/>
      <c r="B868"/>
      <c r="C868"/>
      <c r="D868"/>
      <c r="E868"/>
      <c r="F868"/>
      <c r="G868"/>
      <c r="H868"/>
      <c r="I868"/>
      <c r="J868"/>
      <c r="K868"/>
      <c r="L868"/>
      <c r="M868"/>
      <c r="N868"/>
      <c r="O868"/>
      <c r="P868"/>
      <c r="Q868"/>
      <c r="R868"/>
    </row>
    <row r="869" spans="1:18" ht="14.5" x14ac:dyDescent="0.35">
      <c r="A869"/>
      <c r="B869"/>
      <c r="C869"/>
      <c r="D869"/>
      <c r="E869"/>
      <c r="F869"/>
      <c r="G869"/>
      <c r="H869"/>
      <c r="I869"/>
      <c r="J869"/>
      <c r="K869"/>
      <c r="L869"/>
      <c r="M869"/>
      <c r="N869"/>
      <c r="O869"/>
      <c r="P869"/>
      <c r="Q869"/>
      <c r="R869"/>
    </row>
    <row r="870" spans="1:18" ht="14.5" x14ac:dyDescent="0.35">
      <c r="A870"/>
      <c r="B870"/>
      <c r="C870"/>
      <c r="D870"/>
      <c r="E870"/>
      <c r="F870"/>
      <c r="G870"/>
      <c r="H870"/>
      <c r="I870"/>
      <c r="J870"/>
      <c r="K870"/>
      <c r="L870"/>
      <c r="M870"/>
      <c r="N870"/>
      <c r="O870"/>
      <c r="P870"/>
      <c r="Q870"/>
      <c r="R870"/>
    </row>
    <row r="871" spans="1:18" ht="14.5" x14ac:dyDescent="0.35">
      <c r="A871"/>
      <c r="B871"/>
      <c r="C871"/>
      <c r="D871"/>
      <c r="E871"/>
      <c r="F871"/>
      <c r="G871"/>
      <c r="H871"/>
      <c r="I871"/>
      <c r="J871"/>
      <c r="K871"/>
      <c r="L871"/>
      <c r="M871"/>
      <c r="N871"/>
      <c r="O871"/>
      <c r="P871"/>
      <c r="Q871"/>
      <c r="R871"/>
    </row>
    <row r="872" spans="1:18" ht="14.5" x14ac:dyDescent="0.35">
      <c r="A872"/>
      <c r="B872"/>
      <c r="C872"/>
      <c r="D872"/>
      <c r="E872"/>
      <c r="F872"/>
      <c r="G872"/>
      <c r="H872"/>
      <c r="I872"/>
      <c r="J872"/>
      <c r="K872"/>
      <c r="L872"/>
      <c r="M872"/>
      <c r="N872"/>
      <c r="O872"/>
      <c r="P872"/>
      <c r="Q872"/>
      <c r="R872"/>
    </row>
    <row r="873" spans="1:18" ht="14.5" x14ac:dyDescent="0.35">
      <c r="A873"/>
      <c r="B873"/>
      <c r="C873"/>
      <c r="D873"/>
      <c r="E873"/>
      <c r="F873"/>
      <c r="G873"/>
      <c r="H873"/>
      <c r="I873"/>
      <c r="J873"/>
      <c r="K873"/>
      <c r="L873"/>
      <c r="M873"/>
      <c r="N873"/>
      <c r="O873"/>
      <c r="P873"/>
      <c r="Q873"/>
      <c r="R873"/>
    </row>
    <row r="874" spans="1:18" ht="14.5" x14ac:dyDescent="0.35">
      <c r="A874"/>
      <c r="B874"/>
      <c r="C874"/>
      <c r="D874"/>
      <c r="E874"/>
      <c r="F874"/>
      <c r="G874"/>
      <c r="H874"/>
      <c r="I874"/>
      <c r="J874"/>
      <c r="K874"/>
      <c r="L874"/>
      <c r="M874"/>
      <c r="N874"/>
      <c r="O874"/>
      <c r="P874"/>
      <c r="Q874"/>
      <c r="R874"/>
    </row>
    <row r="875" spans="1:18" ht="14.5" x14ac:dyDescent="0.35">
      <c r="A875"/>
      <c r="B875"/>
      <c r="C875"/>
      <c r="D875"/>
      <c r="E875"/>
      <c r="F875"/>
      <c r="G875"/>
      <c r="H875"/>
      <c r="I875"/>
      <c r="J875"/>
      <c r="K875"/>
      <c r="L875"/>
      <c r="M875"/>
      <c r="N875"/>
      <c r="O875"/>
      <c r="P875"/>
      <c r="Q875"/>
      <c r="R875"/>
    </row>
    <row r="876" spans="1:18" ht="14.5" x14ac:dyDescent="0.35">
      <c r="A876"/>
      <c r="B876"/>
      <c r="C876"/>
      <c r="D876"/>
      <c r="E876"/>
      <c r="F876"/>
      <c r="G876"/>
      <c r="H876"/>
      <c r="I876"/>
      <c r="J876"/>
      <c r="K876"/>
      <c r="L876"/>
      <c r="M876"/>
      <c r="N876"/>
      <c r="O876"/>
      <c r="P876"/>
      <c r="Q876"/>
      <c r="R876"/>
    </row>
    <row r="877" spans="1:18" ht="14.5" x14ac:dyDescent="0.35">
      <c r="A877"/>
      <c r="B877"/>
      <c r="C877"/>
      <c r="D877"/>
      <c r="E877"/>
      <c r="F877"/>
      <c r="G877"/>
      <c r="H877"/>
      <c r="I877"/>
      <c r="J877"/>
      <c r="K877"/>
      <c r="L877"/>
      <c r="M877"/>
      <c r="N877"/>
      <c r="O877"/>
      <c r="P877"/>
      <c r="Q877"/>
      <c r="R877"/>
    </row>
    <row r="878" spans="1:18" ht="14.5" x14ac:dyDescent="0.35">
      <c r="A878"/>
      <c r="B878"/>
      <c r="C878"/>
      <c r="D878"/>
      <c r="E878"/>
      <c r="F878"/>
      <c r="G878"/>
      <c r="H878"/>
      <c r="I878"/>
      <c r="J878"/>
      <c r="K878"/>
      <c r="L878"/>
      <c r="M878"/>
      <c r="N878"/>
      <c r="O878"/>
      <c r="P878"/>
      <c r="Q878"/>
      <c r="R878"/>
    </row>
    <row r="879" spans="1:18" ht="14.5" x14ac:dyDescent="0.35">
      <c r="A879"/>
      <c r="B879"/>
      <c r="C879"/>
      <c r="D879"/>
      <c r="E879"/>
      <c r="F879"/>
      <c r="G879"/>
      <c r="H879"/>
      <c r="I879"/>
      <c r="J879"/>
      <c r="K879"/>
      <c r="L879"/>
      <c r="M879"/>
      <c r="N879"/>
      <c r="O879"/>
      <c r="P879"/>
      <c r="Q879"/>
      <c r="R879"/>
    </row>
    <row r="880" spans="1:18" ht="14.5" x14ac:dyDescent="0.35">
      <c r="A880"/>
      <c r="B880"/>
      <c r="C880"/>
      <c r="D880"/>
      <c r="E880"/>
      <c r="F880"/>
      <c r="G880"/>
      <c r="H880"/>
      <c r="I880"/>
      <c r="J880"/>
      <c r="K880"/>
      <c r="L880"/>
      <c r="M880"/>
      <c r="N880"/>
      <c r="O880"/>
      <c r="P880"/>
      <c r="Q880"/>
      <c r="R880"/>
    </row>
    <row r="881" spans="1:18" ht="14.5" x14ac:dyDescent="0.35">
      <c r="A881"/>
      <c r="B881"/>
      <c r="C881"/>
      <c r="D881"/>
      <c r="E881"/>
      <c r="F881"/>
      <c r="G881"/>
      <c r="H881"/>
      <c r="I881"/>
      <c r="J881"/>
      <c r="K881"/>
      <c r="L881"/>
      <c r="M881"/>
      <c r="N881"/>
      <c r="O881"/>
      <c r="P881"/>
      <c r="Q881"/>
      <c r="R881"/>
    </row>
    <row r="882" spans="1:18" ht="14.5" x14ac:dyDescent="0.35">
      <c r="A882"/>
      <c r="B882"/>
      <c r="C882"/>
      <c r="D882"/>
      <c r="E882"/>
      <c r="F882"/>
      <c r="G882"/>
      <c r="H882"/>
      <c r="I882"/>
      <c r="J882"/>
      <c r="K882"/>
      <c r="L882"/>
      <c r="M882"/>
      <c r="N882"/>
      <c r="O882"/>
      <c r="P882"/>
      <c r="Q882"/>
      <c r="R882"/>
    </row>
    <row r="883" spans="1:18" ht="14.5" x14ac:dyDescent="0.35">
      <c r="A883"/>
      <c r="B883"/>
      <c r="C883"/>
      <c r="D883"/>
      <c r="E883"/>
      <c r="F883"/>
      <c r="G883"/>
      <c r="H883"/>
      <c r="I883"/>
      <c r="J883"/>
      <c r="K883"/>
      <c r="L883"/>
      <c r="M883"/>
      <c r="N883"/>
      <c r="O883"/>
      <c r="P883"/>
      <c r="Q883"/>
      <c r="R883"/>
    </row>
    <row r="884" spans="1:18" ht="14.5" x14ac:dyDescent="0.35">
      <c r="A884"/>
      <c r="B884"/>
      <c r="C884"/>
      <c r="D884"/>
      <c r="E884"/>
      <c r="F884"/>
      <c r="G884"/>
      <c r="H884"/>
      <c r="I884"/>
      <c r="J884"/>
      <c r="K884"/>
      <c r="L884"/>
      <c r="M884"/>
      <c r="N884"/>
      <c r="O884"/>
      <c r="P884"/>
      <c r="Q884"/>
      <c r="R884"/>
    </row>
    <row r="885" spans="1:18" ht="14.5" x14ac:dyDescent="0.35">
      <c r="A885"/>
      <c r="B885"/>
      <c r="C885"/>
      <c r="D885"/>
      <c r="E885"/>
      <c r="F885"/>
      <c r="G885"/>
      <c r="H885"/>
      <c r="I885"/>
      <c r="J885"/>
      <c r="K885"/>
      <c r="L885"/>
      <c r="M885"/>
      <c r="N885"/>
      <c r="O885"/>
      <c r="P885"/>
      <c r="Q885"/>
      <c r="R885"/>
    </row>
    <row r="886" spans="1:18" ht="14.5" x14ac:dyDescent="0.35">
      <c r="A886"/>
      <c r="B886"/>
      <c r="C886"/>
      <c r="D886"/>
      <c r="E886"/>
      <c r="F886"/>
      <c r="G886"/>
      <c r="H886"/>
      <c r="I886"/>
      <c r="J886"/>
      <c r="K886"/>
      <c r="L886"/>
      <c r="M886"/>
      <c r="N886"/>
      <c r="O886"/>
      <c r="P886"/>
      <c r="Q886"/>
      <c r="R886"/>
    </row>
    <row r="887" spans="1:18" ht="14.5" x14ac:dyDescent="0.35">
      <c r="A887"/>
      <c r="B887"/>
      <c r="C887"/>
      <c r="D887"/>
      <c r="E887"/>
      <c r="F887"/>
      <c r="G887"/>
      <c r="H887"/>
      <c r="I887"/>
      <c r="J887"/>
      <c r="K887"/>
      <c r="L887"/>
      <c r="M887"/>
      <c r="N887"/>
      <c r="O887"/>
      <c r="P887"/>
      <c r="Q887"/>
      <c r="R887"/>
    </row>
    <row r="888" spans="1:18" ht="14.5" x14ac:dyDescent="0.35">
      <c r="A888"/>
      <c r="B888"/>
      <c r="C888"/>
      <c r="D888"/>
      <c r="E888"/>
      <c r="F888"/>
      <c r="G888"/>
      <c r="H888"/>
      <c r="I888"/>
      <c r="J888"/>
      <c r="K888"/>
      <c r="L888"/>
      <c r="M888"/>
      <c r="N888"/>
      <c r="O888"/>
      <c r="P888"/>
      <c r="Q888"/>
      <c r="R888"/>
    </row>
    <row r="889" spans="1:18" ht="14.5" x14ac:dyDescent="0.35">
      <c r="A889"/>
      <c r="B889"/>
      <c r="C889"/>
      <c r="D889"/>
      <c r="E889"/>
      <c r="F889"/>
      <c r="G889"/>
      <c r="H889"/>
      <c r="I889"/>
      <c r="J889"/>
      <c r="K889"/>
      <c r="L889"/>
      <c r="M889"/>
      <c r="N889"/>
      <c r="O889"/>
      <c r="P889"/>
      <c r="Q889"/>
      <c r="R889"/>
    </row>
    <row r="890" spans="1:18" ht="14.5" x14ac:dyDescent="0.35">
      <c r="A890"/>
      <c r="B890"/>
      <c r="C890"/>
      <c r="D890"/>
      <c r="E890"/>
      <c r="F890"/>
      <c r="G890"/>
      <c r="H890"/>
      <c r="I890"/>
      <c r="J890"/>
      <c r="K890"/>
      <c r="L890"/>
      <c r="M890"/>
      <c r="N890"/>
      <c r="O890"/>
      <c r="P890"/>
      <c r="Q890"/>
      <c r="R890"/>
    </row>
    <row r="891" spans="1:18" ht="14.5" x14ac:dyDescent="0.35">
      <c r="A891"/>
      <c r="B891"/>
      <c r="C891"/>
      <c r="D891"/>
      <c r="E891"/>
      <c r="F891"/>
      <c r="G891"/>
      <c r="H891"/>
      <c r="I891"/>
      <c r="J891"/>
      <c r="K891"/>
      <c r="L891"/>
      <c r="M891"/>
      <c r="N891"/>
      <c r="O891"/>
      <c r="P891"/>
      <c r="Q891"/>
      <c r="R891"/>
    </row>
    <row r="892" spans="1:18" ht="14.5" x14ac:dyDescent="0.35">
      <c r="A892"/>
      <c r="B892"/>
      <c r="C892"/>
      <c r="D892"/>
      <c r="E892"/>
      <c r="F892"/>
      <c r="G892"/>
      <c r="H892"/>
      <c r="I892"/>
      <c r="J892"/>
      <c r="K892"/>
      <c r="L892"/>
      <c r="M892"/>
      <c r="N892"/>
      <c r="O892"/>
      <c r="P892"/>
      <c r="Q892"/>
      <c r="R892"/>
    </row>
    <row r="893" spans="1:18" ht="14.5" x14ac:dyDescent="0.35">
      <c r="A893"/>
      <c r="B893"/>
      <c r="C893"/>
      <c r="D893"/>
      <c r="E893"/>
      <c r="F893"/>
      <c r="G893"/>
      <c r="H893"/>
      <c r="I893"/>
      <c r="J893"/>
      <c r="K893"/>
      <c r="L893"/>
      <c r="M893"/>
      <c r="N893"/>
      <c r="O893"/>
      <c r="P893"/>
      <c r="Q893"/>
      <c r="R893"/>
    </row>
    <row r="894" spans="1:18" ht="14.5" x14ac:dyDescent="0.35">
      <c r="A894"/>
      <c r="B894"/>
      <c r="C894"/>
      <c r="D894"/>
      <c r="E894"/>
      <c r="F894"/>
      <c r="G894"/>
      <c r="H894"/>
      <c r="I894"/>
      <c r="J894"/>
      <c r="K894"/>
      <c r="L894"/>
      <c r="M894"/>
      <c r="N894"/>
      <c r="O894"/>
      <c r="P894"/>
      <c r="Q894"/>
      <c r="R894"/>
    </row>
    <row r="895" spans="1:18" ht="14.5" x14ac:dyDescent="0.35">
      <c r="A895"/>
      <c r="B895"/>
      <c r="C895"/>
      <c r="D895"/>
      <c r="E895"/>
      <c r="F895"/>
      <c r="G895"/>
      <c r="H895"/>
      <c r="I895"/>
      <c r="J895"/>
      <c r="K895"/>
      <c r="L895"/>
      <c r="M895"/>
      <c r="N895"/>
      <c r="O895"/>
      <c r="P895"/>
      <c r="Q895"/>
      <c r="R895"/>
    </row>
    <row r="896" spans="1:18" ht="14.5" x14ac:dyDescent="0.35">
      <c r="A896"/>
      <c r="B896"/>
      <c r="C896"/>
      <c r="D896"/>
      <c r="E896"/>
      <c r="F896"/>
      <c r="G896"/>
      <c r="H896"/>
      <c r="I896"/>
      <c r="J896"/>
      <c r="K896"/>
      <c r="L896"/>
      <c r="M896"/>
      <c r="N896"/>
      <c r="O896"/>
      <c r="P896"/>
      <c r="Q896"/>
      <c r="R896"/>
    </row>
    <row r="897" spans="1:18" ht="14.5" x14ac:dyDescent="0.35">
      <c r="A897"/>
      <c r="B897"/>
      <c r="C897"/>
      <c r="D897"/>
      <c r="E897"/>
      <c r="F897"/>
      <c r="G897"/>
      <c r="H897"/>
      <c r="I897"/>
      <c r="J897"/>
      <c r="K897"/>
      <c r="L897"/>
      <c r="M897"/>
      <c r="N897"/>
      <c r="O897"/>
      <c r="P897"/>
      <c r="Q897"/>
      <c r="R897"/>
    </row>
    <row r="898" spans="1:18" ht="14.5" x14ac:dyDescent="0.35">
      <c r="A898"/>
      <c r="B898"/>
      <c r="C898"/>
      <c r="D898"/>
      <c r="E898"/>
      <c r="F898"/>
      <c r="G898"/>
      <c r="H898"/>
      <c r="I898"/>
      <c r="J898"/>
      <c r="K898"/>
      <c r="L898"/>
      <c r="M898"/>
      <c r="N898"/>
      <c r="O898"/>
      <c r="P898"/>
      <c r="Q898"/>
      <c r="R898"/>
    </row>
    <row r="899" spans="1:18" ht="14.5" x14ac:dyDescent="0.35">
      <c r="A899"/>
      <c r="B899"/>
      <c r="C899"/>
      <c r="D899"/>
      <c r="E899"/>
      <c r="F899"/>
      <c r="G899"/>
      <c r="H899"/>
      <c r="I899"/>
      <c r="J899"/>
      <c r="K899"/>
      <c r="L899"/>
      <c r="M899"/>
      <c r="N899"/>
      <c r="O899"/>
      <c r="P899"/>
      <c r="Q899"/>
      <c r="R899"/>
    </row>
    <row r="900" spans="1:18" ht="14.5" x14ac:dyDescent="0.35">
      <c r="A900"/>
      <c r="B900"/>
      <c r="C900"/>
      <c r="D900"/>
      <c r="E900"/>
      <c r="F900"/>
      <c r="G900"/>
      <c r="H900"/>
      <c r="I900"/>
      <c r="J900"/>
      <c r="K900"/>
      <c r="L900"/>
      <c r="M900"/>
      <c r="N900"/>
      <c r="O900"/>
      <c r="P900"/>
      <c r="Q900"/>
      <c r="R900"/>
    </row>
    <row r="901" spans="1:18" ht="14.5" x14ac:dyDescent="0.35">
      <c r="A901"/>
      <c r="B901"/>
      <c r="C901"/>
      <c r="D901"/>
      <c r="E901"/>
      <c r="F901"/>
      <c r="G901"/>
      <c r="H901"/>
      <c r="I901"/>
      <c r="J901"/>
      <c r="K901"/>
      <c r="L901"/>
      <c r="M901"/>
      <c r="N901"/>
      <c r="O901"/>
      <c r="P901"/>
      <c r="Q901"/>
      <c r="R901"/>
    </row>
    <row r="902" spans="1:18" ht="14.5" x14ac:dyDescent="0.35">
      <c r="A902"/>
      <c r="B902"/>
      <c r="C902"/>
      <c r="D902"/>
      <c r="E902"/>
      <c r="F902"/>
      <c r="G902"/>
      <c r="H902"/>
      <c r="I902"/>
      <c r="J902"/>
      <c r="K902"/>
      <c r="L902"/>
      <c r="M902"/>
      <c r="N902"/>
      <c r="O902"/>
      <c r="P902"/>
      <c r="Q902"/>
      <c r="R902"/>
    </row>
    <row r="903" spans="1:18" ht="14.5" x14ac:dyDescent="0.35">
      <c r="A903"/>
      <c r="B903"/>
      <c r="C903"/>
      <c r="D903"/>
      <c r="E903"/>
      <c r="F903"/>
      <c r="G903"/>
      <c r="H903"/>
      <c r="I903"/>
      <c r="J903"/>
      <c r="K903"/>
      <c r="L903"/>
      <c r="M903"/>
      <c r="N903"/>
      <c r="O903"/>
      <c r="P903"/>
      <c r="Q903"/>
      <c r="R903"/>
    </row>
    <row r="904" spans="1:18" ht="14.5" x14ac:dyDescent="0.35">
      <c r="A904"/>
      <c r="B904"/>
      <c r="C904"/>
      <c r="D904"/>
      <c r="E904"/>
      <c r="F904"/>
      <c r="G904"/>
      <c r="H904"/>
      <c r="I904"/>
      <c r="J904"/>
      <c r="K904"/>
      <c r="L904"/>
      <c r="M904"/>
      <c r="N904"/>
      <c r="O904"/>
      <c r="P904"/>
      <c r="Q904"/>
      <c r="R904"/>
    </row>
    <row r="905" spans="1:18" ht="14.5" x14ac:dyDescent="0.35">
      <c r="A905"/>
      <c r="B905"/>
      <c r="C905"/>
      <c r="D905"/>
      <c r="E905"/>
      <c r="F905"/>
      <c r="G905"/>
      <c r="H905"/>
      <c r="I905"/>
      <c r="J905"/>
      <c r="K905"/>
      <c r="L905"/>
      <c r="M905"/>
      <c r="N905"/>
      <c r="O905"/>
      <c r="P905"/>
      <c r="Q905"/>
      <c r="R905"/>
    </row>
    <row r="906" spans="1:18" ht="14.5" x14ac:dyDescent="0.35">
      <c r="A906"/>
      <c r="B906"/>
      <c r="C906"/>
      <c r="D906"/>
      <c r="E906"/>
      <c r="F906"/>
      <c r="G906"/>
      <c r="H906"/>
      <c r="I906"/>
      <c r="J906"/>
      <c r="K906"/>
      <c r="L906"/>
      <c r="M906"/>
      <c r="N906"/>
      <c r="O906"/>
      <c r="P906"/>
      <c r="Q906"/>
      <c r="R906"/>
    </row>
    <row r="907" spans="1:18" ht="14.5" x14ac:dyDescent="0.35">
      <c r="A907"/>
      <c r="B907"/>
      <c r="C907"/>
      <c r="D907"/>
      <c r="E907"/>
      <c r="F907"/>
      <c r="G907"/>
      <c r="H907"/>
      <c r="I907"/>
      <c r="J907"/>
      <c r="K907"/>
      <c r="L907"/>
      <c r="M907"/>
      <c r="N907"/>
      <c r="O907"/>
      <c r="P907"/>
      <c r="Q907"/>
      <c r="R907"/>
    </row>
    <row r="908" spans="1:18" ht="14.5" x14ac:dyDescent="0.35">
      <c r="A908"/>
      <c r="B908"/>
      <c r="C908"/>
      <c r="D908"/>
      <c r="E908"/>
      <c r="F908"/>
      <c r="G908"/>
      <c r="H908"/>
      <c r="I908"/>
      <c r="J908"/>
      <c r="K908"/>
      <c r="L908"/>
      <c r="M908"/>
      <c r="N908"/>
      <c r="O908"/>
      <c r="P908"/>
      <c r="Q908"/>
      <c r="R908"/>
    </row>
    <row r="909" spans="1:18" ht="14.5" x14ac:dyDescent="0.35">
      <c r="A909"/>
      <c r="B909"/>
      <c r="C909"/>
      <c r="D909"/>
      <c r="E909"/>
      <c r="F909"/>
      <c r="G909"/>
      <c r="H909"/>
      <c r="I909"/>
      <c r="J909"/>
      <c r="K909"/>
      <c r="L909"/>
      <c r="M909"/>
      <c r="N909"/>
      <c r="O909"/>
      <c r="P909"/>
      <c r="Q909"/>
      <c r="R909"/>
    </row>
    <row r="910" spans="1:18" ht="14.5" x14ac:dyDescent="0.35">
      <c r="A910"/>
      <c r="B910"/>
      <c r="C910"/>
      <c r="D910"/>
      <c r="E910"/>
      <c r="F910"/>
      <c r="G910"/>
      <c r="H910"/>
      <c r="I910"/>
      <c r="J910"/>
      <c r="K910"/>
      <c r="L910"/>
      <c r="M910"/>
      <c r="N910"/>
      <c r="O910"/>
      <c r="P910"/>
      <c r="Q910"/>
      <c r="R910"/>
    </row>
    <row r="911" spans="1:18" ht="14.5" x14ac:dyDescent="0.35">
      <c r="A911"/>
      <c r="B911"/>
      <c r="C911"/>
      <c r="D911"/>
      <c r="E911"/>
      <c r="F911"/>
      <c r="G911"/>
      <c r="H911"/>
      <c r="I911"/>
      <c r="J911"/>
      <c r="K911"/>
      <c r="L911"/>
      <c r="M911"/>
      <c r="N911"/>
      <c r="O911"/>
      <c r="P911"/>
      <c r="Q911"/>
      <c r="R911"/>
    </row>
    <row r="912" spans="1:18" ht="14.5" x14ac:dyDescent="0.35">
      <c r="A912"/>
      <c r="B912"/>
      <c r="C912"/>
      <c r="D912"/>
      <c r="E912"/>
      <c r="F912"/>
      <c r="G912"/>
      <c r="H912"/>
      <c r="I912"/>
      <c r="J912"/>
      <c r="K912"/>
      <c r="L912"/>
      <c r="M912"/>
      <c r="N912"/>
      <c r="O912"/>
      <c r="P912"/>
      <c r="Q912"/>
      <c r="R912"/>
    </row>
    <row r="913" spans="1:18" ht="14.5" x14ac:dyDescent="0.35">
      <c r="A913"/>
      <c r="B913"/>
      <c r="C913"/>
      <c r="D913"/>
      <c r="E913"/>
      <c r="F913"/>
      <c r="G913"/>
      <c r="H913"/>
      <c r="I913"/>
      <c r="J913"/>
      <c r="K913"/>
      <c r="L913"/>
      <c r="M913"/>
      <c r="N913"/>
      <c r="O913"/>
      <c r="P913"/>
      <c r="Q913"/>
      <c r="R913"/>
    </row>
    <row r="914" spans="1:18" ht="14.5" x14ac:dyDescent="0.35">
      <c r="A914"/>
      <c r="B914"/>
      <c r="C914"/>
      <c r="D914"/>
      <c r="E914"/>
      <c r="F914"/>
      <c r="G914"/>
      <c r="H914"/>
      <c r="I914"/>
      <c r="J914"/>
      <c r="K914"/>
      <c r="L914"/>
      <c r="M914"/>
      <c r="N914"/>
      <c r="O914"/>
      <c r="P914"/>
      <c r="Q914"/>
      <c r="R914"/>
    </row>
    <row r="915" spans="1:18" ht="14.5" x14ac:dyDescent="0.35">
      <c r="A915"/>
      <c r="B915"/>
      <c r="C915"/>
      <c r="D915"/>
      <c r="E915"/>
      <c r="F915"/>
      <c r="G915"/>
      <c r="H915"/>
      <c r="I915"/>
      <c r="J915"/>
      <c r="K915"/>
      <c r="L915"/>
      <c r="M915"/>
      <c r="N915"/>
      <c r="O915"/>
      <c r="P915"/>
      <c r="Q915"/>
      <c r="R915"/>
    </row>
    <row r="916" spans="1:18" ht="14.5" x14ac:dyDescent="0.35">
      <c r="A916"/>
      <c r="B916"/>
      <c r="C916"/>
      <c r="D916"/>
      <c r="E916"/>
      <c r="F916"/>
      <c r="G916"/>
      <c r="H916"/>
      <c r="I916"/>
      <c r="J916"/>
      <c r="K916"/>
      <c r="L916"/>
      <c r="M916"/>
      <c r="N916"/>
      <c r="O916"/>
      <c r="P916"/>
      <c r="Q916"/>
      <c r="R916"/>
    </row>
    <row r="917" spans="1:18" ht="14.5" x14ac:dyDescent="0.35">
      <c r="A917"/>
      <c r="B917"/>
      <c r="C917"/>
      <c r="D917"/>
      <c r="E917"/>
      <c r="F917"/>
      <c r="G917"/>
      <c r="H917"/>
      <c r="I917"/>
      <c r="J917"/>
      <c r="K917"/>
      <c r="L917"/>
      <c r="M917"/>
      <c r="N917"/>
      <c r="O917"/>
      <c r="P917"/>
      <c r="Q917"/>
      <c r="R917"/>
    </row>
    <row r="918" spans="1:18" ht="14.5" x14ac:dyDescent="0.35">
      <c r="A918"/>
      <c r="B918"/>
      <c r="C918"/>
      <c r="D918"/>
      <c r="E918"/>
      <c r="F918"/>
      <c r="G918"/>
      <c r="H918"/>
      <c r="I918"/>
      <c r="J918"/>
      <c r="K918"/>
      <c r="L918"/>
      <c r="M918"/>
      <c r="N918"/>
      <c r="O918"/>
      <c r="P918"/>
      <c r="Q918"/>
      <c r="R918"/>
    </row>
    <row r="919" spans="1:18" ht="14.5" x14ac:dyDescent="0.35">
      <c r="A919"/>
      <c r="B919"/>
      <c r="C919"/>
      <c r="D919"/>
      <c r="E919"/>
      <c r="F919"/>
      <c r="G919"/>
      <c r="H919"/>
      <c r="I919"/>
      <c r="J919"/>
      <c r="K919"/>
      <c r="L919"/>
      <c r="M919"/>
      <c r="N919"/>
      <c r="O919"/>
      <c r="P919"/>
      <c r="Q919"/>
      <c r="R919"/>
    </row>
    <row r="920" spans="1:18" ht="14.5" x14ac:dyDescent="0.35">
      <c r="A920"/>
      <c r="B920"/>
      <c r="C920"/>
      <c r="D920"/>
      <c r="E920"/>
      <c r="F920"/>
      <c r="G920"/>
      <c r="H920"/>
      <c r="I920"/>
      <c r="J920"/>
      <c r="K920"/>
      <c r="L920"/>
      <c r="M920"/>
      <c r="N920"/>
      <c r="O920"/>
      <c r="P920"/>
      <c r="Q920"/>
      <c r="R920"/>
    </row>
    <row r="921" spans="1:18" ht="14.5" x14ac:dyDescent="0.35">
      <c r="A921"/>
      <c r="B921"/>
      <c r="C921"/>
      <c r="D921"/>
      <c r="E921"/>
      <c r="F921"/>
      <c r="G921"/>
      <c r="H921"/>
      <c r="I921"/>
      <c r="J921"/>
      <c r="K921"/>
      <c r="L921"/>
      <c r="M921"/>
      <c r="N921"/>
      <c r="O921"/>
      <c r="P921"/>
      <c r="Q921"/>
      <c r="R921"/>
    </row>
    <row r="922" spans="1:18" ht="14.5" x14ac:dyDescent="0.35">
      <c r="A922"/>
      <c r="B922"/>
      <c r="C922"/>
      <c r="D922"/>
      <c r="E922"/>
      <c r="F922"/>
      <c r="G922"/>
      <c r="H922"/>
      <c r="I922"/>
      <c r="J922"/>
      <c r="K922"/>
      <c r="L922"/>
      <c r="M922"/>
      <c r="N922"/>
      <c r="O922"/>
      <c r="P922"/>
      <c r="Q922"/>
      <c r="R922"/>
    </row>
    <row r="923" spans="1:18" ht="14.5" x14ac:dyDescent="0.35">
      <c r="A923"/>
      <c r="B923"/>
      <c r="C923"/>
      <c r="D923"/>
      <c r="E923"/>
      <c r="F923"/>
      <c r="G923"/>
      <c r="H923"/>
      <c r="I923"/>
      <c r="J923"/>
      <c r="K923"/>
      <c r="L923"/>
      <c r="M923"/>
      <c r="N923"/>
      <c r="O923"/>
      <c r="P923"/>
      <c r="Q923"/>
      <c r="R923"/>
    </row>
    <row r="924" spans="1:18" ht="14.5" x14ac:dyDescent="0.35">
      <c r="A924"/>
      <c r="B924"/>
      <c r="C924"/>
      <c r="D924"/>
      <c r="E924"/>
      <c r="F924"/>
      <c r="G924"/>
      <c r="H924"/>
      <c r="I924"/>
      <c r="J924"/>
      <c r="K924"/>
      <c r="L924"/>
      <c r="M924"/>
      <c r="N924"/>
      <c r="O924"/>
      <c r="P924"/>
      <c r="Q924"/>
      <c r="R924"/>
    </row>
    <row r="925" spans="1:18" ht="14.5" x14ac:dyDescent="0.35">
      <c r="A925"/>
      <c r="B925"/>
      <c r="C925"/>
      <c r="D925"/>
      <c r="E925"/>
      <c r="F925"/>
      <c r="G925"/>
      <c r="H925"/>
      <c r="I925"/>
      <c r="J925"/>
      <c r="K925"/>
      <c r="L925"/>
      <c r="M925"/>
      <c r="N925"/>
      <c r="O925"/>
      <c r="P925"/>
      <c r="Q925"/>
      <c r="R925"/>
    </row>
    <row r="926" spans="1:18" ht="14.5" x14ac:dyDescent="0.35">
      <c r="A926"/>
      <c r="B926"/>
      <c r="C926"/>
      <c r="D926"/>
      <c r="E926"/>
      <c r="F926"/>
      <c r="G926"/>
      <c r="H926"/>
      <c r="I926"/>
      <c r="J926"/>
      <c r="K926"/>
      <c r="L926"/>
      <c r="M926"/>
      <c r="N926"/>
      <c r="O926"/>
      <c r="P926"/>
      <c r="Q926"/>
      <c r="R926"/>
    </row>
    <row r="927" spans="1:18" ht="14.5" x14ac:dyDescent="0.35">
      <c r="A927"/>
      <c r="B927"/>
      <c r="C927"/>
      <c r="D927"/>
      <c r="E927"/>
      <c r="F927"/>
      <c r="G927"/>
      <c r="H927"/>
      <c r="I927"/>
      <c r="J927"/>
      <c r="K927"/>
      <c r="L927"/>
      <c r="M927"/>
      <c r="N927"/>
      <c r="O927"/>
      <c r="P927"/>
      <c r="Q927"/>
      <c r="R927"/>
    </row>
    <row r="928" spans="1:18" ht="14.5" x14ac:dyDescent="0.35">
      <c r="A928"/>
      <c r="B928"/>
      <c r="C928"/>
      <c r="D928"/>
      <c r="E928"/>
      <c r="F928"/>
      <c r="G928"/>
      <c r="H928"/>
      <c r="I928"/>
      <c r="J928"/>
      <c r="K928"/>
      <c r="L928"/>
      <c r="M928"/>
      <c r="N928"/>
      <c r="O928"/>
      <c r="P928"/>
      <c r="Q928"/>
      <c r="R928"/>
    </row>
    <row r="929" spans="1:18" ht="14.5" x14ac:dyDescent="0.35">
      <c r="A929"/>
      <c r="B929"/>
      <c r="C929"/>
      <c r="D929"/>
      <c r="E929"/>
      <c r="F929"/>
      <c r="G929"/>
      <c r="H929"/>
      <c r="I929"/>
      <c r="J929"/>
      <c r="K929"/>
      <c r="L929"/>
      <c r="M929"/>
      <c r="N929"/>
      <c r="O929"/>
      <c r="P929"/>
      <c r="Q929"/>
      <c r="R929"/>
    </row>
    <row r="930" spans="1:18" ht="14.5" x14ac:dyDescent="0.35">
      <c r="A930"/>
      <c r="B930"/>
      <c r="C930"/>
      <c r="D930"/>
      <c r="E930"/>
      <c r="F930"/>
      <c r="G930"/>
      <c r="H930"/>
      <c r="I930"/>
      <c r="J930"/>
      <c r="K930"/>
      <c r="L930"/>
      <c r="M930"/>
      <c r="N930"/>
      <c r="O930"/>
      <c r="P930"/>
      <c r="Q930"/>
      <c r="R930"/>
    </row>
    <row r="931" spans="1:18" ht="14.5" x14ac:dyDescent="0.35">
      <c r="A931"/>
      <c r="B931"/>
      <c r="C931"/>
      <c r="D931"/>
      <c r="E931"/>
      <c r="F931"/>
      <c r="G931"/>
      <c r="H931"/>
      <c r="I931"/>
      <c r="J931"/>
      <c r="K931"/>
      <c r="L931"/>
      <c r="M931"/>
      <c r="N931"/>
      <c r="O931"/>
      <c r="P931"/>
      <c r="Q931"/>
      <c r="R931"/>
    </row>
    <row r="932" spans="1:18" ht="14.5" x14ac:dyDescent="0.35">
      <c r="A932"/>
      <c r="B932"/>
      <c r="C932"/>
      <c r="D932"/>
      <c r="E932"/>
      <c r="F932"/>
      <c r="G932"/>
      <c r="H932"/>
      <c r="I932"/>
      <c r="J932"/>
      <c r="K932"/>
      <c r="L932"/>
      <c r="M932"/>
      <c r="N932"/>
      <c r="O932"/>
      <c r="P932"/>
      <c r="Q932"/>
      <c r="R932"/>
    </row>
    <row r="933" spans="1:18" ht="14.5" x14ac:dyDescent="0.35">
      <c r="A933"/>
      <c r="B933"/>
      <c r="C933"/>
      <c r="D933"/>
      <c r="E933"/>
      <c r="F933"/>
      <c r="G933"/>
      <c r="H933"/>
      <c r="I933"/>
      <c r="J933"/>
      <c r="K933"/>
      <c r="L933"/>
      <c r="M933"/>
      <c r="N933"/>
      <c r="O933"/>
      <c r="P933"/>
      <c r="Q933"/>
      <c r="R933"/>
    </row>
    <row r="934" spans="1:18" ht="14.5" x14ac:dyDescent="0.35">
      <c r="A934"/>
      <c r="B934"/>
      <c r="C934"/>
      <c r="D934"/>
      <c r="E934"/>
      <c r="F934"/>
      <c r="G934"/>
      <c r="H934"/>
      <c r="I934"/>
      <c r="J934"/>
      <c r="K934"/>
      <c r="L934"/>
      <c r="M934"/>
      <c r="N934"/>
      <c r="O934"/>
      <c r="P934"/>
      <c r="Q934"/>
      <c r="R934"/>
    </row>
    <row r="935" spans="1:18" ht="14.5" x14ac:dyDescent="0.35">
      <c r="A935"/>
      <c r="B935"/>
      <c r="C935"/>
      <c r="D935"/>
      <c r="E935"/>
      <c r="F935"/>
      <c r="G935"/>
      <c r="H935"/>
      <c r="I935"/>
      <c r="J935"/>
      <c r="K935"/>
      <c r="L935"/>
      <c r="M935"/>
      <c r="N935"/>
      <c r="O935"/>
      <c r="P935"/>
      <c r="Q935"/>
      <c r="R935"/>
    </row>
    <row r="936" spans="1:18" ht="14.5" x14ac:dyDescent="0.35">
      <c r="A936"/>
      <c r="B936"/>
      <c r="C936"/>
      <c r="D936"/>
      <c r="E936"/>
      <c r="F936"/>
      <c r="G936"/>
      <c r="H936"/>
      <c r="I936"/>
      <c r="J936"/>
      <c r="K936"/>
      <c r="L936"/>
      <c r="M936"/>
      <c r="N936"/>
      <c r="O936"/>
      <c r="P936"/>
      <c r="Q936"/>
      <c r="R936"/>
    </row>
    <row r="937" spans="1:18" ht="14.5" x14ac:dyDescent="0.35">
      <c r="A937"/>
      <c r="B937"/>
      <c r="C937"/>
      <c r="D937"/>
      <c r="E937"/>
      <c r="F937"/>
      <c r="G937"/>
      <c r="H937"/>
      <c r="I937"/>
      <c r="J937"/>
      <c r="K937"/>
      <c r="L937"/>
      <c r="M937"/>
      <c r="N937"/>
      <c r="O937"/>
      <c r="P937"/>
      <c r="Q937"/>
      <c r="R937"/>
    </row>
    <row r="938" spans="1:18" ht="14.5" x14ac:dyDescent="0.35">
      <c r="A938"/>
      <c r="B938"/>
      <c r="C938"/>
      <c r="D938"/>
      <c r="E938"/>
      <c r="F938"/>
      <c r="G938"/>
      <c r="H938"/>
      <c r="I938"/>
      <c r="J938"/>
      <c r="K938"/>
      <c r="L938"/>
      <c r="M938"/>
      <c r="N938"/>
      <c r="O938"/>
      <c r="P938"/>
      <c r="Q938"/>
      <c r="R938"/>
    </row>
    <row r="939" spans="1:18" ht="14.5" x14ac:dyDescent="0.35">
      <c r="A939"/>
      <c r="B939"/>
      <c r="C939"/>
      <c r="D939"/>
      <c r="E939"/>
      <c r="F939"/>
      <c r="G939"/>
      <c r="H939"/>
      <c r="I939"/>
      <c r="J939"/>
      <c r="K939"/>
      <c r="L939"/>
      <c r="M939"/>
      <c r="N939"/>
      <c r="O939"/>
      <c r="P939"/>
      <c r="Q939"/>
      <c r="R939"/>
    </row>
    <row r="940" spans="1:18" ht="14.5" x14ac:dyDescent="0.35">
      <c r="A940"/>
      <c r="B940"/>
      <c r="C940"/>
      <c r="D940"/>
      <c r="E940"/>
      <c r="F940"/>
      <c r="G940"/>
      <c r="H940"/>
      <c r="I940"/>
      <c r="J940"/>
      <c r="K940"/>
      <c r="L940"/>
      <c r="M940"/>
      <c r="N940"/>
      <c r="O940"/>
      <c r="P940"/>
      <c r="Q940"/>
      <c r="R940"/>
    </row>
    <row r="941" spans="1:18" ht="14.5" x14ac:dyDescent="0.35">
      <c r="A941"/>
      <c r="B941"/>
      <c r="C941"/>
      <c r="D941"/>
      <c r="E941"/>
      <c r="F941"/>
      <c r="G941"/>
      <c r="H941"/>
      <c r="I941"/>
      <c r="J941"/>
      <c r="K941"/>
      <c r="L941"/>
      <c r="M941"/>
      <c r="N941"/>
      <c r="O941"/>
      <c r="P941"/>
      <c r="Q941"/>
      <c r="R941"/>
    </row>
    <row r="942" spans="1:18" ht="14.5" x14ac:dyDescent="0.35">
      <c r="A942"/>
      <c r="B942"/>
      <c r="C942"/>
      <c r="D942"/>
      <c r="E942"/>
      <c r="F942"/>
      <c r="G942"/>
      <c r="H942"/>
      <c r="I942"/>
      <c r="J942"/>
      <c r="K942"/>
      <c r="L942"/>
      <c r="M942"/>
      <c r="N942"/>
      <c r="O942"/>
      <c r="P942"/>
      <c r="Q942"/>
      <c r="R942"/>
    </row>
    <row r="943" spans="1:18" ht="14.5" x14ac:dyDescent="0.35">
      <c r="A943"/>
      <c r="B943"/>
      <c r="C943"/>
      <c r="D943"/>
      <c r="E943"/>
      <c r="F943"/>
      <c r="G943"/>
      <c r="H943"/>
      <c r="I943"/>
      <c r="J943"/>
      <c r="K943"/>
      <c r="L943"/>
      <c r="M943"/>
      <c r="N943"/>
      <c r="O943"/>
      <c r="P943"/>
      <c r="Q943"/>
      <c r="R943"/>
    </row>
    <row r="944" spans="1:18" ht="14.5" x14ac:dyDescent="0.35">
      <c r="A944"/>
      <c r="B944"/>
      <c r="C944"/>
      <c r="D944"/>
      <c r="E944"/>
      <c r="F944"/>
      <c r="G944"/>
      <c r="H944"/>
      <c r="I944"/>
      <c r="J944"/>
      <c r="K944"/>
      <c r="L944"/>
      <c r="M944"/>
      <c r="N944"/>
      <c r="O944"/>
      <c r="P944"/>
      <c r="Q944"/>
      <c r="R944"/>
    </row>
    <row r="945" spans="1:18" ht="14.5" x14ac:dyDescent="0.35">
      <c r="A945"/>
      <c r="B945"/>
      <c r="C945"/>
      <c r="D945"/>
      <c r="E945"/>
      <c r="F945"/>
      <c r="G945"/>
      <c r="H945"/>
      <c r="I945"/>
      <c r="J945"/>
      <c r="K945"/>
      <c r="L945"/>
      <c r="M945"/>
      <c r="N945"/>
      <c r="O945"/>
      <c r="P945"/>
      <c r="Q945"/>
      <c r="R945"/>
    </row>
    <row r="946" spans="1:18" ht="14.5" x14ac:dyDescent="0.35">
      <c r="A946"/>
      <c r="B946"/>
      <c r="C946"/>
      <c r="D946"/>
      <c r="E946"/>
      <c r="F946"/>
      <c r="G946"/>
      <c r="H946"/>
      <c r="I946"/>
      <c r="J946"/>
      <c r="K946"/>
      <c r="L946"/>
      <c r="M946"/>
      <c r="N946"/>
      <c r="O946"/>
      <c r="P946"/>
      <c r="Q946"/>
      <c r="R946"/>
    </row>
    <row r="947" spans="1:18" ht="14.5" x14ac:dyDescent="0.35">
      <c r="A947"/>
      <c r="B947"/>
      <c r="C947"/>
      <c r="D947"/>
      <c r="E947"/>
      <c r="F947"/>
      <c r="G947"/>
      <c r="H947"/>
      <c r="I947"/>
      <c r="J947"/>
      <c r="K947"/>
      <c r="L947"/>
      <c r="M947"/>
      <c r="N947"/>
      <c r="O947"/>
      <c r="P947"/>
      <c r="Q947"/>
      <c r="R947"/>
    </row>
    <row r="948" spans="1:18" ht="14.5" x14ac:dyDescent="0.35">
      <c r="A948"/>
      <c r="B948"/>
      <c r="C948"/>
      <c r="D948"/>
      <c r="E948"/>
      <c r="F948"/>
      <c r="G948"/>
      <c r="H948"/>
      <c r="I948"/>
      <c r="J948"/>
      <c r="K948"/>
      <c r="L948"/>
      <c r="M948"/>
      <c r="N948"/>
      <c r="O948"/>
      <c r="P948"/>
      <c r="Q948"/>
      <c r="R948"/>
    </row>
    <row r="949" spans="1:18" ht="14.5" x14ac:dyDescent="0.35">
      <c r="A949"/>
      <c r="B949"/>
      <c r="C949"/>
      <c r="D949"/>
      <c r="E949"/>
      <c r="F949"/>
      <c r="G949"/>
      <c r="H949"/>
      <c r="I949"/>
      <c r="J949"/>
      <c r="K949"/>
      <c r="L949"/>
      <c r="M949"/>
      <c r="N949"/>
      <c r="O949"/>
      <c r="P949"/>
      <c r="Q949"/>
      <c r="R949"/>
    </row>
    <row r="950" spans="1:18" ht="14.5" x14ac:dyDescent="0.35">
      <c r="A950"/>
      <c r="B950"/>
      <c r="C950"/>
      <c r="D950"/>
      <c r="E950"/>
      <c r="F950"/>
      <c r="G950"/>
      <c r="H950"/>
      <c r="I950"/>
      <c r="J950"/>
      <c r="K950"/>
      <c r="L950"/>
      <c r="M950"/>
      <c r="N950"/>
      <c r="O950"/>
      <c r="P950"/>
      <c r="Q950"/>
      <c r="R950"/>
    </row>
    <row r="951" spans="1:18" ht="14.5" x14ac:dyDescent="0.35">
      <c r="A951"/>
      <c r="B951"/>
      <c r="C951"/>
      <c r="D951"/>
      <c r="E951"/>
      <c r="F951"/>
      <c r="G951"/>
      <c r="H951"/>
      <c r="I951"/>
      <c r="J951"/>
      <c r="K951"/>
      <c r="L951"/>
      <c r="M951"/>
      <c r="N951"/>
      <c r="O951"/>
      <c r="P951"/>
      <c r="Q951"/>
      <c r="R951"/>
    </row>
    <row r="952" spans="1:18" ht="14.5" x14ac:dyDescent="0.35">
      <c r="A952"/>
      <c r="B952"/>
      <c r="C952"/>
      <c r="D952"/>
      <c r="E952"/>
      <c r="F952"/>
      <c r="G952"/>
      <c r="H952"/>
      <c r="I952"/>
      <c r="J952"/>
      <c r="K952"/>
      <c r="L952"/>
      <c r="M952"/>
      <c r="N952"/>
      <c r="O952"/>
      <c r="P952"/>
      <c r="Q952"/>
      <c r="R952"/>
    </row>
    <row r="953" spans="1:18" ht="14.5" x14ac:dyDescent="0.35">
      <c r="A953"/>
      <c r="B953"/>
      <c r="C953"/>
      <c r="D953"/>
      <c r="E953"/>
      <c r="F953"/>
      <c r="G953"/>
      <c r="H953"/>
      <c r="I953"/>
      <c r="J953"/>
      <c r="K953"/>
      <c r="L953"/>
      <c r="M953"/>
      <c r="N953"/>
      <c r="O953"/>
      <c r="P953"/>
      <c r="Q953"/>
      <c r="R953"/>
    </row>
    <row r="954" spans="1:18" ht="14.5" x14ac:dyDescent="0.35">
      <c r="A954"/>
      <c r="B954"/>
      <c r="C954"/>
      <c r="D954"/>
      <c r="E954"/>
      <c r="F954"/>
      <c r="G954"/>
      <c r="H954"/>
      <c r="I954"/>
      <c r="J954"/>
      <c r="K954"/>
      <c r="L954"/>
      <c r="M954"/>
      <c r="N954"/>
      <c r="O954"/>
      <c r="P954"/>
      <c r="Q954"/>
      <c r="R954"/>
    </row>
    <row r="955" spans="1:18" ht="14.5" x14ac:dyDescent="0.35">
      <c r="A955"/>
      <c r="B955"/>
      <c r="C955"/>
      <c r="D955"/>
      <c r="E955"/>
      <c r="F955"/>
      <c r="G955"/>
      <c r="H955"/>
      <c r="I955"/>
      <c r="J955"/>
      <c r="K955"/>
      <c r="L955"/>
      <c r="M955"/>
      <c r="N955"/>
      <c r="O955"/>
      <c r="P955"/>
      <c r="Q955"/>
      <c r="R955"/>
    </row>
    <row r="956" spans="1:18" ht="14.5" x14ac:dyDescent="0.35">
      <c r="A956"/>
      <c r="B956"/>
      <c r="C956"/>
      <c r="D956"/>
      <c r="E956"/>
      <c r="F956"/>
      <c r="G956"/>
      <c r="H956"/>
      <c r="I956"/>
      <c r="J956"/>
      <c r="K956"/>
      <c r="L956"/>
      <c r="M956"/>
      <c r="N956"/>
      <c r="O956"/>
      <c r="P956"/>
      <c r="Q956"/>
      <c r="R956"/>
    </row>
    <row r="957" spans="1:18" ht="14.5" x14ac:dyDescent="0.35">
      <c r="A957"/>
      <c r="B957"/>
      <c r="C957"/>
      <c r="D957"/>
      <c r="E957"/>
      <c r="F957"/>
      <c r="G957"/>
      <c r="H957"/>
      <c r="I957"/>
      <c r="J957"/>
      <c r="K957"/>
      <c r="L957"/>
      <c r="M957"/>
      <c r="N957"/>
      <c r="O957"/>
      <c r="P957"/>
      <c r="Q957"/>
      <c r="R957"/>
    </row>
    <row r="958" spans="1:18" ht="14.5" x14ac:dyDescent="0.35">
      <c r="A958"/>
      <c r="B958"/>
      <c r="C958"/>
      <c r="D958"/>
      <c r="E958"/>
      <c r="F958"/>
      <c r="G958"/>
      <c r="H958"/>
      <c r="I958"/>
      <c r="J958"/>
      <c r="K958"/>
      <c r="L958"/>
      <c r="M958"/>
      <c r="N958"/>
      <c r="O958"/>
      <c r="P958"/>
      <c r="Q958"/>
      <c r="R958"/>
    </row>
    <row r="959" spans="1:18" ht="14.5" x14ac:dyDescent="0.35">
      <c r="A959"/>
      <c r="B959"/>
      <c r="C959"/>
      <c r="D959"/>
      <c r="E959"/>
      <c r="F959"/>
      <c r="G959"/>
      <c r="H959"/>
      <c r="I959"/>
      <c r="J959"/>
      <c r="K959"/>
      <c r="L959"/>
      <c r="M959"/>
      <c r="N959"/>
      <c r="O959"/>
      <c r="P959"/>
      <c r="Q959"/>
      <c r="R959"/>
    </row>
    <row r="960" spans="1:18" ht="14.5" x14ac:dyDescent="0.35">
      <c r="A960"/>
      <c r="B960"/>
      <c r="C960"/>
      <c r="D960"/>
      <c r="E960"/>
      <c r="F960"/>
      <c r="G960"/>
      <c r="H960"/>
      <c r="I960"/>
      <c r="J960"/>
      <c r="K960"/>
      <c r="L960"/>
      <c r="M960"/>
      <c r="N960"/>
      <c r="O960"/>
      <c r="P960"/>
      <c r="Q960"/>
      <c r="R960"/>
    </row>
    <row r="961" spans="1:18" ht="14.5" x14ac:dyDescent="0.35">
      <c r="A961"/>
      <c r="B961"/>
      <c r="C961"/>
      <c r="D961"/>
      <c r="E961"/>
      <c r="F961"/>
      <c r="G961"/>
      <c r="H961"/>
      <c r="I961"/>
      <c r="J961"/>
      <c r="K961"/>
      <c r="L961"/>
      <c r="M961"/>
      <c r="N961"/>
      <c r="O961"/>
      <c r="P961"/>
      <c r="Q961"/>
      <c r="R961"/>
    </row>
    <row r="962" spans="1:18" ht="14.5" x14ac:dyDescent="0.35">
      <c r="A962"/>
      <c r="B962"/>
      <c r="C962"/>
      <c r="D962"/>
      <c r="E962"/>
      <c r="F962"/>
      <c r="G962"/>
      <c r="H962"/>
      <c r="I962"/>
      <c r="J962"/>
      <c r="K962"/>
      <c r="L962"/>
      <c r="M962"/>
      <c r="N962"/>
      <c r="O962"/>
      <c r="P962"/>
      <c r="Q962"/>
      <c r="R962"/>
    </row>
    <row r="963" spans="1:18" ht="14.5" x14ac:dyDescent="0.35">
      <c r="A963"/>
      <c r="B963"/>
      <c r="C963"/>
      <c r="D963"/>
      <c r="E963"/>
      <c r="F963"/>
      <c r="G963"/>
      <c r="H963"/>
      <c r="I963"/>
      <c r="J963"/>
      <c r="K963"/>
      <c r="L963"/>
      <c r="M963"/>
      <c r="N963"/>
      <c r="O963"/>
      <c r="P963"/>
      <c r="Q963"/>
      <c r="R963"/>
    </row>
    <row r="964" spans="1:18" ht="14.5" x14ac:dyDescent="0.35">
      <c r="A964"/>
      <c r="B964"/>
      <c r="C964"/>
      <c r="D964"/>
      <c r="E964"/>
      <c r="F964"/>
      <c r="G964"/>
      <c r="H964"/>
      <c r="I964"/>
      <c r="J964"/>
      <c r="K964"/>
      <c r="L964"/>
      <c r="M964"/>
      <c r="N964"/>
      <c r="O964"/>
      <c r="P964"/>
      <c r="Q964"/>
      <c r="R964"/>
    </row>
    <row r="965" spans="1:18" ht="14.5" x14ac:dyDescent="0.35">
      <c r="A965"/>
      <c r="B965"/>
      <c r="C965"/>
      <c r="D965"/>
      <c r="E965"/>
      <c r="F965"/>
      <c r="G965"/>
      <c r="H965"/>
      <c r="I965"/>
      <c r="J965"/>
      <c r="K965"/>
      <c r="L965"/>
      <c r="M965"/>
      <c r="N965"/>
      <c r="O965"/>
      <c r="P965"/>
      <c r="Q965"/>
      <c r="R965"/>
    </row>
    <row r="966" spans="1:18" ht="14.5" x14ac:dyDescent="0.35">
      <c r="A966"/>
      <c r="B966"/>
      <c r="C966"/>
      <c r="D966"/>
      <c r="E966"/>
      <c r="F966"/>
      <c r="G966"/>
      <c r="H966"/>
      <c r="I966"/>
      <c r="J966"/>
      <c r="K966"/>
      <c r="L966"/>
      <c r="M966"/>
      <c r="N966"/>
      <c r="O966"/>
      <c r="P966"/>
      <c r="Q966"/>
      <c r="R966"/>
    </row>
    <row r="967" spans="1:18" ht="14.5" x14ac:dyDescent="0.35">
      <c r="A967"/>
      <c r="B967"/>
      <c r="C967"/>
      <c r="D967"/>
      <c r="E967"/>
      <c r="F967"/>
      <c r="G967"/>
      <c r="H967"/>
      <c r="I967"/>
      <c r="J967"/>
      <c r="K967"/>
      <c r="L967"/>
      <c r="M967"/>
      <c r="N967"/>
      <c r="O967"/>
      <c r="P967"/>
      <c r="Q967"/>
      <c r="R967"/>
    </row>
    <row r="968" spans="1:18" ht="14.5" x14ac:dyDescent="0.35">
      <c r="A968"/>
      <c r="B968"/>
      <c r="C968"/>
      <c r="D968"/>
      <c r="E968"/>
      <c r="F968"/>
      <c r="G968"/>
      <c r="H968"/>
      <c r="I968"/>
      <c r="J968"/>
      <c r="K968"/>
      <c r="L968"/>
      <c r="M968"/>
      <c r="N968"/>
      <c r="O968"/>
      <c r="P968"/>
      <c r="Q968"/>
      <c r="R968"/>
    </row>
    <row r="969" spans="1:18" ht="14.5" x14ac:dyDescent="0.35">
      <c r="A969"/>
      <c r="B969"/>
      <c r="C969"/>
      <c r="D969"/>
      <c r="E969"/>
      <c r="F969"/>
      <c r="G969"/>
      <c r="H969"/>
      <c r="I969"/>
      <c r="J969"/>
      <c r="K969"/>
      <c r="L969"/>
      <c r="M969"/>
      <c r="N969"/>
      <c r="O969"/>
      <c r="P969"/>
      <c r="Q969"/>
      <c r="R969"/>
    </row>
    <row r="970" spans="1:18" ht="14.5" x14ac:dyDescent="0.35">
      <c r="A970"/>
      <c r="B970"/>
      <c r="C970"/>
      <c r="D970"/>
      <c r="E970"/>
      <c r="F970"/>
      <c r="G970"/>
      <c r="H970"/>
      <c r="I970"/>
      <c r="J970"/>
      <c r="K970"/>
      <c r="L970"/>
      <c r="M970"/>
      <c r="N970"/>
      <c r="O970"/>
      <c r="P970"/>
      <c r="Q970"/>
      <c r="R970"/>
    </row>
    <row r="971" spans="1:18" ht="14.5" x14ac:dyDescent="0.35">
      <c r="A971"/>
      <c r="B971"/>
      <c r="C971"/>
      <c r="D971"/>
      <c r="E971"/>
      <c r="F971"/>
      <c r="G971"/>
      <c r="H971"/>
      <c r="I971"/>
      <c r="J971"/>
      <c r="K971"/>
      <c r="L971"/>
      <c r="M971"/>
      <c r="N971"/>
      <c r="O971"/>
      <c r="P971"/>
      <c r="Q971"/>
      <c r="R971"/>
    </row>
    <row r="972" spans="1:18" ht="14.5" x14ac:dyDescent="0.35">
      <c r="A972"/>
      <c r="B972"/>
      <c r="C972"/>
      <c r="D972"/>
      <c r="E972"/>
      <c r="F972"/>
      <c r="G972"/>
      <c r="H972"/>
      <c r="I972"/>
      <c r="J972"/>
      <c r="K972"/>
      <c r="L972"/>
      <c r="M972"/>
      <c r="N972"/>
      <c r="O972"/>
      <c r="P972"/>
      <c r="Q972"/>
      <c r="R972"/>
    </row>
    <row r="973" spans="1:18" ht="14.5" x14ac:dyDescent="0.35">
      <c r="A973"/>
      <c r="B973"/>
      <c r="C973"/>
      <c r="D973"/>
      <c r="E973"/>
      <c r="F973"/>
      <c r="G973"/>
      <c r="H973"/>
      <c r="I973"/>
      <c r="J973"/>
      <c r="K973"/>
      <c r="L973"/>
      <c r="M973"/>
      <c r="N973"/>
      <c r="O973"/>
      <c r="P973"/>
      <c r="Q973"/>
      <c r="R973"/>
    </row>
    <row r="974" spans="1:18" ht="14.5" x14ac:dyDescent="0.35">
      <c r="A974"/>
      <c r="B974"/>
      <c r="C974"/>
      <c r="D974"/>
      <c r="E974"/>
      <c r="F974"/>
      <c r="G974"/>
      <c r="H974"/>
      <c r="I974"/>
      <c r="J974"/>
      <c r="K974"/>
      <c r="L974"/>
      <c r="M974"/>
      <c r="N974"/>
      <c r="O974"/>
      <c r="P974"/>
      <c r="Q974"/>
      <c r="R974"/>
    </row>
    <row r="975" spans="1:18" ht="14.5" x14ac:dyDescent="0.35">
      <c r="A975"/>
      <c r="B975"/>
      <c r="C975"/>
      <c r="D975"/>
      <c r="E975"/>
      <c r="F975"/>
      <c r="G975"/>
      <c r="H975"/>
      <c r="I975"/>
      <c r="J975"/>
      <c r="K975"/>
      <c r="L975"/>
      <c r="M975"/>
      <c r="N975"/>
      <c r="O975"/>
      <c r="P975"/>
      <c r="Q975"/>
      <c r="R975"/>
    </row>
    <row r="976" spans="1:18" ht="14.5" x14ac:dyDescent="0.35">
      <c r="A976"/>
      <c r="B976"/>
      <c r="C976"/>
      <c r="D976"/>
      <c r="E976"/>
      <c r="F976"/>
      <c r="G976"/>
      <c r="H976"/>
      <c r="I976"/>
      <c r="J976"/>
      <c r="K976"/>
      <c r="L976"/>
      <c r="M976"/>
      <c r="N976"/>
      <c r="O976"/>
      <c r="P976"/>
      <c r="Q976"/>
      <c r="R976"/>
    </row>
    <row r="977" spans="1:18" ht="14.5" x14ac:dyDescent="0.35">
      <c r="A977"/>
      <c r="B977"/>
      <c r="C977"/>
      <c r="D977"/>
      <c r="E977"/>
      <c r="F977"/>
      <c r="G977"/>
      <c r="H977"/>
      <c r="I977"/>
      <c r="J977"/>
      <c r="K977"/>
      <c r="L977"/>
      <c r="M977"/>
      <c r="N977"/>
      <c r="O977"/>
      <c r="P977"/>
      <c r="Q977"/>
      <c r="R977"/>
    </row>
    <row r="978" spans="1:18" ht="14.5" x14ac:dyDescent="0.35">
      <c r="A978"/>
      <c r="B978"/>
      <c r="C978"/>
      <c r="D978"/>
      <c r="E978"/>
      <c r="F978"/>
      <c r="G978"/>
      <c r="H978"/>
      <c r="I978"/>
      <c r="J978"/>
      <c r="K978"/>
      <c r="L978"/>
      <c r="M978"/>
      <c r="N978"/>
      <c r="O978"/>
      <c r="P978"/>
      <c r="Q978"/>
      <c r="R978"/>
    </row>
    <row r="979" spans="1:18" ht="14.5" x14ac:dyDescent="0.35">
      <c r="A979"/>
      <c r="B979"/>
      <c r="C979"/>
      <c r="D979"/>
      <c r="E979"/>
      <c r="F979"/>
      <c r="G979"/>
      <c r="H979"/>
      <c r="I979"/>
      <c r="J979"/>
      <c r="K979"/>
      <c r="L979"/>
      <c r="M979"/>
      <c r="N979"/>
      <c r="O979"/>
      <c r="P979"/>
      <c r="Q979"/>
      <c r="R979"/>
    </row>
    <row r="980" spans="1:18" ht="14.5" x14ac:dyDescent="0.35">
      <c r="A980"/>
      <c r="B980"/>
      <c r="C980"/>
      <c r="D980"/>
      <c r="E980"/>
      <c r="F980"/>
      <c r="G980"/>
      <c r="H980"/>
      <c r="I980"/>
      <c r="J980"/>
      <c r="K980"/>
      <c r="L980"/>
      <c r="M980"/>
      <c r="N980"/>
      <c r="O980"/>
      <c r="P980"/>
      <c r="Q980"/>
      <c r="R980"/>
    </row>
    <row r="981" spans="1:18" ht="14.5" x14ac:dyDescent="0.35">
      <c r="A981"/>
      <c r="B981"/>
      <c r="C981"/>
      <c r="D981"/>
      <c r="E981"/>
      <c r="F981"/>
      <c r="G981"/>
      <c r="H981"/>
      <c r="I981"/>
      <c r="J981"/>
      <c r="K981"/>
      <c r="L981"/>
      <c r="M981"/>
      <c r="N981"/>
      <c r="O981"/>
      <c r="P981"/>
      <c r="Q981"/>
      <c r="R981"/>
    </row>
    <row r="982" spans="1:18" ht="14.5" x14ac:dyDescent="0.35">
      <c r="A982"/>
      <c r="B982"/>
      <c r="C982"/>
      <c r="D982"/>
      <c r="E982"/>
      <c r="F982"/>
      <c r="G982"/>
      <c r="H982"/>
      <c r="I982"/>
      <c r="J982"/>
      <c r="K982"/>
      <c r="L982"/>
      <c r="M982"/>
      <c r="N982"/>
      <c r="O982"/>
      <c r="P982"/>
      <c r="Q982"/>
      <c r="R982"/>
    </row>
    <row r="983" spans="1:18" ht="14.5" x14ac:dyDescent="0.35">
      <c r="A983"/>
      <c r="B983"/>
      <c r="C983"/>
      <c r="D983"/>
      <c r="E983"/>
      <c r="F983"/>
      <c r="G983"/>
      <c r="H983"/>
      <c r="I983"/>
      <c r="J983"/>
      <c r="K983"/>
      <c r="L983"/>
      <c r="M983"/>
      <c r="N983"/>
      <c r="O983"/>
      <c r="P983"/>
      <c r="Q983"/>
      <c r="R983"/>
    </row>
    <row r="984" spans="1:18" ht="14.5" x14ac:dyDescent="0.35">
      <c r="A984"/>
      <c r="B984"/>
      <c r="C984"/>
      <c r="D984"/>
      <c r="E984"/>
      <c r="F984"/>
      <c r="G984"/>
      <c r="H984"/>
      <c r="I984"/>
      <c r="J984"/>
      <c r="K984"/>
      <c r="L984"/>
      <c r="M984"/>
      <c r="N984"/>
      <c r="O984"/>
      <c r="P984"/>
      <c r="Q984"/>
      <c r="R984"/>
    </row>
    <row r="985" spans="1:18" ht="14.5" x14ac:dyDescent="0.35">
      <c r="A985"/>
      <c r="B985"/>
      <c r="C985"/>
      <c r="D985"/>
      <c r="E985"/>
      <c r="F985"/>
      <c r="G985"/>
      <c r="H985"/>
      <c r="I985"/>
      <c r="J985"/>
      <c r="K985"/>
      <c r="L985"/>
      <c r="M985"/>
      <c r="N985"/>
      <c r="O985"/>
      <c r="P985"/>
      <c r="Q985"/>
      <c r="R985"/>
    </row>
    <row r="986" spans="1:18" ht="14.5" x14ac:dyDescent="0.35">
      <c r="A986"/>
      <c r="B986"/>
      <c r="C986"/>
      <c r="D986"/>
      <c r="E986"/>
      <c r="F986"/>
      <c r="G986"/>
      <c r="H986"/>
      <c r="I986"/>
      <c r="J986"/>
      <c r="K986"/>
      <c r="L986"/>
      <c r="M986"/>
      <c r="N986"/>
      <c r="O986"/>
      <c r="P986"/>
      <c r="Q986"/>
      <c r="R986"/>
    </row>
    <row r="987" spans="1:18" ht="14.5" x14ac:dyDescent="0.35">
      <c r="A987"/>
      <c r="B987"/>
      <c r="C987"/>
      <c r="D987"/>
      <c r="E987"/>
      <c r="F987"/>
      <c r="G987"/>
      <c r="H987"/>
      <c r="I987"/>
      <c r="J987"/>
      <c r="K987"/>
      <c r="L987"/>
      <c r="M987"/>
      <c r="N987"/>
      <c r="O987"/>
      <c r="P987"/>
      <c r="Q987"/>
      <c r="R987"/>
    </row>
    <row r="988" spans="1:18" ht="14.5" x14ac:dyDescent="0.35">
      <c r="A988"/>
      <c r="B988"/>
      <c r="C988"/>
      <c r="D988"/>
      <c r="E988"/>
      <c r="F988"/>
      <c r="G988"/>
      <c r="H988"/>
      <c r="I988"/>
      <c r="J988"/>
      <c r="K988"/>
      <c r="L988"/>
      <c r="M988"/>
      <c r="N988"/>
      <c r="O988"/>
      <c r="P988"/>
      <c r="Q988"/>
      <c r="R988"/>
    </row>
    <row r="989" spans="1:18" ht="14.5" x14ac:dyDescent="0.35">
      <c r="A989"/>
      <c r="B989"/>
      <c r="C989"/>
      <c r="D989"/>
      <c r="E989"/>
      <c r="F989"/>
      <c r="G989"/>
      <c r="H989"/>
      <c r="I989"/>
      <c r="J989"/>
      <c r="K989"/>
      <c r="L989"/>
      <c r="M989"/>
      <c r="N989"/>
      <c r="O989"/>
      <c r="P989"/>
      <c r="Q989"/>
      <c r="R989"/>
    </row>
    <row r="990" spans="1:18" ht="14.5" x14ac:dyDescent="0.35">
      <c r="A990"/>
      <c r="B990"/>
      <c r="C990"/>
      <c r="D990"/>
      <c r="E990"/>
      <c r="F990"/>
      <c r="G990"/>
      <c r="H990"/>
      <c r="I990"/>
      <c r="J990"/>
      <c r="K990"/>
      <c r="L990"/>
      <c r="M990"/>
      <c r="N990"/>
      <c r="O990"/>
      <c r="P990"/>
      <c r="Q990"/>
      <c r="R990"/>
    </row>
    <row r="991" spans="1:18" ht="14.5" x14ac:dyDescent="0.35">
      <c r="A991"/>
      <c r="B991"/>
      <c r="C991"/>
      <c r="D991"/>
      <c r="E991"/>
      <c r="F991"/>
      <c r="G991"/>
      <c r="H991"/>
      <c r="I991"/>
      <c r="J991"/>
      <c r="K991"/>
      <c r="L991"/>
      <c r="M991"/>
      <c r="N991"/>
      <c r="O991"/>
      <c r="P991"/>
      <c r="Q991"/>
      <c r="R991"/>
    </row>
    <row r="992" spans="1:18" ht="14.5" x14ac:dyDescent="0.35">
      <c r="A992"/>
      <c r="B992"/>
      <c r="C992"/>
      <c r="D992"/>
      <c r="E992"/>
      <c r="F992"/>
      <c r="G992"/>
      <c r="H992"/>
      <c r="I992"/>
      <c r="J992"/>
      <c r="K992"/>
      <c r="L992"/>
      <c r="M992"/>
      <c r="N992"/>
      <c r="O992"/>
      <c r="P992"/>
      <c r="Q992"/>
      <c r="R992"/>
    </row>
    <row r="993" spans="1:18" ht="14.5" x14ac:dyDescent="0.35">
      <c r="A993"/>
      <c r="B993"/>
      <c r="C993"/>
      <c r="D993"/>
      <c r="E993"/>
      <c r="F993"/>
      <c r="G993"/>
      <c r="H993"/>
      <c r="I993"/>
      <c r="J993"/>
      <c r="K993"/>
      <c r="L993"/>
      <c r="M993"/>
      <c r="N993"/>
      <c r="O993"/>
      <c r="P993"/>
      <c r="Q993"/>
      <c r="R993"/>
    </row>
    <row r="994" spans="1:18" ht="14.5" x14ac:dyDescent="0.35">
      <c r="A994"/>
      <c r="B994"/>
      <c r="C994"/>
      <c r="D994"/>
      <c r="E994"/>
      <c r="F994"/>
      <c r="G994"/>
      <c r="H994"/>
      <c r="I994"/>
      <c r="J994"/>
      <c r="K994"/>
      <c r="L994"/>
      <c r="M994"/>
      <c r="N994"/>
      <c r="O994"/>
      <c r="P994"/>
      <c r="Q994"/>
      <c r="R994"/>
    </row>
    <row r="995" spans="1:18" ht="14.5" x14ac:dyDescent="0.35">
      <c r="A995"/>
      <c r="B995"/>
      <c r="C995"/>
      <c r="D995"/>
      <c r="E995"/>
      <c r="F995"/>
      <c r="G995"/>
      <c r="H995"/>
      <c r="I995"/>
      <c r="J995"/>
      <c r="K995"/>
      <c r="L995"/>
      <c r="M995"/>
      <c r="N995"/>
      <c r="O995"/>
      <c r="P995"/>
      <c r="Q995"/>
      <c r="R995"/>
    </row>
    <row r="996" spans="1:18" ht="14.5" x14ac:dyDescent="0.35">
      <c r="A996"/>
      <c r="B996"/>
      <c r="C996"/>
      <c r="D996"/>
      <c r="E996"/>
      <c r="F996"/>
      <c r="G996"/>
      <c r="H996"/>
      <c r="I996"/>
      <c r="J996"/>
      <c r="K996"/>
      <c r="L996"/>
      <c r="M996"/>
      <c r="N996"/>
      <c r="O996"/>
      <c r="P996"/>
      <c r="Q996"/>
      <c r="R996"/>
    </row>
    <row r="997" spans="1:18" ht="14.5" x14ac:dyDescent="0.35">
      <c r="A997"/>
      <c r="B997"/>
      <c r="C997"/>
      <c r="D997"/>
      <c r="E997"/>
      <c r="F997"/>
      <c r="G997"/>
      <c r="H997"/>
      <c r="I997"/>
      <c r="J997"/>
      <c r="K997"/>
      <c r="L997"/>
      <c r="M997"/>
      <c r="N997"/>
      <c r="O997"/>
      <c r="P997"/>
      <c r="Q997"/>
      <c r="R997"/>
    </row>
    <row r="998" spans="1:18" ht="14.5" x14ac:dyDescent="0.35">
      <c r="A998"/>
      <c r="B998"/>
      <c r="C998"/>
      <c r="D998"/>
      <c r="E998"/>
      <c r="F998"/>
      <c r="G998"/>
      <c r="H998"/>
      <c r="I998"/>
      <c r="J998"/>
      <c r="K998"/>
      <c r="L998"/>
      <c r="M998"/>
      <c r="N998"/>
      <c r="O998"/>
      <c r="P998"/>
      <c r="Q998"/>
      <c r="R998"/>
    </row>
    <row r="999" spans="1:18" ht="14.5" x14ac:dyDescent="0.35">
      <c r="A999"/>
      <c r="B999"/>
      <c r="C999"/>
      <c r="D999"/>
      <c r="E999"/>
      <c r="F999"/>
      <c r="G999"/>
      <c r="H999"/>
      <c r="I999"/>
      <c r="J999"/>
      <c r="K999"/>
      <c r="L999"/>
      <c r="M999"/>
      <c r="N999"/>
      <c r="O999"/>
      <c r="P999"/>
      <c r="Q999"/>
      <c r="R999"/>
    </row>
    <row r="1000" spans="1:18" ht="14.5" x14ac:dyDescent="0.35">
      <c r="A1000"/>
      <c r="B1000"/>
      <c r="C1000"/>
      <c r="D1000"/>
      <c r="E1000"/>
      <c r="F1000"/>
      <c r="G1000"/>
      <c r="H1000"/>
      <c r="I1000"/>
      <c r="J1000"/>
      <c r="K1000"/>
      <c r="L1000"/>
      <c r="M1000"/>
      <c r="N1000"/>
      <c r="O1000"/>
      <c r="P1000"/>
      <c r="Q1000"/>
      <c r="R1000"/>
    </row>
  </sheetData>
  <sheetProtection sheet="1" objects="1" scenarios="1"/>
  <mergeCells count="24">
    <mergeCell ref="O7:O8"/>
    <mergeCell ref="P7:P8"/>
    <mergeCell ref="Q7:Q8"/>
    <mergeCell ref="J7:J8"/>
    <mergeCell ref="K7:K8"/>
    <mergeCell ref="L7:L8"/>
    <mergeCell ref="M7:M8"/>
    <mergeCell ref="N7:N8"/>
    <mergeCell ref="I6:L6"/>
    <mergeCell ref="M6:R6"/>
    <mergeCell ref="F7:F8"/>
    <mergeCell ref="A4:C4"/>
    <mergeCell ref="A6:C6"/>
    <mergeCell ref="D6:F6"/>
    <mergeCell ref="G6:H6"/>
    <mergeCell ref="A7:A8"/>
    <mergeCell ref="B7:B8"/>
    <mergeCell ref="C7:C8"/>
    <mergeCell ref="D7:D8"/>
    <mergeCell ref="E7:E8"/>
    <mergeCell ref="R7:R8"/>
    <mergeCell ref="G7:G8"/>
    <mergeCell ref="H7:H8"/>
    <mergeCell ref="I7:I8"/>
  </mergeCells>
  <dataValidations count="1">
    <dataValidation type="list" allowBlank="1" showInputMessage="1" showErrorMessage="1" sqref="WVP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H9:H85" xr:uid="{00000000-0002-0000-0400-000000000000}">
      <formula1>"Yes"</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1000"/>
  <sheetViews>
    <sheetView topLeftCell="B1" zoomScale="80" zoomScaleNormal="80" workbookViewId="0"/>
  </sheetViews>
  <sheetFormatPr baseColWidth="10" defaultColWidth="8.81640625" defaultRowHeight="14" x14ac:dyDescent="0.3"/>
  <cols>
    <col min="1" max="3" width="23.453125" style="23" customWidth="1"/>
    <col min="4" max="16" width="11.7265625" style="23" customWidth="1"/>
    <col min="17" max="17" width="11.7265625" style="23" hidden="1" customWidth="1"/>
    <col min="18" max="18" width="11.7265625" style="23" customWidth="1"/>
    <col min="19" max="19" width="15.1796875" style="23" customWidth="1"/>
    <col min="20" max="16384" width="8.81640625" style="49"/>
  </cols>
  <sheetData>
    <row r="1" spans="1:19" s="24" customFormat="1" ht="23" x14ac:dyDescent="0.5">
      <c r="A1" s="22" t="s">
        <v>173</v>
      </c>
      <c r="B1" s="23"/>
      <c r="C1" s="23"/>
      <c r="D1" s="23"/>
      <c r="E1" s="23"/>
      <c r="F1" s="23"/>
      <c r="G1" s="23"/>
      <c r="H1" s="23"/>
      <c r="I1" s="23"/>
      <c r="J1" s="23"/>
      <c r="K1" s="23"/>
      <c r="L1" s="23"/>
      <c r="M1" s="23"/>
      <c r="N1" s="23"/>
      <c r="O1" s="23"/>
      <c r="P1" s="23"/>
      <c r="Q1" s="23"/>
      <c r="R1" s="23"/>
      <c r="S1" s="23"/>
    </row>
    <row r="2" spans="1:19" s="24" customFormat="1" x14ac:dyDescent="0.3">
      <c r="A2" s="23" t="s">
        <v>141</v>
      </c>
      <c r="B2" s="23"/>
      <c r="C2" s="23"/>
      <c r="D2" s="23"/>
      <c r="E2" s="23"/>
      <c r="F2" s="23"/>
      <c r="G2" s="23"/>
      <c r="H2" s="23"/>
      <c r="I2" s="23"/>
      <c r="J2" s="23"/>
      <c r="K2" s="23"/>
      <c r="L2" s="23"/>
      <c r="M2" s="23"/>
      <c r="N2" s="23"/>
      <c r="O2" s="23"/>
      <c r="P2" s="23"/>
      <c r="Q2" s="23"/>
      <c r="R2" s="23"/>
      <c r="S2" s="23"/>
    </row>
    <row r="3" spans="1:19" s="24" customFormat="1" x14ac:dyDescent="0.3">
      <c r="A3" s="23"/>
      <c r="B3" s="23"/>
      <c r="C3" s="23"/>
      <c r="D3" s="23"/>
      <c r="E3" s="23"/>
      <c r="F3" s="23"/>
      <c r="G3" s="23"/>
      <c r="H3" s="23"/>
      <c r="I3" s="23"/>
      <c r="J3" s="23"/>
      <c r="K3" s="23"/>
      <c r="L3" s="23"/>
      <c r="M3" s="23"/>
      <c r="N3" s="23"/>
      <c r="O3" s="23"/>
      <c r="P3" s="23"/>
      <c r="Q3" s="23"/>
      <c r="R3" s="23"/>
      <c r="S3" s="23"/>
    </row>
    <row r="4" spans="1:19" s="24" customFormat="1" x14ac:dyDescent="0.3">
      <c r="A4" s="190" t="s">
        <v>34</v>
      </c>
      <c r="B4" s="190"/>
      <c r="C4" s="190"/>
      <c r="D4" s="50">
        <f>SUM(D$9:D$1000)</f>
        <v>2747120.6162424539</v>
      </c>
      <c r="E4" s="50">
        <f>SUM(E$9:E$1000)</f>
        <v>4967016.0637111058</v>
      </c>
      <c r="F4" s="50">
        <f>SUM(F$9:F$1000)</f>
        <v>7714136.6799535565</v>
      </c>
      <c r="G4" s="218"/>
      <c r="H4" s="219"/>
      <c r="I4" s="50">
        <f t="shared" ref="I4:S4" si="0">SUM(I$9:I$1000)</f>
        <v>2677089.3642727491</v>
      </c>
      <c r="J4" s="50">
        <f t="shared" si="0"/>
        <v>5959787.2325581675</v>
      </c>
      <c r="K4" s="50">
        <f t="shared" si="0"/>
        <v>0</v>
      </c>
      <c r="L4" s="50">
        <f t="shared" si="0"/>
        <v>5959787.2325581675</v>
      </c>
      <c r="M4" s="50">
        <f t="shared" si="0"/>
        <v>4938077.2329275655</v>
      </c>
      <c r="N4" s="50">
        <f t="shared" si="0"/>
        <v>14129631.264126735</v>
      </c>
      <c r="O4" s="50">
        <f t="shared" si="0"/>
        <v>2557772.9870361332</v>
      </c>
      <c r="P4" s="50">
        <f t="shared" si="0"/>
        <v>21625481.484090436</v>
      </c>
      <c r="Q4" s="50">
        <f t="shared" si="0"/>
        <v>0</v>
      </c>
      <c r="R4" s="50">
        <f t="shared" si="0"/>
        <v>21625481.484090436</v>
      </c>
      <c r="S4" s="50">
        <f t="shared" si="0"/>
        <v>43282</v>
      </c>
    </row>
    <row r="5" spans="1:19" s="69" customFormat="1" ht="2.25" customHeight="1" x14ac:dyDescent="0.3">
      <c r="A5" s="66"/>
      <c r="B5" s="66"/>
      <c r="C5" s="66"/>
      <c r="D5" s="67"/>
      <c r="E5" s="67"/>
      <c r="F5" s="67"/>
      <c r="G5" s="67"/>
      <c r="H5" s="68"/>
      <c r="I5" s="68"/>
      <c r="J5" s="68"/>
      <c r="K5" s="68"/>
      <c r="L5" s="67"/>
      <c r="M5" s="67"/>
      <c r="N5" s="67"/>
      <c r="O5" s="67"/>
      <c r="P5" s="67"/>
      <c r="Q5" s="68"/>
      <c r="R5" s="68"/>
      <c r="S5" s="68"/>
    </row>
    <row r="6" spans="1:19" s="24" customFormat="1" x14ac:dyDescent="0.3">
      <c r="A6" s="236" t="s">
        <v>35</v>
      </c>
      <c r="B6" s="236"/>
      <c r="C6" s="236"/>
      <c r="D6" s="207" t="s">
        <v>174</v>
      </c>
      <c r="E6" s="207"/>
      <c r="F6" s="207"/>
      <c r="G6" s="235" t="s">
        <v>143</v>
      </c>
      <c r="H6" s="223"/>
      <c r="I6" s="235" t="s">
        <v>144</v>
      </c>
      <c r="J6" s="235"/>
      <c r="K6" s="235"/>
      <c r="L6" s="235"/>
      <c r="M6" s="208" t="s">
        <v>173</v>
      </c>
      <c r="N6" s="209"/>
      <c r="O6" s="209"/>
      <c r="P6" s="209"/>
      <c r="Q6" s="209"/>
      <c r="R6" s="209"/>
      <c r="S6" s="240"/>
    </row>
    <row r="7" spans="1:19" s="24" customFormat="1" x14ac:dyDescent="0.3">
      <c r="A7" s="225" t="s">
        <v>40</v>
      </c>
      <c r="B7" s="225" t="s">
        <v>41</v>
      </c>
      <c r="C7" s="225" t="s">
        <v>42</v>
      </c>
      <c r="D7" s="216" t="s">
        <v>45</v>
      </c>
      <c r="E7" s="216" t="s">
        <v>46</v>
      </c>
      <c r="F7" s="216" t="s">
        <v>43</v>
      </c>
      <c r="G7" s="216" t="s">
        <v>47</v>
      </c>
      <c r="H7" s="216" t="s">
        <v>48</v>
      </c>
      <c r="I7" s="70" t="s">
        <v>47</v>
      </c>
      <c r="J7" s="235" t="s">
        <v>48</v>
      </c>
      <c r="K7" s="235"/>
      <c r="L7" s="235"/>
      <c r="M7" s="216" t="s">
        <v>175</v>
      </c>
      <c r="N7" s="216" t="s">
        <v>176</v>
      </c>
      <c r="O7" s="216" t="s">
        <v>177</v>
      </c>
      <c r="P7" s="227" t="s">
        <v>145</v>
      </c>
      <c r="Q7" s="227" t="s">
        <v>146</v>
      </c>
      <c r="R7" s="227" t="s">
        <v>147</v>
      </c>
      <c r="S7" s="237" t="s">
        <v>178</v>
      </c>
    </row>
    <row r="8" spans="1:19" s="24" customFormat="1" x14ac:dyDescent="0.3">
      <c r="A8" s="226"/>
      <c r="B8" s="226"/>
      <c r="C8" s="226"/>
      <c r="D8" s="217"/>
      <c r="E8" s="217"/>
      <c r="F8" s="217"/>
      <c r="G8" s="217"/>
      <c r="H8" s="217"/>
      <c r="I8" s="71"/>
      <c r="J8" s="70" t="s">
        <v>179</v>
      </c>
      <c r="K8" s="70" t="s">
        <v>180</v>
      </c>
      <c r="L8" s="70" t="s">
        <v>181</v>
      </c>
      <c r="M8" s="217"/>
      <c r="N8" s="217"/>
      <c r="O8" s="217"/>
      <c r="P8" s="228"/>
      <c r="Q8" s="228"/>
      <c r="R8" s="228"/>
      <c r="S8" s="238"/>
    </row>
    <row r="9" spans="1:19" s="24" customFormat="1" x14ac:dyDescent="0.3">
      <c r="A9" s="15" t="str">
        <f>IF(INTRO!$E$39="Non-endemic"," ",IF(COUNTRY_INFO!A9=0," ",COUNTRY_INFO!A9))</f>
        <v>Benin</v>
      </c>
      <c r="B9" s="15" t="str">
        <f>IF(INTRO!$E$39="Non-endemic"," ",IF(COUNTRY_INFO!B9=0," ",COUNTRY_INFO!B9))</f>
        <v>Alibori</v>
      </c>
      <c r="C9" s="15" t="str">
        <f>IF(INTRO!$E$39="Non-endemic"," ",IF(COUNTRY_INFO!C9=0," ",COUNTRY_INFO!C9))</f>
        <v>Banikoara</v>
      </c>
      <c r="D9" s="46">
        <f>IF(INTRO!$E$39="Non-endemic",0, IF(OR(COUNTRY_INFO!$H9=1,COUNTRY_INFO!$I9=1),COUNTRY_INFO!F9,0))</f>
        <v>86977.563992018782</v>
      </c>
      <c r="E9" s="46">
        <f>IF(INTRO!$E$39="Non-endemic",0, IF(OR(COUNTRY_INFO!$H9=1,COUNTRY_INFO!$I9=1),COUNTRY_INFO!G9,0))</f>
        <v>157262.46418758953</v>
      </c>
      <c r="F9" s="46">
        <f t="shared" ref="F9:F72" si="1">SUM(D9:E9)</f>
        <v>244240.02817960831</v>
      </c>
      <c r="G9" s="53">
        <f>IF(AND(INTRO!$E$39="Non-endemic",INTRO!$E$37="Non-endemic"),"Not required",IF(INTRO!$E$39="Non-endemic","Treat with DEC",COUNTRY_INFO!P9))</f>
        <v>0</v>
      </c>
      <c r="H9" s="53">
        <f>IF(INTRO!$E$39&lt;&gt;"Non-endemic",COUNTRY_INFO!Q9,"Not required")</f>
        <v>1</v>
      </c>
      <c r="I9" s="46">
        <v>0</v>
      </c>
      <c r="J9" s="46">
        <v>244532.8819304232</v>
      </c>
      <c r="K9" s="46"/>
      <c r="L9" s="46">
        <f t="shared" ref="L9:L72" si="2">SUM(J9:K9)</f>
        <v>244532.8819304232</v>
      </c>
      <c r="M9" s="46">
        <f t="shared" ref="M9:M72" si="3">IF(AND($G9=1, $H9=0), I9*2.8, 0)</f>
        <v>0</v>
      </c>
      <c r="N9" s="46">
        <f t="shared" ref="N9:N72" si="4">IF(AND($G9=0, $H9&lt;&gt;0), L9*2.8, 0)</f>
        <v>684692.06940518494</v>
      </c>
      <c r="O9" s="46">
        <f t="shared" ref="O9:O72" si="5">IF(AND($G9=1, $H9&lt;&gt;0), (MAX(I9, J9) +K9)*2.8, 0)</f>
        <v>0</v>
      </c>
      <c r="P9" s="46">
        <f t="shared" ref="P9:P72" si="6">SUM(M9:O9)</f>
        <v>684692.06940518494</v>
      </c>
      <c r="Q9" s="54"/>
      <c r="R9" s="55">
        <f t="shared" ref="R9:R85" si="7">IF($P9&gt;$Q9,$P9-$Q9,0)</f>
        <v>684692.06940518494</v>
      </c>
      <c r="S9" s="55">
        <f t="shared" ref="S9:S85" si="8">ROUNDUP($P9/500,0)</f>
        <v>1370</v>
      </c>
    </row>
    <row r="10" spans="1:19" x14ac:dyDescent="0.3">
      <c r="A10" s="15" t="str">
        <f>IF(INTRO!$E$39="Non-endemic"," ",IF(COUNTRY_INFO!A10=0," ",COUNTRY_INFO!A10))</f>
        <v>Benin</v>
      </c>
      <c r="B10" s="15" t="str">
        <f>IF(INTRO!$E$39="Non-endemic"," ",IF(COUNTRY_INFO!B10=0," ",COUNTRY_INFO!B10))</f>
        <v>Alibori</v>
      </c>
      <c r="C10" s="15" t="str">
        <f>IF(INTRO!$E$39="Non-endemic"," ",IF(COUNTRY_INFO!C10=0," ",COUNTRY_INFO!C10))</f>
        <v>Gogounou</v>
      </c>
      <c r="D10" s="46">
        <f>IF(INTRO!$E$39="Non-endemic",0, IF(OR(COUNTRY_INFO!$H10=1,COUNTRY_INFO!$I10=1),COUNTRY_INFO!F10,0))</f>
        <v>41455.395936465677</v>
      </c>
      <c r="E10" s="46">
        <f>IF(INTRO!$E$39="Non-endemic",0, IF(OR(COUNTRY_INFO!$H10=1,COUNTRY_INFO!$I10=1),COUNTRY_INFO!G10,0))</f>
        <v>74954.705784114718</v>
      </c>
      <c r="F10" s="46">
        <f t="shared" si="1"/>
        <v>116410.10172058039</v>
      </c>
      <c r="G10" s="53">
        <f>IF(AND(INTRO!$E$39="Non-endemic",INTRO!$E$37="Non-endemic"),"Not required",IF(INTRO!$E$39="Non-endemic","Treat with DEC",COUNTRY_INFO!P10))</f>
        <v>0</v>
      </c>
      <c r="H10" s="53">
        <f>IF(INTRO!$E$39&lt;&gt;"Non-endemic",COUNTRY_INFO!Q10,"Not required")</f>
        <v>1</v>
      </c>
      <c r="I10" s="46">
        <v>0</v>
      </c>
      <c r="J10" s="46">
        <v>116549.68217827893</v>
      </c>
      <c r="K10" s="46"/>
      <c r="L10" s="46">
        <f t="shared" si="2"/>
        <v>116549.68217827893</v>
      </c>
      <c r="M10" s="46">
        <f t="shared" si="3"/>
        <v>0</v>
      </c>
      <c r="N10" s="46">
        <f t="shared" si="4"/>
        <v>326339.11009918101</v>
      </c>
      <c r="O10" s="46">
        <f t="shared" si="5"/>
        <v>0</v>
      </c>
      <c r="P10" s="46">
        <f t="shared" si="6"/>
        <v>326339.11009918101</v>
      </c>
      <c r="Q10" s="54"/>
      <c r="R10" s="55">
        <f t="shared" si="7"/>
        <v>326339.11009918101</v>
      </c>
      <c r="S10" s="55">
        <f t="shared" si="8"/>
        <v>653</v>
      </c>
    </row>
    <row r="11" spans="1:19" x14ac:dyDescent="0.3">
      <c r="A11" s="15" t="str">
        <f>IF(INTRO!$E$39="Non-endemic"," ",IF(COUNTRY_INFO!A11=0," ",COUNTRY_INFO!A11))</f>
        <v>Benin</v>
      </c>
      <c r="B11" s="15" t="str">
        <f>IF(INTRO!$E$39="Non-endemic"," ",IF(COUNTRY_INFO!B11=0," ",COUNTRY_INFO!B11))</f>
        <v>Alibori</v>
      </c>
      <c r="C11" s="15" t="str">
        <f>IF(INTRO!$E$39="Non-endemic"," ",IF(COUNTRY_INFO!C11=0," ",COUNTRY_INFO!C11))</f>
        <v>Kandi</v>
      </c>
      <c r="D11" s="46">
        <f>IF(INTRO!$E$39="Non-endemic",0, IF(OR(COUNTRY_INFO!$H11=1,COUNTRY_INFO!$I11=1),COUNTRY_INFO!F11,0))</f>
        <v>63243.262488610162</v>
      </c>
      <c r="E11" s="46">
        <f>IF(INTRO!$E$39="Non-endemic",0, IF(OR(COUNTRY_INFO!$H11=1,COUNTRY_INFO!$I11=1),COUNTRY_INFO!G11,0))</f>
        <v>114348.92914607293</v>
      </c>
      <c r="F11" s="46">
        <f t="shared" si="1"/>
        <v>177592.19163468308</v>
      </c>
      <c r="G11" s="53">
        <f>IF(AND(INTRO!$E$39="Non-endemic",INTRO!$E$37="Non-endemic"),"Not required",IF(INTRO!$E$39="Non-endemic","Treat with DEC",COUNTRY_INFO!P11))</f>
        <v>0</v>
      </c>
      <c r="H11" s="53">
        <f>IF(INTRO!$E$39&lt;&gt;"Non-endemic",COUNTRY_INFO!Q11,"Not required")</f>
        <v>1</v>
      </c>
      <c r="I11" s="46">
        <v>0</v>
      </c>
      <c r="J11" s="46">
        <v>177805.13191242251</v>
      </c>
      <c r="K11" s="46"/>
      <c r="L11" s="46">
        <f t="shared" si="2"/>
        <v>177805.13191242251</v>
      </c>
      <c r="M11" s="46">
        <f t="shared" si="3"/>
        <v>0</v>
      </c>
      <c r="N11" s="46">
        <f t="shared" si="4"/>
        <v>497854.36935478298</v>
      </c>
      <c r="O11" s="46">
        <f t="shared" si="5"/>
        <v>0</v>
      </c>
      <c r="P11" s="46">
        <f t="shared" si="6"/>
        <v>497854.36935478298</v>
      </c>
      <c r="Q11" s="54"/>
      <c r="R11" s="55">
        <f t="shared" si="7"/>
        <v>497854.36935478298</v>
      </c>
      <c r="S11" s="55">
        <f t="shared" si="8"/>
        <v>996</v>
      </c>
    </row>
    <row r="12" spans="1:19" x14ac:dyDescent="0.3">
      <c r="A12" s="15" t="str">
        <f>IF(INTRO!$E$39="Non-endemic"," ",IF(COUNTRY_INFO!A12=0," ",COUNTRY_INFO!A12))</f>
        <v>Benin</v>
      </c>
      <c r="B12" s="15" t="str">
        <f>IF(INTRO!$E$39="Non-endemic"," ",IF(COUNTRY_INFO!B12=0," ",COUNTRY_INFO!B12))</f>
        <v>Alibori</v>
      </c>
      <c r="C12" s="15" t="str">
        <f>IF(INTRO!$E$39="Non-endemic"," ",IF(COUNTRY_INFO!C12=0," ",COUNTRY_INFO!C12))</f>
        <v>Karimama</v>
      </c>
      <c r="D12" s="46">
        <f>IF(INTRO!$E$39="Non-endemic",0, IF(OR(COUNTRY_INFO!$H12=1,COUNTRY_INFO!$I12=1),COUNTRY_INFO!F12,0))</f>
        <v>23405.545183260354</v>
      </c>
      <c r="E12" s="46">
        <f>IF(INTRO!$E$39="Non-endemic",0, IF(OR(COUNTRY_INFO!$H12=1,COUNTRY_INFO!$I12=1),COUNTRY_INFO!G12,0))</f>
        <v>42319.11704852125</v>
      </c>
      <c r="F12" s="46">
        <f t="shared" si="1"/>
        <v>65724.662231781607</v>
      </c>
      <c r="G12" s="53">
        <f>IF(AND(INTRO!$E$39="Non-endemic",INTRO!$E$37="Non-endemic"),"Not required",IF(INTRO!$E$39="Non-endemic","Treat with DEC",COUNTRY_INFO!P12))</f>
        <v>0</v>
      </c>
      <c r="H12" s="53">
        <f>IF(INTRO!$E$39&lt;&gt;"Non-endemic",COUNTRY_INFO!Q12,"Not required")</f>
        <v>1</v>
      </c>
      <c r="I12" s="46">
        <v>0</v>
      </c>
      <c r="J12" s="46">
        <v>65803.468781220188</v>
      </c>
      <c r="K12" s="46"/>
      <c r="L12" s="46">
        <f t="shared" si="2"/>
        <v>65803.468781220188</v>
      </c>
      <c r="M12" s="46">
        <f t="shared" si="3"/>
        <v>0</v>
      </c>
      <c r="N12" s="46">
        <f t="shared" si="4"/>
        <v>184249.71258741652</v>
      </c>
      <c r="O12" s="46">
        <f t="shared" si="5"/>
        <v>0</v>
      </c>
      <c r="P12" s="46">
        <f t="shared" si="6"/>
        <v>184249.71258741652</v>
      </c>
      <c r="Q12" s="54"/>
      <c r="R12" s="55">
        <f t="shared" si="7"/>
        <v>184249.71258741652</v>
      </c>
      <c r="S12" s="55">
        <f t="shared" si="8"/>
        <v>369</v>
      </c>
    </row>
    <row r="13" spans="1:19" x14ac:dyDescent="0.3">
      <c r="A13" s="15" t="str">
        <f>IF(INTRO!$E$39="Non-endemic"," ",IF(COUNTRY_INFO!A13=0," ",COUNTRY_INFO!A13))</f>
        <v>Benin</v>
      </c>
      <c r="B13" s="15" t="str">
        <f>IF(INTRO!$E$39="Non-endemic"," ",IF(COUNTRY_INFO!B13=0," ",COUNTRY_INFO!B13))</f>
        <v>Alibori</v>
      </c>
      <c r="C13" s="15" t="str">
        <f>IF(INTRO!$E$39="Non-endemic"," ",IF(COUNTRY_INFO!C13=0," ",COUNTRY_INFO!C13))</f>
        <v>Malanville</v>
      </c>
      <c r="D13" s="46">
        <f>IF(INTRO!$E$39="Non-endemic",0, IF(OR(COUNTRY_INFO!$H13=1,COUNTRY_INFO!$I13=1),COUNTRY_INFO!F13,0))</f>
        <v>59486.904062366593</v>
      </c>
      <c r="E13" s="46">
        <f>IF(INTRO!$E$39="Non-endemic",0, IF(OR(COUNTRY_INFO!$H13=1,COUNTRY_INFO!$I13=1),COUNTRY_INFO!G13,0))</f>
        <v>107557.12956730931</v>
      </c>
      <c r="F13" s="46">
        <f t="shared" si="1"/>
        <v>167044.03362967592</v>
      </c>
      <c r="G13" s="53">
        <f>IF(AND(INTRO!$E$39="Non-endemic",INTRO!$E$37="Non-endemic"),"Not required",IF(INTRO!$E$39="Non-endemic","Treat with DEC",COUNTRY_INFO!P13))</f>
        <v>0</v>
      </c>
      <c r="H13" s="53">
        <f>IF(INTRO!$E$39&lt;&gt;"Non-endemic",COUNTRY_INFO!Q13,"Not required")</f>
        <v>1</v>
      </c>
      <c r="I13" s="46">
        <v>0</v>
      </c>
      <c r="J13" s="46">
        <v>167244.3262359465</v>
      </c>
      <c r="K13" s="46"/>
      <c r="L13" s="46">
        <f t="shared" si="2"/>
        <v>167244.3262359465</v>
      </c>
      <c r="M13" s="46">
        <f t="shared" si="3"/>
        <v>0</v>
      </c>
      <c r="N13" s="46">
        <f t="shared" si="4"/>
        <v>468284.11346065014</v>
      </c>
      <c r="O13" s="46">
        <f t="shared" si="5"/>
        <v>0</v>
      </c>
      <c r="P13" s="46">
        <f t="shared" si="6"/>
        <v>468284.11346065014</v>
      </c>
      <c r="Q13" s="54"/>
      <c r="R13" s="55">
        <f t="shared" si="7"/>
        <v>468284.11346065014</v>
      </c>
      <c r="S13" s="55">
        <f t="shared" si="8"/>
        <v>937</v>
      </c>
    </row>
    <row r="14" spans="1:19" x14ac:dyDescent="0.3">
      <c r="A14" s="15" t="str">
        <f>IF(INTRO!$E$39="Non-endemic"," ",IF(COUNTRY_INFO!A14=0," ",COUNTRY_INFO!A14))</f>
        <v>Benin</v>
      </c>
      <c r="B14" s="15" t="str">
        <f>IF(INTRO!$E$39="Non-endemic"," ",IF(COUNTRY_INFO!B14=0," ",COUNTRY_INFO!B14))</f>
        <v>Alibori</v>
      </c>
      <c r="C14" s="15" t="str">
        <f>IF(INTRO!$E$39="Non-endemic"," ",IF(COUNTRY_INFO!C14=0," ",COUNTRY_INFO!C14))</f>
        <v>Ségbana</v>
      </c>
      <c r="D14" s="46">
        <f>IF(INTRO!$E$39="Non-endemic",0, IF(OR(COUNTRY_INFO!$H14=1,COUNTRY_INFO!$I14=1),COUNTRY_INFO!F14,0))</f>
        <v>31422.68428661878</v>
      </c>
      <c r="E14" s="46">
        <f>IF(INTRO!$E$39="Non-endemic",0, IF(OR(COUNTRY_INFO!$H14=1,COUNTRY_INFO!$I14=1),COUNTRY_INFO!G14,0))</f>
        <v>56814.752397017801</v>
      </c>
      <c r="F14" s="46">
        <f t="shared" si="1"/>
        <v>88237.436683636581</v>
      </c>
      <c r="G14" s="53">
        <f>IF(AND(INTRO!$E$39="Non-endemic",INTRO!$E$37="Non-endemic"),"Not required",IF(INTRO!$E$39="Non-endemic","Treat with DEC",COUNTRY_INFO!P14))</f>
        <v>0</v>
      </c>
      <c r="H14" s="53">
        <f>IF(INTRO!$E$39&lt;&gt;"Non-endemic",COUNTRY_INFO!Q14,"Not required")</f>
        <v>1</v>
      </c>
      <c r="I14" s="46">
        <v>0</v>
      </c>
      <c r="J14" s="46">
        <v>88343.236967429912</v>
      </c>
      <c r="K14" s="46"/>
      <c r="L14" s="46">
        <f t="shared" si="2"/>
        <v>88343.236967429912</v>
      </c>
      <c r="M14" s="46">
        <f t="shared" si="3"/>
        <v>0</v>
      </c>
      <c r="N14" s="46">
        <f t="shared" si="4"/>
        <v>247361.06350880372</v>
      </c>
      <c r="O14" s="46">
        <f t="shared" si="5"/>
        <v>0</v>
      </c>
      <c r="P14" s="46">
        <f t="shared" si="6"/>
        <v>247361.06350880372</v>
      </c>
      <c r="Q14" s="54"/>
      <c r="R14" s="55">
        <f t="shared" si="7"/>
        <v>247361.06350880372</v>
      </c>
      <c r="S14" s="55">
        <f t="shared" si="8"/>
        <v>495</v>
      </c>
    </row>
    <row r="15" spans="1:19" x14ac:dyDescent="0.3">
      <c r="A15" s="15" t="str">
        <f>IF(INTRO!$E$39="Non-endemic"," ",IF(COUNTRY_INFO!A15=0," ",COUNTRY_INFO!A15))</f>
        <v>Benin</v>
      </c>
      <c r="B15" s="15" t="str">
        <f>IF(INTRO!$E$39="Non-endemic"," ",IF(COUNTRY_INFO!B15=0," ",COUNTRY_INFO!B15))</f>
        <v>Atacora</v>
      </c>
      <c r="C15" s="15" t="str">
        <f>IF(INTRO!$E$39="Non-endemic"," ",IF(COUNTRY_INFO!C15=0," ",COUNTRY_INFO!C15))</f>
        <v>Boukoumbé</v>
      </c>
      <c r="D15" s="46">
        <f>IF(INTRO!$E$39="Non-endemic",0, IF(OR(COUNTRY_INFO!$H15=1,COUNTRY_INFO!$I15=1),COUNTRY_INFO!F15,0))</f>
        <v>29083.646562473688</v>
      </c>
      <c r="E15" s="46">
        <f>IF(INTRO!$E$39="Non-endemic",0, IF(OR(COUNTRY_INFO!$H15=1,COUNTRY_INFO!$I15=1),COUNTRY_INFO!G15,0))</f>
        <v>52585.583178614048</v>
      </c>
      <c r="F15" s="46">
        <f t="shared" si="1"/>
        <v>81669.229741087736</v>
      </c>
      <c r="G15" s="53">
        <f>IF(AND(INTRO!$E$39="Non-endemic",INTRO!$E$37="Non-endemic"),"Not required",IF(INTRO!$E$39="Non-endemic","Treat with DEC",COUNTRY_INFO!P15))</f>
        <v>0</v>
      </c>
      <c r="H15" s="53">
        <f>IF(INTRO!$E$39&lt;&gt;"Non-endemic",COUNTRY_INFO!Q15,"Not required")</f>
        <v>1</v>
      </c>
      <c r="I15" s="46">
        <v>0</v>
      </c>
      <c r="J15" s="46">
        <v>81767.154476988318</v>
      </c>
      <c r="K15" s="46"/>
      <c r="L15" s="46">
        <f t="shared" si="2"/>
        <v>81767.154476988318</v>
      </c>
      <c r="M15" s="46">
        <f t="shared" si="3"/>
        <v>0</v>
      </c>
      <c r="N15" s="46">
        <f t="shared" si="4"/>
        <v>228948.03253556727</v>
      </c>
      <c r="O15" s="46">
        <f t="shared" si="5"/>
        <v>0</v>
      </c>
      <c r="P15" s="46">
        <f t="shared" si="6"/>
        <v>228948.03253556727</v>
      </c>
      <c r="Q15" s="54"/>
      <c r="R15" s="55">
        <f t="shared" si="7"/>
        <v>228948.03253556727</v>
      </c>
      <c r="S15" s="55">
        <f t="shared" si="8"/>
        <v>458</v>
      </c>
    </row>
    <row r="16" spans="1:19" x14ac:dyDescent="0.3">
      <c r="A16" s="15" t="str">
        <f>IF(INTRO!$E$39="Non-endemic"," ",IF(COUNTRY_INFO!A16=0," ",COUNTRY_INFO!A16))</f>
        <v>Benin</v>
      </c>
      <c r="B16" s="15" t="str">
        <f>IF(INTRO!$E$39="Non-endemic"," ",IF(COUNTRY_INFO!B16=0," ",COUNTRY_INFO!B16))</f>
        <v>Atacora</v>
      </c>
      <c r="C16" s="15" t="str">
        <f>IF(INTRO!$E$39="Non-endemic"," ",IF(COUNTRY_INFO!C16=0," ",COUNTRY_INFO!C16))</f>
        <v>Cobly</v>
      </c>
      <c r="D16" s="46">
        <f>IF(INTRO!$E$39="Non-endemic",0, IF(OR(COUNTRY_INFO!$H16=1,COUNTRY_INFO!$I16=1),COUNTRY_INFO!F16,0))</f>
        <v>23846.473724231761</v>
      </c>
      <c r="E16" s="46">
        <f>IF(INTRO!$E$39="Non-endemic",0, IF(OR(COUNTRY_INFO!$H16=1,COUNTRY_INFO!$I16=1),COUNTRY_INFO!G16,0))</f>
        <v>43116.351481186728</v>
      </c>
      <c r="F16" s="46">
        <f t="shared" si="1"/>
        <v>66962.825205418485</v>
      </c>
      <c r="G16" s="53">
        <f>IF(AND(INTRO!$E$39="Non-endemic",INTRO!$E$37="Non-endemic"),"Not required",IF(INTRO!$E$39="Non-endemic","Treat with DEC",COUNTRY_INFO!P16))</f>
        <v>0</v>
      </c>
      <c r="H16" s="53">
        <f>IF(INTRO!$E$39&lt;&gt;"Non-endemic",COUNTRY_INFO!Q16,"Not required")</f>
        <v>1</v>
      </c>
      <c r="I16" s="46">
        <v>0</v>
      </c>
      <c r="J16" s="46">
        <v>67043.116362739136</v>
      </c>
      <c r="K16" s="46"/>
      <c r="L16" s="46">
        <f t="shared" si="2"/>
        <v>67043.116362739136</v>
      </c>
      <c r="M16" s="46">
        <f t="shared" si="3"/>
        <v>0</v>
      </c>
      <c r="N16" s="46">
        <f t="shared" si="4"/>
        <v>187720.72581566958</v>
      </c>
      <c r="O16" s="46">
        <f t="shared" si="5"/>
        <v>0</v>
      </c>
      <c r="P16" s="46">
        <f t="shared" si="6"/>
        <v>187720.72581566958</v>
      </c>
      <c r="Q16" s="54"/>
      <c r="R16" s="55">
        <f t="shared" si="7"/>
        <v>187720.72581566958</v>
      </c>
      <c r="S16" s="55">
        <f t="shared" si="8"/>
        <v>376</v>
      </c>
    </row>
    <row r="17" spans="1:19" x14ac:dyDescent="0.3">
      <c r="A17" s="15" t="str">
        <f>IF(INTRO!$E$39="Non-endemic"," ",IF(COUNTRY_INFO!A17=0," ",COUNTRY_INFO!A17))</f>
        <v>Benin</v>
      </c>
      <c r="B17" s="15" t="str">
        <f>IF(INTRO!$E$39="Non-endemic"," ",IF(COUNTRY_INFO!B17=0," ",COUNTRY_INFO!B17))</f>
        <v>Atacora</v>
      </c>
      <c r="C17" s="15" t="str">
        <f>IF(INTRO!$E$39="Non-endemic"," ",IF(COUNTRY_INFO!C17=0," ",COUNTRY_INFO!C17))</f>
        <v>Kérou</v>
      </c>
      <c r="D17" s="46">
        <f>IF(INTRO!$E$39="Non-endemic",0, IF(OR(COUNTRY_INFO!$H17=1,COUNTRY_INFO!$I17=1),COUNTRY_INFO!F17,0))</f>
        <v>35343.773615769263</v>
      </c>
      <c r="E17" s="46">
        <f>IF(INTRO!$E$39="Non-endemic",0, IF(OR(COUNTRY_INFO!$H17=1,COUNTRY_INFO!$I17=1),COUNTRY_INFO!G17,0))</f>
        <v>63904.398759825242</v>
      </c>
      <c r="F17" s="46">
        <f t="shared" si="1"/>
        <v>99248.172375594499</v>
      </c>
      <c r="G17" s="53">
        <f>IF(AND(INTRO!$E$39="Non-endemic",INTRO!$E$37="Non-endemic"),"Not required",IF(INTRO!$E$39="Non-endemic","Treat with DEC",COUNTRY_INFO!P17))</f>
        <v>0</v>
      </c>
      <c r="H17" s="53">
        <f>IF(INTRO!$E$39&lt;&gt;"Non-endemic",COUNTRY_INFO!Q17,"Not required")</f>
        <v>1</v>
      </c>
      <c r="I17" s="46">
        <v>0</v>
      </c>
      <c r="J17" s="46">
        <v>99367.174980361408</v>
      </c>
      <c r="K17" s="46"/>
      <c r="L17" s="46">
        <f t="shared" si="2"/>
        <v>99367.174980361408</v>
      </c>
      <c r="M17" s="46">
        <f t="shared" si="3"/>
        <v>0</v>
      </c>
      <c r="N17" s="46">
        <f t="shared" si="4"/>
        <v>278228.08994501195</v>
      </c>
      <c r="O17" s="46">
        <f t="shared" si="5"/>
        <v>0</v>
      </c>
      <c r="P17" s="46">
        <f t="shared" si="6"/>
        <v>278228.08994501195</v>
      </c>
      <c r="Q17" s="54"/>
      <c r="R17" s="55">
        <f t="shared" si="7"/>
        <v>278228.08994501195</v>
      </c>
      <c r="S17" s="55">
        <f t="shared" si="8"/>
        <v>557</v>
      </c>
    </row>
    <row r="18" spans="1:19" x14ac:dyDescent="0.3">
      <c r="A18" s="15" t="str">
        <f>IF(INTRO!$E$39="Non-endemic"," ",IF(COUNTRY_INFO!A18=0," ",COUNTRY_INFO!A18))</f>
        <v>Benin</v>
      </c>
      <c r="B18" s="15" t="str">
        <f>IF(INTRO!$E$39="Non-endemic"," ",IF(COUNTRY_INFO!B18=0," ",COUNTRY_INFO!B18))</f>
        <v>Atacora</v>
      </c>
      <c r="C18" s="15" t="str">
        <f>IF(INTRO!$E$39="Non-endemic"," ",IF(COUNTRY_INFO!C18=0," ",COUNTRY_INFO!C18))</f>
        <v>Kouandé</v>
      </c>
      <c r="D18" s="46">
        <f>IF(INTRO!$E$39="Non-endemic",0, IF(OR(COUNTRY_INFO!$H18=1,COUNTRY_INFO!$I18=1),COUNTRY_INFO!F18,0))</f>
        <v>39344.935567960158</v>
      </c>
      <c r="E18" s="46">
        <f>IF(INTRO!$E$39="Non-endemic",0, IF(OR(COUNTRY_INFO!$H18=1,COUNTRY_INFO!$I18=1),COUNTRY_INFO!G18,0))</f>
        <v>71138.822895604739</v>
      </c>
      <c r="F18" s="46">
        <f t="shared" si="1"/>
        <v>110483.7584635649</v>
      </c>
      <c r="G18" s="53">
        <f>IF(AND(INTRO!$E$39="Non-endemic",INTRO!$E$37="Non-endemic"),"Not required",IF(INTRO!$E$39="Non-endemic","Treat with DEC",COUNTRY_INFO!P18))</f>
        <v>0</v>
      </c>
      <c r="H18" s="53">
        <f>IF(INTRO!$E$39&lt;&gt;"Non-endemic",COUNTRY_INFO!Q18,"Not required")</f>
        <v>1</v>
      </c>
      <c r="I18" s="46">
        <v>0</v>
      </c>
      <c r="J18" s="46">
        <v>110616.23299409675</v>
      </c>
      <c r="K18" s="46"/>
      <c r="L18" s="46">
        <f t="shared" si="2"/>
        <v>110616.23299409675</v>
      </c>
      <c r="M18" s="46">
        <f t="shared" si="3"/>
        <v>0</v>
      </c>
      <c r="N18" s="46">
        <f t="shared" si="4"/>
        <v>309725.4523834709</v>
      </c>
      <c r="O18" s="46">
        <f t="shared" si="5"/>
        <v>0</v>
      </c>
      <c r="P18" s="46">
        <f t="shared" si="6"/>
        <v>309725.4523834709</v>
      </c>
      <c r="Q18" s="54"/>
      <c r="R18" s="55">
        <f t="shared" si="7"/>
        <v>309725.4523834709</v>
      </c>
      <c r="S18" s="55">
        <f t="shared" si="8"/>
        <v>620</v>
      </c>
    </row>
    <row r="19" spans="1:19" x14ac:dyDescent="0.3">
      <c r="A19" s="15" t="str">
        <f>IF(INTRO!$E$39="Non-endemic"," ",IF(COUNTRY_INFO!A19=0," ",COUNTRY_INFO!A19))</f>
        <v>Benin</v>
      </c>
      <c r="B19" s="15" t="str">
        <f>IF(INTRO!$E$39="Non-endemic"," ",IF(COUNTRY_INFO!B19=0," ",COUNTRY_INFO!B19))</f>
        <v>Atacora</v>
      </c>
      <c r="C19" s="15" t="str">
        <f>IF(INTRO!$E$39="Non-endemic"," ",IF(COUNTRY_INFO!C19=0," ",COUNTRY_INFO!C19))</f>
        <v>Matéri</v>
      </c>
      <c r="D19" s="46">
        <f>IF(INTRO!$E$39="Non-endemic",0, IF(OR(COUNTRY_INFO!$H19=1,COUNTRY_INFO!$I19=1),COUNTRY_INFO!F19,0))</f>
        <v>40197.867737615241</v>
      </c>
      <c r="E19" s="46">
        <f>IF(INTRO!$E$39="Non-endemic",0, IF(OR(COUNTRY_INFO!$H19=1,COUNTRY_INFO!$I19=1),COUNTRY_INFO!G19,0))</f>
        <v>72680.993182152815</v>
      </c>
      <c r="F19" s="46">
        <f t="shared" si="1"/>
        <v>112878.86091976805</v>
      </c>
      <c r="G19" s="53">
        <f>IF(AND(INTRO!$E$39="Non-endemic",INTRO!$E$37="Non-endemic"),"Not required",IF(INTRO!$E$39="Non-endemic","Treat with DEC",COUNTRY_INFO!P19))</f>
        <v>0</v>
      </c>
      <c r="H19" s="53">
        <f>IF(INTRO!$E$39&lt;&gt;"Non-endemic",COUNTRY_INFO!Q19,"Not required")</f>
        <v>1</v>
      </c>
      <c r="I19" s="46">
        <v>0</v>
      </c>
      <c r="J19" s="46">
        <v>113014.20727578696</v>
      </c>
      <c r="K19" s="46"/>
      <c r="L19" s="46">
        <f t="shared" si="2"/>
        <v>113014.20727578696</v>
      </c>
      <c r="M19" s="46">
        <f t="shared" si="3"/>
        <v>0</v>
      </c>
      <c r="N19" s="46">
        <f t="shared" si="4"/>
        <v>316439.78037220344</v>
      </c>
      <c r="O19" s="46">
        <f t="shared" si="5"/>
        <v>0</v>
      </c>
      <c r="P19" s="46">
        <f t="shared" si="6"/>
        <v>316439.78037220344</v>
      </c>
      <c r="Q19" s="54"/>
      <c r="R19" s="55">
        <f t="shared" si="7"/>
        <v>316439.78037220344</v>
      </c>
      <c r="S19" s="55">
        <f t="shared" si="8"/>
        <v>633</v>
      </c>
    </row>
    <row r="20" spans="1:19" x14ac:dyDescent="0.3">
      <c r="A20" s="15" t="str">
        <f>IF(INTRO!$E$39="Non-endemic"," ",IF(COUNTRY_INFO!A20=0," ",COUNTRY_INFO!A20))</f>
        <v>Benin</v>
      </c>
      <c r="B20" s="15" t="str">
        <f>IF(INTRO!$E$39="Non-endemic"," ",IF(COUNTRY_INFO!B20=0," ",COUNTRY_INFO!B20))</f>
        <v>Atacora</v>
      </c>
      <c r="C20" s="15" t="str">
        <f>IF(INTRO!$E$39="Non-endemic"," ",IF(COUNTRY_INFO!C20=0," ",COUNTRY_INFO!C20))</f>
        <v>Natitingou</v>
      </c>
      <c r="D20" s="46">
        <f>IF(INTRO!$E$39="Non-endemic",0, IF(OR(COUNTRY_INFO!$H20=1,COUNTRY_INFO!$I20=1),COUNTRY_INFO!F20,0))</f>
        <v>36629.873984074649</v>
      </c>
      <c r="E20" s="46">
        <f>IF(INTRO!$E$39="Non-endemic",0, IF(OR(COUNTRY_INFO!$H20=1,COUNTRY_INFO!$I20=1),COUNTRY_INFO!G20,0))</f>
        <v>66229.772153023863</v>
      </c>
      <c r="F20" s="46">
        <f t="shared" si="1"/>
        <v>102859.64613709852</v>
      </c>
      <c r="G20" s="53">
        <f>IF(AND(INTRO!$E$39="Non-endemic",INTRO!$E$37="Non-endemic"),"Not required",IF(INTRO!$E$39="Non-endemic","Treat with DEC",COUNTRY_INFO!P20))</f>
        <v>0</v>
      </c>
      <c r="H20" s="53">
        <f>IF(INTRO!$E$39&lt;&gt;"Non-endemic",COUNTRY_INFO!Q20,"Not required")</f>
        <v>1</v>
      </c>
      <c r="I20" s="46">
        <v>0</v>
      </c>
      <c r="J20" s="46">
        <v>102982.97904613581</v>
      </c>
      <c r="K20" s="46"/>
      <c r="L20" s="46">
        <f t="shared" si="2"/>
        <v>102982.97904613581</v>
      </c>
      <c r="M20" s="46">
        <f t="shared" si="3"/>
        <v>0</v>
      </c>
      <c r="N20" s="46">
        <f t="shared" si="4"/>
        <v>288352.34132918023</v>
      </c>
      <c r="O20" s="46">
        <f t="shared" si="5"/>
        <v>0</v>
      </c>
      <c r="P20" s="46">
        <f t="shared" si="6"/>
        <v>288352.34132918023</v>
      </c>
      <c r="Q20" s="54"/>
      <c r="R20" s="55">
        <f t="shared" si="7"/>
        <v>288352.34132918023</v>
      </c>
      <c r="S20" s="55">
        <f t="shared" si="8"/>
        <v>577</v>
      </c>
    </row>
    <row r="21" spans="1:19" x14ac:dyDescent="0.3">
      <c r="A21" s="15" t="str">
        <f>IF(INTRO!$E$39="Non-endemic"," ",IF(COUNTRY_INFO!A21=0," ",COUNTRY_INFO!A21))</f>
        <v>Benin</v>
      </c>
      <c r="B21" s="15" t="str">
        <f>IF(INTRO!$E$39="Non-endemic"," ",IF(COUNTRY_INFO!B21=0," ",COUNTRY_INFO!B21))</f>
        <v>Atacora</v>
      </c>
      <c r="C21" s="15" t="str">
        <f>IF(INTRO!$E$39="Non-endemic"," ",IF(COUNTRY_INFO!C21=0," ",COUNTRY_INFO!C21))</f>
        <v>Péhunco</v>
      </c>
      <c r="D21" s="46">
        <f>IF(INTRO!$E$39="Non-endemic",0, IF(OR(COUNTRY_INFO!$H21=1,COUNTRY_INFO!$I21=1),COUNTRY_INFO!F21,0))</f>
        <v>0</v>
      </c>
      <c r="E21" s="46">
        <f>IF(INTRO!$E$39="Non-endemic",0, IF(OR(COUNTRY_INFO!$H21=1,COUNTRY_INFO!$I21=1),COUNTRY_INFO!G21,0))</f>
        <v>0</v>
      </c>
      <c r="F21" s="46">
        <f t="shared" si="1"/>
        <v>0</v>
      </c>
      <c r="G21" s="53">
        <f>IF(AND(INTRO!$E$39="Non-endemic",INTRO!$E$37="Non-endemic"),"Not required",IF(INTRO!$E$39="Non-endemic","Treat with DEC",COUNTRY_INFO!P21))</f>
        <v>0</v>
      </c>
      <c r="H21" s="53">
        <f>IF(INTRO!$E$39&lt;&gt;"Non-endemic",COUNTRY_INFO!Q21,"Not required")</f>
        <v>0</v>
      </c>
      <c r="I21" s="46">
        <v>0</v>
      </c>
      <c r="J21" s="46">
        <v>0</v>
      </c>
      <c r="K21" s="46"/>
      <c r="L21" s="46">
        <f t="shared" si="2"/>
        <v>0</v>
      </c>
      <c r="M21" s="46">
        <f t="shared" si="3"/>
        <v>0</v>
      </c>
      <c r="N21" s="46">
        <f t="shared" si="4"/>
        <v>0</v>
      </c>
      <c r="O21" s="46">
        <f t="shared" si="5"/>
        <v>0</v>
      </c>
      <c r="P21" s="46">
        <f t="shared" si="6"/>
        <v>0</v>
      </c>
      <c r="Q21" s="54"/>
      <c r="R21" s="55">
        <f t="shared" si="7"/>
        <v>0</v>
      </c>
      <c r="S21" s="55">
        <f t="shared" si="8"/>
        <v>0</v>
      </c>
    </row>
    <row r="22" spans="1:19" x14ac:dyDescent="0.3">
      <c r="A22" s="15" t="str">
        <f>IF(INTRO!$E$39="Non-endemic"," ",IF(COUNTRY_INFO!A22=0," ",COUNTRY_INFO!A22))</f>
        <v>Benin</v>
      </c>
      <c r="B22" s="15" t="str">
        <f>IF(INTRO!$E$39="Non-endemic"," ",IF(COUNTRY_INFO!B22=0," ",COUNTRY_INFO!B22))</f>
        <v>Atacora</v>
      </c>
      <c r="C22" s="15" t="str">
        <f>IF(INTRO!$E$39="Non-endemic"," ",IF(COUNTRY_INFO!C22=0," ",COUNTRY_INFO!C22))</f>
        <v>Tanguiéta</v>
      </c>
      <c r="D22" s="46">
        <f>IF(INTRO!$E$39="Non-endemic",0, IF(OR(COUNTRY_INFO!$H22=1,COUNTRY_INFO!$I22=1),COUNTRY_INFO!F22,0))</f>
        <v>26341.071037631566</v>
      </c>
      <c r="E22" s="46">
        <f>IF(INTRO!$E$39="Non-endemic",0, IF(OR(COUNTRY_INFO!$H22=1,COUNTRY_INFO!$I22=1),COUNTRY_INFO!G22,0))</f>
        <v>47626.785007434861</v>
      </c>
      <c r="F22" s="46">
        <f t="shared" si="1"/>
        <v>73967.856045066423</v>
      </c>
      <c r="G22" s="53">
        <f>IF(AND(INTRO!$E$39="Non-endemic",INTRO!$E$37="Non-endemic"),"Not required",IF(INTRO!$E$39="Non-endemic","Treat with DEC",COUNTRY_INFO!P22))</f>
        <v>0</v>
      </c>
      <c r="H22" s="53">
        <f>IF(INTRO!$E$39&lt;&gt;"Non-endemic",COUNTRY_INFO!Q22,"Not required")</f>
        <v>1</v>
      </c>
      <c r="I22" s="46">
        <v>0</v>
      </c>
      <c r="J22" s="46">
        <v>74056.546519940603</v>
      </c>
      <c r="K22" s="46"/>
      <c r="L22" s="46">
        <f t="shared" si="2"/>
        <v>74056.546519940603</v>
      </c>
      <c r="M22" s="46">
        <f t="shared" si="3"/>
        <v>0</v>
      </c>
      <c r="N22" s="46">
        <f t="shared" si="4"/>
        <v>207358.33025583369</v>
      </c>
      <c r="O22" s="46">
        <f t="shared" si="5"/>
        <v>0</v>
      </c>
      <c r="P22" s="46">
        <f t="shared" si="6"/>
        <v>207358.33025583369</v>
      </c>
      <c r="Q22" s="54"/>
      <c r="R22" s="55">
        <f t="shared" si="7"/>
        <v>207358.33025583369</v>
      </c>
      <c r="S22" s="55">
        <f t="shared" si="8"/>
        <v>415</v>
      </c>
    </row>
    <row r="23" spans="1:19" x14ac:dyDescent="0.3">
      <c r="A23" s="15" t="str">
        <f>IF(INTRO!$E$39="Non-endemic"," ",IF(COUNTRY_INFO!A23=0," ",COUNTRY_INFO!A23))</f>
        <v>Benin</v>
      </c>
      <c r="B23" s="15" t="str">
        <f>IF(INTRO!$E$39="Non-endemic"," ",IF(COUNTRY_INFO!B23=0," ",COUNTRY_INFO!B23))</f>
        <v>Atacora</v>
      </c>
      <c r="C23" s="15" t="str">
        <f>IF(INTRO!$E$39="Non-endemic"," ",IF(COUNTRY_INFO!C23=0," ",COUNTRY_INFO!C23))</f>
        <v>Toukountouna</v>
      </c>
      <c r="D23" s="46">
        <f>IF(INTRO!$E$39="Non-endemic",0, IF(OR(COUNTRY_INFO!$H23=1,COUNTRY_INFO!$I23=1),COUNTRY_INFO!F23,0))</f>
        <v>14031.757145041127</v>
      </c>
      <c r="E23" s="46">
        <f>IF(INTRO!$E$39="Non-endemic",0, IF(OR(COUNTRY_INFO!$H23=1,COUNTRY_INFO!$I23=1),COUNTRY_INFO!G23,0))</f>
        <v>25370.550797599615</v>
      </c>
      <c r="F23" s="46">
        <f t="shared" si="1"/>
        <v>39402.307942640742</v>
      </c>
      <c r="G23" s="53">
        <f>IF(AND(INTRO!$E$39="Non-endemic",INTRO!$E$37="Non-endemic"),"Not required",IF(INTRO!$E$39="Non-endemic","Treat with DEC",COUNTRY_INFO!P23))</f>
        <v>0</v>
      </c>
      <c r="H23" s="53">
        <f>IF(INTRO!$E$39&lt;&gt;"Non-endemic",COUNTRY_INFO!Q23,"Not required")</f>
        <v>1</v>
      </c>
      <c r="I23" s="46">
        <v>0</v>
      </c>
      <c r="J23" s="46">
        <v>39449.552916193068</v>
      </c>
      <c r="K23" s="46"/>
      <c r="L23" s="46">
        <f t="shared" si="2"/>
        <v>39449.552916193068</v>
      </c>
      <c r="M23" s="46">
        <f t="shared" si="3"/>
        <v>0</v>
      </c>
      <c r="N23" s="46">
        <f t="shared" si="4"/>
        <v>110458.74816534058</v>
      </c>
      <c r="O23" s="46">
        <f t="shared" si="5"/>
        <v>0</v>
      </c>
      <c r="P23" s="46">
        <f t="shared" si="6"/>
        <v>110458.74816534058</v>
      </c>
      <c r="Q23" s="54"/>
      <c r="R23" s="55">
        <f t="shared" si="7"/>
        <v>110458.74816534058</v>
      </c>
      <c r="S23" s="55">
        <f t="shared" si="8"/>
        <v>221</v>
      </c>
    </row>
    <row r="24" spans="1:19" x14ac:dyDescent="0.3">
      <c r="A24" s="15" t="str">
        <f>IF(INTRO!$E$39="Non-endemic"," ",IF(COUNTRY_INFO!A24=0," ",COUNTRY_INFO!A24))</f>
        <v>Benin</v>
      </c>
      <c r="B24" s="15" t="str">
        <f>IF(INTRO!$E$39="Non-endemic"," ",IF(COUNTRY_INFO!B24=0," ",COUNTRY_INFO!B24))</f>
        <v>Atlantique</v>
      </c>
      <c r="C24" s="15" t="str">
        <f>IF(INTRO!$E$39="Non-endemic"," ",IF(COUNTRY_INFO!C24=0," ",COUNTRY_INFO!C24))</f>
        <v>Abomey-Calavi</v>
      </c>
      <c r="D24" s="46">
        <f>IF(INTRO!$E$39="Non-endemic",0, IF(OR(COUNTRY_INFO!$H24=1,COUNTRY_INFO!$I24=1),COUNTRY_INFO!F24,0))</f>
        <v>0</v>
      </c>
      <c r="E24" s="46">
        <f>IF(INTRO!$E$39="Non-endemic",0, IF(OR(COUNTRY_INFO!$H24=1,COUNTRY_INFO!$I24=1),COUNTRY_INFO!G24,0))</f>
        <v>0</v>
      </c>
      <c r="F24" s="46">
        <f t="shared" si="1"/>
        <v>0</v>
      </c>
      <c r="G24" s="53">
        <f>IF(AND(INTRO!$E$39="Non-endemic",INTRO!$E$37="Non-endemic"),"Not required",IF(INTRO!$E$39="Non-endemic","Treat with DEC",COUNTRY_INFO!P24))</f>
        <v>0</v>
      </c>
      <c r="H24" s="53">
        <f>IF(INTRO!$E$39&lt;&gt;"Non-endemic",COUNTRY_INFO!Q24,"Not required")</f>
        <v>0</v>
      </c>
      <c r="I24" s="46">
        <v>0</v>
      </c>
      <c r="J24" s="46">
        <v>0</v>
      </c>
      <c r="K24" s="46"/>
      <c r="L24" s="46">
        <f t="shared" si="2"/>
        <v>0</v>
      </c>
      <c r="M24" s="46">
        <f t="shared" si="3"/>
        <v>0</v>
      </c>
      <c r="N24" s="46">
        <f t="shared" si="4"/>
        <v>0</v>
      </c>
      <c r="O24" s="46">
        <f t="shared" si="5"/>
        <v>0</v>
      </c>
      <c r="P24" s="46">
        <f t="shared" si="6"/>
        <v>0</v>
      </c>
      <c r="Q24" s="54"/>
      <c r="R24" s="55">
        <f t="shared" si="7"/>
        <v>0</v>
      </c>
      <c r="S24" s="55">
        <f t="shared" si="8"/>
        <v>0</v>
      </c>
    </row>
    <row r="25" spans="1:19" x14ac:dyDescent="0.3">
      <c r="A25" s="15" t="str">
        <f>IF(INTRO!$E$39="Non-endemic"," ",IF(COUNTRY_INFO!A25=0," ",COUNTRY_INFO!A25))</f>
        <v>Benin</v>
      </c>
      <c r="B25" s="15" t="str">
        <f>IF(INTRO!$E$39="Non-endemic"," ",IF(COUNTRY_INFO!B25=0," ",COUNTRY_INFO!B25))</f>
        <v>Atlantique</v>
      </c>
      <c r="C25" s="15" t="str">
        <f>IF(INTRO!$E$39="Non-endemic"," ",IF(COUNTRY_INFO!C25=0," ",COUNTRY_INFO!C25))</f>
        <v>Allada</v>
      </c>
      <c r="D25" s="46">
        <f>IF(INTRO!$E$39="Non-endemic",0, IF(OR(COUNTRY_INFO!$H25=1,COUNTRY_INFO!$I25=1),COUNTRY_INFO!F25,0))</f>
        <v>44978.944093076345</v>
      </c>
      <c r="E25" s="46">
        <f>IF(INTRO!$E$39="Non-endemic",0, IF(OR(COUNTRY_INFO!$H25=1,COUNTRY_INFO!$I25=1),COUNTRY_INFO!G25,0))</f>
        <v>81325.565582430965</v>
      </c>
      <c r="F25" s="46">
        <f t="shared" si="1"/>
        <v>126304.50967550732</v>
      </c>
      <c r="G25" s="53">
        <f>IF(AND(INTRO!$E$39="Non-endemic",INTRO!$E$37="Non-endemic"),"Not required",IF(INTRO!$E$39="Non-endemic","Treat with DEC",COUNTRY_INFO!P25))</f>
        <v>1</v>
      </c>
      <c r="H25" s="53">
        <f>IF(INTRO!$E$39&lt;&gt;"Non-endemic",COUNTRY_INFO!Q25,"Not required")</f>
        <v>0</v>
      </c>
      <c r="I25" s="46">
        <v>126455.95393171295</v>
      </c>
      <c r="J25" s="46">
        <v>0</v>
      </c>
      <c r="K25" s="46"/>
      <c r="L25" s="46">
        <f t="shared" si="2"/>
        <v>0</v>
      </c>
      <c r="M25" s="46">
        <f t="shared" si="3"/>
        <v>354076.67100879626</v>
      </c>
      <c r="N25" s="46">
        <f t="shared" si="4"/>
        <v>0</v>
      </c>
      <c r="O25" s="46">
        <f t="shared" si="5"/>
        <v>0</v>
      </c>
      <c r="P25" s="46">
        <f t="shared" si="6"/>
        <v>354076.67100879626</v>
      </c>
      <c r="Q25" s="54"/>
      <c r="R25" s="55">
        <f t="shared" si="7"/>
        <v>354076.67100879626</v>
      </c>
      <c r="S25" s="55">
        <f t="shared" si="8"/>
        <v>709</v>
      </c>
    </row>
    <row r="26" spans="1:19" x14ac:dyDescent="0.3">
      <c r="A26" s="15" t="str">
        <f>IF(INTRO!$E$39="Non-endemic"," ",IF(COUNTRY_INFO!A26=0," ",COUNTRY_INFO!A26))</f>
        <v>Benin</v>
      </c>
      <c r="B26" s="15" t="str">
        <f>IF(INTRO!$E$39="Non-endemic"," ",IF(COUNTRY_INFO!B26=0," ",COUNTRY_INFO!B26))</f>
        <v>Atlantique</v>
      </c>
      <c r="C26" s="15" t="str">
        <f>IF(INTRO!$E$39="Non-endemic"," ",IF(COUNTRY_INFO!C26=0," ",COUNTRY_INFO!C26))</f>
        <v>Kpomassè</v>
      </c>
      <c r="D26" s="46">
        <f>IF(INTRO!$E$39="Non-endemic",0, IF(OR(COUNTRY_INFO!$H26=1,COUNTRY_INFO!$I26=1),COUNTRY_INFO!F26,0))</f>
        <v>23862.347151706726</v>
      </c>
      <c r="E26" s="46">
        <f>IF(INTRO!$E$39="Non-endemic",0, IF(OR(COUNTRY_INFO!$H26=1,COUNTRY_INFO!$I26=1),COUNTRY_INFO!G26,0))</f>
        <v>43145.051920762671</v>
      </c>
      <c r="F26" s="46">
        <f t="shared" si="1"/>
        <v>67007.399072469401</v>
      </c>
      <c r="G26" s="53">
        <f>IF(AND(INTRO!$E$39="Non-endemic",INTRO!$E$37="Non-endemic"),"Not required",IF(INTRO!$E$39="Non-endemic","Treat with DEC",COUNTRY_INFO!P26))</f>
        <v>1</v>
      </c>
      <c r="H26" s="53">
        <f>IF(INTRO!$E$39&lt;&gt;"Non-endemic",COUNTRY_INFO!Q26,"Not required")</f>
        <v>0</v>
      </c>
      <c r="I26" s="46">
        <v>67087.743675673788</v>
      </c>
      <c r="J26" s="46">
        <v>0</v>
      </c>
      <c r="K26" s="46"/>
      <c r="L26" s="46">
        <f t="shared" si="2"/>
        <v>0</v>
      </c>
      <c r="M26" s="46">
        <f t="shared" si="3"/>
        <v>187845.68229188659</v>
      </c>
      <c r="N26" s="46">
        <f t="shared" si="4"/>
        <v>0</v>
      </c>
      <c r="O26" s="46">
        <f t="shared" si="5"/>
        <v>0</v>
      </c>
      <c r="P26" s="46">
        <f t="shared" si="6"/>
        <v>187845.68229188659</v>
      </c>
      <c r="Q26" s="54"/>
      <c r="R26" s="55">
        <f t="shared" si="7"/>
        <v>187845.68229188659</v>
      </c>
      <c r="S26" s="55">
        <f t="shared" si="8"/>
        <v>376</v>
      </c>
    </row>
    <row r="27" spans="1:19" x14ac:dyDescent="0.3">
      <c r="A27" s="15" t="str">
        <f>IF(INTRO!$E$39="Non-endemic"," ",IF(COUNTRY_INFO!A27=0," ",COUNTRY_INFO!A27))</f>
        <v>Benin</v>
      </c>
      <c r="B27" s="15" t="str">
        <f>IF(INTRO!$E$39="Non-endemic"," ",IF(COUNTRY_INFO!B27=0," ",COUNTRY_INFO!B27))</f>
        <v>Atlantique</v>
      </c>
      <c r="C27" s="15" t="str">
        <f>IF(INTRO!$E$39="Non-endemic"," ",IF(COUNTRY_INFO!C27=0," ",COUNTRY_INFO!C27))</f>
        <v>Ouidah</v>
      </c>
      <c r="D27" s="46">
        <f>IF(INTRO!$E$39="Non-endemic",0, IF(OR(COUNTRY_INFO!$H27=1,COUNTRY_INFO!$I27=1),COUNTRY_INFO!F27,0))</f>
        <v>57156.332166208129</v>
      </c>
      <c r="E27" s="46">
        <f>IF(INTRO!$E$39="Non-endemic",0, IF(OR(COUNTRY_INFO!$H27=1,COUNTRY_INFO!$I27=1),COUNTRY_INFO!G27,0))</f>
        <v>103343.26725001269</v>
      </c>
      <c r="F27" s="46">
        <f t="shared" si="1"/>
        <v>160499.59941622082</v>
      </c>
      <c r="G27" s="53">
        <f>IF(AND(INTRO!$E$39="Non-endemic",INTRO!$E$37="Non-endemic"),"Not required",IF(INTRO!$E$39="Non-endemic","Treat with DEC",COUNTRY_INFO!P27))</f>
        <v>1</v>
      </c>
      <c r="H27" s="53">
        <f>IF(INTRO!$E$39&lt;&gt;"Non-endemic",COUNTRY_INFO!Q27,"Not required")</f>
        <v>0</v>
      </c>
      <c r="I27" s="46">
        <v>160692.04497906999</v>
      </c>
      <c r="J27" s="46">
        <v>0</v>
      </c>
      <c r="K27" s="46"/>
      <c r="L27" s="46">
        <f t="shared" si="2"/>
        <v>0</v>
      </c>
      <c r="M27" s="46">
        <f t="shared" si="3"/>
        <v>449937.72594139597</v>
      </c>
      <c r="N27" s="46">
        <f t="shared" si="4"/>
        <v>0</v>
      </c>
      <c r="O27" s="46">
        <f t="shared" si="5"/>
        <v>0</v>
      </c>
      <c r="P27" s="46">
        <f t="shared" si="6"/>
        <v>449937.72594139597</v>
      </c>
      <c r="Q27" s="54"/>
      <c r="R27" s="55">
        <f t="shared" si="7"/>
        <v>449937.72594139597</v>
      </c>
      <c r="S27" s="55">
        <f t="shared" si="8"/>
        <v>900</v>
      </c>
    </row>
    <row r="28" spans="1:19" x14ac:dyDescent="0.3">
      <c r="A28" s="15" t="str">
        <f>IF(INTRO!$E$39="Non-endemic"," ",IF(COUNTRY_INFO!A28=0," ",COUNTRY_INFO!A28))</f>
        <v>Benin</v>
      </c>
      <c r="B28" s="15" t="str">
        <f>IF(INTRO!$E$39="Non-endemic"," ",IF(COUNTRY_INFO!B28=0," ",COUNTRY_INFO!B28))</f>
        <v>Atlantique</v>
      </c>
      <c r="C28" s="15" t="str">
        <f>IF(INTRO!$E$39="Non-endemic"," ",IF(COUNTRY_INFO!C28=0," ",COUNTRY_INFO!C28))</f>
        <v>So-Ava</v>
      </c>
      <c r="D28" s="46">
        <f>IF(INTRO!$E$39="Non-endemic",0, IF(OR(COUNTRY_INFO!$H28=1,COUNTRY_INFO!$I28=1),COUNTRY_INFO!F28,0))</f>
        <v>0</v>
      </c>
      <c r="E28" s="46">
        <f>IF(INTRO!$E$39="Non-endemic",0, IF(OR(COUNTRY_INFO!$H28=1,COUNTRY_INFO!$I28=1),COUNTRY_INFO!G28,0))</f>
        <v>0</v>
      </c>
      <c r="F28" s="46">
        <f t="shared" si="1"/>
        <v>0</v>
      </c>
      <c r="G28" s="53">
        <f>IF(AND(INTRO!$E$39="Non-endemic",INTRO!$E$37="Non-endemic"),"Not required",IF(INTRO!$E$39="Non-endemic","Treat with DEC",COUNTRY_INFO!P28))</f>
        <v>0</v>
      </c>
      <c r="H28" s="53">
        <f>IF(INTRO!$E$39&lt;&gt;"Non-endemic",COUNTRY_INFO!Q28,"Not required")</f>
        <v>0</v>
      </c>
      <c r="I28" s="46">
        <v>0</v>
      </c>
      <c r="J28" s="46">
        <v>0</v>
      </c>
      <c r="K28" s="46"/>
      <c r="L28" s="46">
        <f t="shared" si="2"/>
        <v>0</v>
      </c>
      <c r="M28" s="46">
        <f t="shared" si="3"/>
        <v>0</v>
      </c>
      <c r="N28" s="46">
        <f t="shared" si="4"/>
        <v>0</v>
      </c>
      <c r="O28" s="46">
        <f t="shared" si="5"/>
        <v>0</v>
      </c>
      <c r="P28" s="46">
        <f t="shared" si="6"/>
        <v>0</v>
      </c>
      <c r="Q28" s="54"/>
      <c r="R28" s="55">
        <f t="shared" si="7"/>
        <v>0</v>
      </c>
      <c r="S28" s="55">
        <f t="shared" si="8"/>
        <v>0</v>
      </c>
    </row>
    <row r="29" spans="1:19" x14ac:dyDescent="0.3">
      <c r="A29" s="15" t="str">
        <f>IF(INTRO!$E$39="Non-endemic"," ",IF(COUNTRY_INFO!A29=0," ",COUNTRY_INFO!A29))</f>
        <v>Benin</v>
      </c>
      <c r="B29" s="15" t="str">
        <f>IF(INTRO!$E$39="Non-endemic"," ",IF(COUNTRY_INFO!B29=0," ",COUNTRY_INFO!B29))</f>
        <v>Atlantique</v>
      </c>
      <c r="C29" s="15" t="str">
        <f>IF(INTRO!$E$39="Non-endemic"," ",IF(COUNTRY_INFO!C29=0," ",COUNTRY_INFO!C29))</f>
        <v>Toffo</v>
      </c>
      <c r="D29" s="46">
        <f>IF(INTRO!$E$39="Non-endemic",0, IF(OR(COUNTRY_INFO!$H29=1,COUNTRY_INFO!$I29=1),COUNTRY_INFO!F29,0))</f>
        <v>35833.380667663914</v>
      </c>
      <c r="E29" s="46">
        <f>IF(INTRO!$E$39="Non-endemic",0, IF(OR(COUNTRY_INFO!$H29=1,COUNTRY_INFO!$I29=1),COUNTRY_INFO!G29,0))</f>
        <v>64789.647873856979</v>
      </c>
      <c r="F29" s="46">
        <f t="shared" si="1"/>
        <v>100623.02854152089</v>
      </c>
      <c r="G29" s="53">
        <f>IF(AND(INTRO!$E$39="Non-endemic",INTRO!$E$37="Non-endemic"),"Not required",IF(INTRO!$E$39="Non-endemic","Treat with DEC",COUNTRY_INFO!P29))</f>
        <v>0</v>
      </c>
      <c r="H29" s="53">
        <f>IF(INTRO!$E$39&lt;&gt;"Non-endemic",COUNTRY_INFO!Q29,"Not required")</f>
        <v>1</v>
      </c>
      <c r="I29" s="46">
        <v>0</v>
      </c>
      <c r="J29" s="46">
        <v>100743.67965488003</v>
      </c>
      <c r="K29" s="46"/>
      <c r="L29" s="46">
        <f t="shared" si="2"/>
        <v>100743.67965488003</v>
      </c>
      <c r="M29" s="46">
        <f t="shared" si="3"/>
        <v>0</v>
      </c>
      <c r="N29" s="46">
        <f t="shared" si="4"/>
        <v>282082.30303366407</v>
      </c>
      <c r="O29" s="46">
        <f t="shared" si="5"/>
        <v>0</v>
      </c>
      <c r="P29" s="46">
        <f t="shared" si="6"/>
        <v>282082.30303366407</v>
      </c>
      <c r="Q29" s="54"/>
      <c r="R29" s="55">
        <f t="shared" si="7"/>
        <v>282082.30303366407</v>
      </c>
      <c r="S29" s="55">
        <f t="shared" si="8"/>
        <v>565</v>
      </c>
    </row>
    <row r="30" spans="1:19" x14ac:dyDescent="0.3">
      <c r="A30" s="15" t="str">
        <f>IF(INTRO!$E$39="Non-endemic"," ",IF(COUNTRY_INFO!A30=0," ",COUNTRY_INFO!A30))</f>
        <v>Benin</v>
      </c>
      <c r="B30" s="15" t="str">
        <f>IF(INTRO!$E$39="Non-endemic"," ",IF(COUNTRY_INFO!B30=0," ",COUNTRY_INFO!B30))</f>
        <v>Atlantique</v>
      </c>
      <c r="C30" s="15" t="str">
        <f>IF(INTRO!$E$39="Non-endemic"," ",IF(COUNTRY_INFO!C30=0," ",COUNTRY_INFO!C30))</f>
        <v>Torri-Bossito</v>
      </c>
      <c r="D30" s="46">
        <f>IF(INTRO!$E$39="Non-endemic",0, IF(OR(COUNTRY_INFO!$H30=1,COUNTRY_INFO!$I30=1),COUNTRY_INFO!F30,0))</f>
        <v>20329.274938611074</v>
      </c>
      <c r="E30" s="46">
        <f>IF(INTRO!$E$39="Non-endemic",0, IF(OR(COUNTRY_INFO!$H30=1,COUNTRY_INFO!$I30=1),COUNTRY_INFO!G30,0))</f>
        <v>36756.971858700832</v>
      </c>
      <c r="F30" s="46">
        <f t="shared" si="1"/>
        <v>57086.246797311906</v>
      </c>
      <c r="G30" s="53">
        <f>IF(AND(INTRO!$E$39="Non-endemic",INTRO!$E$37="Non-endemic"),"Not required",IF(INTRO!$E$39="Non-endemic","Treat with DEC",COUNTRY_INFO!P30))</f>
        <v>1</v>
      </c>
      <c r="H30" s="53">
        <f>IF(INTRO!$E$39&lt;&gt;"Non-endemic",COUNTRY_INFO!Q30,"Not required")</f>
        <v>0</v>
      </c>
      <c r="I30" s="46">
        <v>57154.695534478946</v>
      </c>
      <c r="J30" s="46">
        <v>0</v>
      </c>
      <c r="K30" s="46"/>
      <c r="L30" s="46">
        <f t="shared" si="2"/>
        <v>0</v>
      </c>
      <c r="M30" s="46">
        <f t="shared" si="3"/>
        <v>160033.14749654103</v>
      </c>
      <c r="N30" s="46">
        <f t="shared" si="4"/>
        <v>0</v>
      </c>
      <c r="O30" s="46">
        <f t="shared" si="5"/>
        <v>0</v>
      </c>
      <c r="P30" s="46">
        <f t="shared" si="6"/>
        <v>160033.14749654103</v>
      </c>
      <c r="Q30" s="54"/>
      <c r="R30" s="55">
        <f t="shared" si="7"/>
        <v>160033.14749654103</v>
      </c>
      <c r="S30" s="55">
        <f t="shared" si="8"/>
        <v>321</v>
      </c>
    </row>
    <row r="31" spans="1:19" x14ac:dyDescent="0.3">
      <c r="A31" s="15" t="str">
        <f>IF(INTRO!$E$39="Non-endemic"," ",IF(COUNTRY_INFO!A31=0," ",COUNTRY_INFO!A31))</f>
        <v>Benin</v>
      </c>
      <c r="B31" s="15" t="str">
        <f>IF(INTRO!$E$39="Non-endemic"," ",IF(COUNTRY_INFO!B31=0," ",COUNTRY_INFO!B31))</f>
        <v>Atlantique</v>
      </c>
      <c r="C31" s="15" t="str">
        <f>IF(INTRO!$E$39="Non-endemic"," ",IF(COUNTRY_INFO!C31=0," ",COUNTRY_INFO!C31))</f>
        <v>Zè</v>
      </c>
      <c r="D31" s="46">
        <f>IF(INTRO!$E$39="Non-endemic",0, IF(OR(COUNTRY_INFO!$H31=1,COUNTRY_INFO!$I31=1),COUNTRY_INFO!F31,0))</f>
        <v>37712.794480700417</v>
      </c>
      <c r="E31" s="46">
        <f>IF(INTRO!$E$39="Non-endemic",0, IF(OR(COUNTRY_INFO!$H31=1,COUNTRY_INFO!$I31=1),COUNTRY_INFO!G31,0))</f>
        <v>68187.779919650246</v>
      </c>
      <c r="F31" s="46">
        <f t="shared" si="1"/>
        <v>105900.57440035066</v>
      </c>
      <c r="G31" s="53">
        <f>IF(AND(INTRO!$E$39="Non-endemic",INTRO!$E$37="Non-endemic"),"Not required",IF(INTRO!$E$39="Non-endemic","Treat with DEC",COUNTRY_INFO!P31))</f>
        <v>0</v>
      </c>
      <c r="H31" s="53">
        <f>IF(INTRO!$E$39&lt;&gt;"Non-endemic",COUNTRY_INFO!Q31,"Not required")</f>
        <v>1</v>
      </c>
      <c r="I31" s="46">
        <v>0</v>
      </c>
      <c r="J31" s="46">
        <v>106027.55350634629</v>
      </c>
      <c r="K31" s="46"/>
      <c r="L31" s="46">
        <f t="shared" si="2"/>
        <v>106027.55350634629</v>
      </c>
      <c r="M31" s="46">
        <f t="shared" si="3"/>
        <v>0</v>
      </c>
      <c r="N31" s="46">
        <f t="shared" si="4"/>
        <v>296877.14981776959</v>
      </c>
      <c r="O31" s="46">
        <f t="shared" si="5"/>
        <v>0</v>
      </c>
      <c r="P31" s="46">
        <f t="shared" si="6"/>
        <v>296877.14981776959</v>
      </c>
      <c r="Q31" s="54"/>
      <c r="R31" s="55">
        <f t="shared" si="7"/>
        <v>296877.14981776959</v>
      </c>
      <c r="S31" s="55">
        <f t="shared" si="8"/>
        <v>594</v>
      </c>
    </row>
    <row r="32" spans="1:19" x14ac:dyDescent="0.3">
      <c r="A32" s="15" t="str">
        <f>IF(INTRO!$E$39="Non-endemic"," ",IF(COUNTRY_INFO!A32=0," ",COUNTRY_INFO!A32))</f>
        <v>Benin</v>
      </c>
      <c r="B32" s="15" t="str">
        <f>IF(INTRO!$E$39="Non-endemic"," ",IF(COUNTRY_INFO!B32=0," ",COUNTRY_INFO!B32))</f>
        <v>Borgou</v>
      </c>
      <c r="C32" s="15" t="str">
        <f>IF(INTRO!$E$39="Non-endemic"," ",IF(COUNTRY_INFO!C32=0," ",COUNTRY_INFO!C32))</f>
        <v>Bembèrèkè</v>
      </c>
      <c r="D32" s="46">
        <f>IF(INTRO!$E$39="Non-endemic",0, IF(OR(COUNTRY_INFO!$H32=1,COUNTRY_INFO!$I32=1),COUNTRY_INFO!F32,0))</f>
        <v>46299.260516161121</v>
      </c>
      <c r="E32" s="46">
        <f>IF(INTRO!$E$39="Non-endemic",0, IF(OR(COUNTRY_INFO!$H32=1,COUNTRY_INFO!$I32=1),COUNTRY_INFO!G32,0))</f>
        <v>83712.804367604462</v>
      </c>
      <c r="F32" s="46">
        <f t="shared" si="1"/>
        <v>130012.06488376559</v>
      </c>
      <c r="G32" s="53">
        <f>IF(AND(INTRO!$E$39="Non-endemic",INTRO!$E$37="Non-endemic"),"Not required",IF(INTRO!$E$39="Non-endemic","Treat with DEC",COUNTRY_INFO!P32))</f>
        <v>0</v>
      </c>
      <c r="H32" s="53">
        <f>IF(INTRO!$E$39&lt;&gt;"Non-endemic",COUNTRY_INFO!Q32,"Not required")</f>
        <v>1</v>
      </c>
      <c r="I32" s="46">
        <v>0</v>
      </c>
      <c r="J32" s="46">
        <v>130167.95464981325</v>
      </c>
      <c r="K32" s="46"/>
      <c r="L32" s="46">
        <f t="shared" si="2"/>
        <v>130167.95464981325</v>
      </c>
      <c r="M32" s="46">
        <f t="shared" si="3"/>
        <v>0</v>
      </c>
      <c r="N32" s="46">
        <f t="shared" si="4"/>
        <v>364470.27301947708</v>
      </c>
      <c r="O32" s="46">
        <f t="shared" si="5"/>
        <v>0</v>
      </c>
      <c r="P32" s="46">
        <f t="shared" si="6"/>
        <v>364470.27301947708</v>
      </c>
      <c r="Q32" s="54"/>
      <c r="R32" s="55">
        <f t="shared" si="7"/>
        <v>364470.27301947708</v>
      </c>
      <c r="S32" s="55">
        <f t="shared" si="8"/>
        <v>729</v>
      </c>
    </row>
    <row r="33" spans="1:19" x14ac:dyDescent="0.3">
      <c r="A33" s="15" t="str">
        <f>IF(INTRO!$E$39="Non-endemic"," ",IF(COUNTRY_INFO!A33=0," ",COUNTRY_INFO!A33))</f>
        <v>Benin</v>
      </c>
      <c r="B33" s="15" t="str">
        <f>IF(INTRO!$E$39="Non-endemic"," ",IF(COUNTRY_INFO!B33=0," ",COUNTRY_INFO!B33))</f>
        <v>Borgou</v>
      </c>
      <c r="C33" s="15" t="str">
        <f>IF(INTRO!$E$39="Non-endemic"," ",IF(COUNTRY_INFO!C33=0," ",COUNTRY_INFO!C33))</f>
        <v>Kalalé</v>
      </c>
      <c r="D33" s="46">
        <f>IF(INTRO!$E$39="Non-endemic",0, IF(OR(COUNTRY_INFO!$H33=1,COUNTRY_INFO!$I33=1),COUNTRY_INFO!F33,0))</f>
        <v>59571.915085065884</v>
      </c>
      <c r="E33" s="46">
        <f>IF(INTRO!$E$39="Non-endemic",0, IF(OR(COUNTRY_INFO!$H33=1,COUNTRY_INFO!$I33=1),COUNTRY_INFO!G33,0))</f>
        <v>107710.83636592721</v>
      </c>
      <c r="F33" s="46">
        <f t="shared" si="1"/>
        <v>167282.75145099309</v>
      </c>
      <c r="G33" s="53">
        <f>IF(AND(INTRO!$E$39="Non-endemic",INTRO!$E$37="Non-endemic"),"Not required",IF(INTRO!$E$39="Non-endemic","Treat with DEC",COUNTRY_INFO!P33))</f>
        <v>0</v>
      </c>
      <c r="H33" s="53">
        <f>IF(INTRO!$E$39&lt;&gt;"Non-endemic",COUNTRY_INFO!Q33,"Not required")</f>
        <v>1</v>
      </c>
      <c r="I33" s="46">
        <v>0</v>
      </c>
      <c r="J33" s="46">
        <v>167483.33028966334</v>
      </c>
      <c r="K33" s="46"/>
      <c r="L33" s="46">
        <f t="shared" si="2"/>
        <v>167483.33028966334</v>
      </c>
      <c r="M33" s="46">
        <f t="shared" si="3"/>
        <v>0</v>
      </c>
      <c r="N33" s="46">
        <f t="shared" si="4"/>
        <v>468953.3248110573</v>
      </c>
      <c r="O33" s="46">
        <f t="shared" si="5"/>
        <v>0</v>
      </c>
      <c r="P33" s="46">
        <f t="shared" si="6"/>
        <v>468953.3248110573</v>
      </c>
      <c r="Q33" s="54"/>
      <c r="R33" s="55">
        <f t="shared" si="7"/>
        <v>468953.3248110573</v>
      </c>
      <c r="S33" s="55">
        <f t="shared" si="8"/>
        <v>938</v>
      </c>
    </row>
    <row r="34" spans="1:19" x14ac:dyDescent="0.3">
      <c r="A34" s="15" t="str">
        <f>IF(INTRO!$E$39="Non-endemic"," ",IF(COUNTRY_INFO!A34=0," ",COUNTRY_INFO!A34))</f>
        <v>Benin</v>
      </c>
      <c r="B34" s="15" t="str">
        <f>IF(INTRO!$E$39="Non-endemic"," ",IF(COUNTRY_INFO!B34=0," ",COUNTRY_INFO!B34))</f>
        <v>Borgou</v>
      </c>
      <c r="C34" s="15" t="str">
        <f>IF(INTRO!$E$39="Non-endemic"," ",IF(COUNTRY_INFO!C34=0," ",COUNTRY_INFO!C34))</f>
        <v>N'Dali</v>
      </c>
      <c r="D34" s="46">
        <f>IF(INTRO!$E$39="Non-endemic",0, IF(OR(COUNTRY_INFO!$H34=1,COUNTRY_INFO!$I34=1),COUNTRY_INFO!F34,0))</f>
        <v>40072.996774812134</v>
      </c>
      <c r="E34" s="46">
        <f>IF(INTRO!$E$39="Non-endemic",0, IF(OR(COUNTRY_INFO!$H34=1,COUNTRY_INFO!$I34=1),COUNTRY_INFO!G34,0))</f>
        <v>72455.216390821952</v>
      </c>
      <c r="F34" s="46">
        <f t="shared" si="1"/>
        <v>112528.21316563408</v>
      </c>
      <c r="G34" s="53">
        <f>IF(AND(INTRO!$E$39="Non-endemic",INTRO!$E$37="Non-endemic"),"Not required",IF(INTRO!$E$39="Non-endemic","Treat with DEC",COUNTRY_INFO!P34))</f>
        <v>0</v>
      </c>
      <c r="H34" s="53">
        <f>IF(INTRO!$E$39&lt;&gt;"Non-endemic",COUNTRY_INFO!Q34,"Not required")</f>
        <v>1</v>
      </c>
      <c r="I34" s="46">
        <v>0</v>
      </c>
      <c r="J34" s="46">
        <v>112663.13908070078</v>
      </c>
      <c r="K34" s="46"/>
      <c r="L34" s="46">
        <f t="shared" si="2"/>
        <v>112663.13908070078</v>
      </c>
      <c r="M34" s="46">
        <f t="shared" si="3"/>
        <v>0</v>
      </c>
      <c r="N34" s="46">
        <f t="shared" si="4"/>
        <v>315456.7894259622</v>
      </c>
      <c r="O34" s="46">
        <f t="shared" si="5"/>
        <v>0</v>
      </c>
      <c r="P34" s="46">
        <f t="shared" si="6"/>
        <v>315456.7894259622</v>
      </c>
      <c r="Q34" s="54"/>
      <c r="R34" s="55">
        <f t="shared" si="7"/>
        <v>315456.7894259622</v>
      </c>
      <c r="S34" s="55">
        <f t="shared" si="8"/>
        <v>631</v>
      </c>
    </row>
    <row r="35" spans="1:19" x14ac:dyDescent="0.3">
      <c r="A35" s="15" t="str">
        <f>IF(INTRO!$E$39="Non-endemic"," ",IF(COUNTRY_INFO!A35=0," ",COUNTRY_INFO!A35))</f>
        <v>Benin</v>
      </c>
      <c r="B35" s="15" t="str">
        <f>IF(INTRO!$E$39="Non-endemic"," ",IF(COUNTRY_INFO!B35=0," ",COUNTRY_INFO!B35))</f>
        <v>Borgou</v>
      </c>
      <c r="C35" s="15" t="str">
        <f>IF(INTRO!$E$39="Non-endemic"," ",IF(COUNTRY_INFO!C35=0," ",COUNTRY_INFO!C35))</f>
        <v>Nikki</v>
      </c>
      <c r="D35" s="46">
        <f>IF(INTRO!$E$39="Non-endemic",0, IF(OR(COUNTRY_INFO!$H35=1,COUNTRY_INFO!$I35=1),COUNTRY_INFO!F35,0))</f>
        <v>53346.004086549678</v>
      </c>
      <c r="E35" s="46">
        <f>IF(INTRO!$E$39="Non-endemic",0, IF(OR(COUNTRY_INFO!$H35=1,COUNTRY_INFO!$I35=1),COUNTRY_INFO!G35,0))</f>
        <v>96453.886176690838</v>
      </c>
      <c r="F35" s="46">
        <f t="shared" si="1"/>
        <v>149799.89026324052</v>
      </c>
      <c r="G35" s="53">
        <f>IF(AND(INTRO!$E$39="Non-endemic",INTRO!$E$37="Non-endemic"),"Not required",IF(INTRO!$E$39="Non-endemic","Treat with DEC",COUNTRY_INFO!P35))</f>
        <v>0</v>
      </c>
      <c r="H35" s="53">
        <f>IF(INTRO!$E$39&lt;&gt;"Non-endemic",COUNTRY_INFO!Q35,"Not required")</f>
        <v>1</v>
      </c>
      <c r="I35" s="46">
        <v>0</v>
      </c>
      <c r="J35" s="46">
        <v>149979.50643861611</v>
      </c>
      <c r="K35" s="46"/>
      <c r="L35" s="46">
        <f t="shared" si="2"/>
        <v>149979.50643861611</v>
      </c>
      <c r="M35" s="46">
        <f t="shared" si="3"/>
        <v>0</v>
      </c>
      <c r="N35" s="46">
        <f t="shared" si="4"/>
        <v>419942.61802812509</v>
      </c>
      <c r="O35" s="46">
        <f t="shared" si="5"/>
        <v>0</v>
      </c>
      <c r="P35" s="46">
        <f t="shared" si="6"/>
        <v>419942.61802812509</v>
      </c>
      <c r="Q35" s="54"/>
      <c r="R35" s="55">
        <f t="shared" si="7"/>
        <v>419942.61802812509</v>
      </c>
      <c r="S35" s="55">
        <f t="shared" si="8"/>
        <v>840</v>
      </c>
    </row>
    <row r="36" spans="1:19" x14ac:dyDescent="0.3">
      <c r="A36" s="15" t="str">
        <f>IF(INTRO!$E$39="Non-endemic"," ",IF(COUNTRY_INFO!A36=0," ",COUNTRY_INFO!A36))</f>
        <v>Benin</v>
      </c>
      <c r="B36" s="15" t="str">
        <f>IF(INTRO!$E$39="Non-endemic"," ",IF(COUNTRY_INFO!B36=0," ",COUNTRY_INFO!B36))</f>
        <v>Borgou</v>
      </c>
      <c r="C36" s="15" t="str">
        <f>IF(INTRO!$E$39="Non-endemic"," ",IF(COUNTRY_INFO!C36=0," ",COUNTRY_INFO!C36))</f>
        <v>Parakou</v>
      </c>
      <c r="D36" s="46">
        <f>IF(INTRO!$E$39="Non-endemic",0, IF(OR(COUNTRY_INFO!$H36=1,COUNTRY_INFO!$I36=1),COUNTRY_INFO!F36,0))</f>
        <v>90118.033432233511</v>
      </c>
      <c r="E36" s="46">
        <f>IF(INTRO!$E$39="Non-endemic",0, IF(OR(COUNTRY_INFO!$H36=1,COUNTRY_INFO!$I36=1),COUNTRY_INFO!G36,0))</f>
        <v>162940.68671080607</v>
      </c>
      <c r="F36" s="46">
        <f t="shared" si="1"/>
        <v>253058.72014303959</v>
      </c>
      <c r="G36" s="53">
        <f>IF(AND(INTRO!$E$39="Non-endemic",INTRO!$E$37="Non-endemic"),"Not required",IF(INTRO!$E$39="Non-endemic","Treat with DEC",COUNTRY_INFO!P36))</f>
        <v>1</v>
      </c>
      <c r="H36" s="53">
        <f>IF(INTRO!$E$39&lt;&gt;"Non-endemic",COUNTRY_INFO!Q36,"Not required")</f>
        <v>1</v>
      </c>
      <c r="I36" s="46">
        <v>253362.14786503359</v>
      </c>
      <c r="J36" s="46">
        <v>253362.14786503359</v>
      </c>
      <c r="K36" s="46"/>
      <c r="L36" s="46">
        <f t="shared" si="2"/>
        <v>253362.14786503359</v>
      </c>
      <c r="M36" s="46">
        <f t="shared" si="3"/>
        <v>0</v>
      </c>
      <c r="N36" s="46">
        <f t="shared" si="4"/>
        <v>0</v>
      </c>
      <c r="O36" s="46">
        <f t="shared" si="5"/>
        <v>709414.01402209396</v>
      </c>
      <c r="P36" s="46">
        <f t="shared" si="6"/>
        <v>709414.01402209396</v>
      </c>
      <c r="Q36" s="54"/>
      <c r="R36" s="55">
        <f t="shared" si="7"/>
        <v>709414.01402209396</v>
      </c>
      <c r="S36" s="55">
        <f t="shared" si="8"/>
        <v>1419</v>
      </c>
    </row>
    <row r="37" spans="1:19" x14ac:dyDescent="0.3">
      <c r="A37" s="15" t="str">
        <f>IF(INTRO!$E$39="Non-endemic"," ",IF(COUNTRY_INFO!A37=0," ",COUNTRY_INFO!A37))</f>
        <v>Benin</v>
      </c>
      <c r="B37" s="15" t="str">
        <f>IF(INTRO!$E$39="Non-endemic"," ",IF(COUNTRY_INFO!B37=0," ",COUNTRY_INFO!B37))</f>
        <v>Borgou</v>
      </c>
      <c r="C37" s="15" t="str">
        <f>IF(INTRO!$E$39="Non-endemic"," ",IF(COUNTRY_INFO!C37=0," ",COUNTRY_INFO!C37))</f>
        <v>Pèrèrè</v>
      </c>
      <c r="D37" s="46">
        <f>IF(INTRO!$E$39="Non-endemic",0, IF(OR(COUNTRY_INFO!$H37=1,COUNTRY_INFO!$I37=1),COUNTRY_INFO!F37,0))</f>
        <v>27862.450875399292</v>
      </c>
      <c r="E37" s="46">
        <f>IF(INTRO!$E$39="Non-endemic",0, IF(OR(COUNTRY_INFO!$H37=1,COUNTRY_INFO!$I37=1),COUNTRY_INFO!G37,0))</f>
        <v>50377.562693903776</v>
      </c>
      <c r="F37" s="46">
        <f t="shared" si="1"/>
        <v>78240.013569303061</v>
      </c>
      <c r="G37" s="53">
        <f>IF(AND(INTRO!$E$39="Non-endemic",INTRO!$E$37="Non-endemic"),"Not required",IF(INTRO!$E$39="Non-endemic","Treat with DEC",COUNTRY_INFO!P37))</f>
        <v>0</v>
      </c>
      <c r="H37" s="53">
        <f>IF(INTRO!$E$39&lt;&gt;"Non-endemic",COUNTRY_INFO!Q37,"Not required")</f>
        <v>1</v>
      </c>
      <c r="I37" s="46">
        <v>0</v>
      </c>
      <c r="J37" s="46">
        <v>78333.826535213506</v>
      </c>
      <c r="K37" s="46"/>
      <c r="L37" s="46">
        <f t="shared" si="2"/>
        <v>78333.826535213506</v>
      </c>
      <c r="M37" s="46">
        <f t="shared" si="3"/>
        <v>0</v>
      </c>
      <c r="N37" s="46">
        <f t="shared" si="4"/>
        <v>219334.7142985978</v>
      </c>
      <c r="O37" s="46">
        <f t="shared" si="5"/>
        <v>0</v>
      </c>
      <c r="P37" s="46">
        <f t="shared" si="6"/>
        <v>219334.7142985978</v>
      </c>
      <c r="Q37" s="54"/>
      <c r="R37" s="55">
        <f t="shared" si="7"/>
        <v>219334.7142985978</v>
      </c>
      <c r="S37" s="55">
        <f t="shared" si="8"/>
        <v>439</v>
      </c>
    </row>
    <row r="38" spans="1:19" x14ac:dyDescent="0.3">
      <c r="A38" s="15" t="str">
        <f>IF(INTRO!$E$39="Non-endemic"," ",IF(COUNTRY_INFO!A38=0," ",COUNTRY_INFO!A38))</f>
        <v>Benin</v>
      </c>
      <c r="B38" s="15" t="str">
        <f>IF(INTRO!$E$39="Non-endemic"," ",IF(COUNTRY_INFO!B38=0," ",COUNTRY_INFO!B38))</f>
        <v>Borgou</v>
      </c>
      <c r="C38" s="15" t="str">
        <f>IF(INTRO!$E$39="Non-endemic"," ",IF(COUNTRY_INFO!C38=0," ",COUNTRY_INFO!C38))</f>
        <v>Sinendé</v>
      </c>
      <c r="D38" s="46">
        <f>IF(INTRO!$E$39="Non-endemic",0, IF(OR(COUNTRY_INFO!$H38=1,COUNTRY_INFO!$I38=1),COUNTRY_INFO!F38,0))</f>
        <v>32336.640966344297</v>
      </c>
      <c r="E38" s="46">
        <f>IF(INTRO!$E$39="Non-endemic",0, IF(OR(COUNTRY_INFO!$H38=1,COUNTRY_INFO!$I38=1),COUNTRY_INFO!G38,0))</f>
        <v>58467.25992904677</v>
      </c>
      <c r="F38" s="46">
        <f t="shared" si="1"/>
        <v>90803.900895391067</v>
      </c>
      <c r="G38" s="53">
        <f>IF(AND(INTRO!$E$39="Non-endemic",INTRO!$E$37="Non-endemic"),"Not required",IF(INTRO!$E$39="Non-endemic","Treat with DEC",COUNTRY_INFO!P38))</f>
        <v>0</v>
      </c>
      <c r="H38" s="53">
        <f>IF(INTRO!$E$39&lt;&gt;"Non-endemic",COUNTRY_INFO!Q38,"Not required")</f>
        <v>1</v>
      </c>
      <c r="I38" s="46">
        <v>0</v>
      </c>
      <c r="J38" s="46">
        <v>90912.778474402337</v>
      </c>
      <c r="K38" s="46"/>
      <c r="L38" s="46">
        <f t="shared" si="2"/>
        <v>90912.778474402337</v>
      </c>
      <c r="M38" s="46">
        <f t="shared" si="3"/>
        <v>0</v>
      </c>
      <c r="N38" s="46">
        <f t="shared" si="4"/>
        <v>254555.77972832654</v>
      </c>
      <c r="O38" s="46">
        <f t="shared" si="5"/>
        <v>0</v>
      </c>
      <c r="P38" s="46">
        <f t="shared" si="6"/>
        <v>254555.77972832654</v>
      </c>
      <c r="Q38" s="54"/>
      <c r="R38" s="55">
        <f t="shared" si="7"/>
        <v>254555.77972832654</v>
      </c>
      <c r="S38" s="55">
        <f t="shared" si="8"/>
        <v>510</v>
      </c>
    </row>
    <row r="39" spans="1:19" x14ac:dyDescent="0.3">
      <c r="A39" s="15" t="str">
        <f>IF(INTRO!$E$39="Non-endemic"," ",IF(COUNTRY_INFO!A39=0," ",COUNTRY_INFO!A39))</f>
        <v>Benin</v>
      </c>
      <c r="B39" s="15" t="str">
        <f>IF(INTRO!$E$39="Non-endemic"," ",IF(COUNTRY_INFO!B39=0," ",COUNTRY_INFO!B39))</f>
        <v>Borgou</v>
      </c>
      <c r="C39" s="15" t="str">
        <f>IF(INTRO!$E$39="Non-endemic"," ",IF(COUNTRY_INFO!C39=0," ",COUNTRY_INFO!C39))</f>
        <v>Tchaourou</v>
      </c>
      <c r="D39" s="46">
        <f>IF(INTRO!$E$39="Non-endemic",0, IF(OR(COUNTRY_INFO!$H39=1,COUNTRY_INFO!$I39=1),COUNTRY_INFO!F39,0))</f>
        <v>78710.330220221382</v>
      </c>
      <c r="E39" s="46">
        <f>IF(INTRO!$E$39="Non-endemic",0, IF(OR(COUNTRY_INFO!$H39=1,COUNTRY_INFO!$I39=1),COUNTRY_INFO!G39,0))</f>
        <v>142314.63746888514</v>
      </c>
      <c r="F39" s="46">
        <f t="shared" si="1"/>
        <v>221024.96768910653</v>
      </c>
      <c r="G39" s="53">
        <f>IF(AND(INTRO!$E$39="Non-endemic",INTRO!$E$37="Non-endemic"),"Not required",IF(INTRO!$E$39="Non-endemic","Treat with DEC",COUNTRY_INFO!P39))</f>
        <v>0</v>
      </c>
      <c r="H39" s="53">
        <f>IF(INTRO!$E$39&lt;&gt;"Non-endemic",COUNTRY_INFO!Q39,"Not required")</f>
        <v>1</v>
      </c>
      <c r="I39" s="46">
        <v>0</v>
      </c>
      <c r="J39" s="46">
        <v>221289.98563597596</v>
      </c>
      <c r="K39" s="46"/>
      <c r="L39" s="46">
        <f t="shared" si="2"/>
        <v>221289.98563597596</v>
      </c>
      <c r="M39" s="46">
        <f t="shared" si="3"/>
        <v>0</v>
      </c>
      <c r="N39" s="46">
        <f t="shared" si="4"/>
        <v>619611.95978073264</v>
      </c>
      <c r="O39" s="46">
        <f t="shared" si="5"/>
        <v>0</v>
      </c>
      <c r="P39" s="46">
        <f t="shared" si="6"/>
        <v>619611.95978073264</v>
      </c>
      <c r="Q39" s="54"/>
      <c r="R39" s="55">
        <f t="shared" si="7"/>
        <v>619611.95978073264</v>
      </c>
      <c r="S39" s="55">
        <f t="shared" si="8"/>
        <v>1240</v>
      </c>
    </row>
    <row r="40" spans="1:19" x14ac:dyDescent="0.3">
      <c r="A40" s="15" t="str">
        <f>IF(INTRO!$E$39="Non-endemic"," ",IF(COUNTRY_INFO!A40=0," ",COUNTRY_INFO!A40))</f>
        <v>Benin</v>
      </c>
      <c r="B40" s="15" t="str">
        <f>IF(INTRO!$E$39="Non-endemic"," ",IF(COUNTRY_INFO!B40=0," ",COUNTRY_INFO!B40))</f>
        <v>Collines</v>
      </c>
      <c r="C40" s="15" t="str">
        <f>IF(INTRO!$E$39="Non-endemic"," ",IF(COUNTRY_INFO!C40=0," ",COUNTRY_INFO!C40))</f>
        <v>Bantè</v>
      </c>
      <c r="D40" s="46">
        <f>IF(INTRO!$E$39="Non-endemic",0, IF(OR(COUNTRY_INFO!$H40=1,COUNTRY_INFO!$I40=1),COUNTRY_INFO!F40,0))</f>
        <v>37807.329559884682</v>
      </c>
      <c r="E40" s="46">
        <f>IF(INTRO!$E$39="Non-endemic",0, IF(OR(COUNTRY_INFO!$H40=1,COUNTRY_INFO!$I40=1),COUNTRY_INFO!G40,0))</f>
        <v>68358.706982013726</v>
      </c>
      <c r="F40" s="46">
        <f t="shared" si="1"/>
        <v>106166.03654189841</v>
      </c>
      <c r="G40" s="53">
        <f>IF(AND(INTRO!$E$39="Non-endemic",INTRO!$E$37="Non-endemic"),"Not required",IF(INTRO!$E$39="Non-endemic","Treat with DEC",COUNTRY_INFO!P40))</f>
        <v>0</v>
      </c>
      <c r="H40" s="53">
        <f>IF(INTRO!$E$39&lt;&gt;"Non-endemic",COUNTRY_INFO!Q40,"Not required")</f>
        <v>1</v>
      </c>
      <c r="I40" s="46">
        <v>0</v>
      </c>
      <c r="J40" s="46">
        <v>106293.33394782394</v>
      </c>
      <c r="K40" s="46"/>
      <c r="L40" s="46">
        <f t="shared" si="2"/>
        <v>106293.33394782394</v>
      </c>
      <c r="M40" s="46">
        <f t="shared" si="3"/>
        <v>0</v>
      </c>
      <c r="N40" s="46">
        <f t="shared" si="4"/>
        <v>297621.33505390701</v>
      </c>
      <c r="O40" s="46">
        <f t="shared" si="5"/>
        <v>0</v>
      </c>
      <c r="P40" s="46">
        <f t="shared" si="6"/>
        <v>297621.33505390701</v>
      </c>
      <c r="Q40" s="54"/>
      <c r="R40" s="55">
        <f t="shared" si="7"/>
        <v>297621.33505390701</v>
      </c>
      <c r="S40" s="55">
        <f t="shared" si="8"/>
        <v>596</v>
      </c>
    </row>
    <row r="41" spans="1:19" x14ac:dyDescent="0.3">
      <c r="A41" s="15" t="str">
        <f>IF(INTRO!$E$39="Non-endemic"," ",IF(COUNTRY_INFO!A41=0," ",COUNTRY_INFO!A41))</f>
        <v>Benin</v>
      </c>
      <c r="B41" s="15" t="str">
        <f>IF(INTRO!$E$39="Non-endemic"," ",IF(COUNTRY_INFO!B41=0," ",COUNTRY_INFO!B41))</f>
        <v>Collines</v>
      </c>
      <c r="C41" s="15" t="str">
        <f>IF(INTRO!$E$39="Non-endemic"," ",IF(COUNTRY_INFO!C41=0," ",COUNTRY_INFO!C41))</f>
        <v>Dassa-Zoumè</v>
      </c>
      <c r="D41" s="46">
        <f>IF(INTRO!$E$39="Non-endemic",0, IF(OR(COUNTRY_INFO!$H41=1,COUNTRY_INFO!$I41=1),COUNTRY_INFO!F41,0))</f>
        <v>39550.231896636433</v>
      </c>
      <c r="E41" s="46">
        <f>IF(INTRO!$E$39="Non-endemic",0, IF(OR(COUNTRY_INFO!$H41=1,COUNTRY_INFO!$I41=1),COUNTRY_INFO!G41,0))</f>
        <v>71510.015247453761</v>
      </c>
      <c r="F41" s="46">
        <f t="shared" si="1"/>
        <v>111060.24714409019</v>
      </c>
      <c r="G41" s="53">
        <f>IF(AND(INTRO!$E$39="Non-endemic",INTRO!$E$37="Non-endemic"),"Not required",IF(INTRO!$E$39="Non-endemic","Treat with DEC",COUNTRY_INFO!P41))</f>
        <v>0</v>
      </c>
      <c r="H41" s="53">
        <f>IF(INTRO!$E$39&lt;&gt;"Non-endemic",COUNTRY_INFO!Q41,"Not required")</f>
        <v>1</v>
      </c>
      <c r="I41" s="46">
        <v>0</v>
      </c>
      <c r="J41" s="46">
        <v>111193.41290805195</v>
      </c>
      <c r="K41" s="46"/>
      <c r="L41" s="46">
        <f t="shared" si="2"/>
        <v>111193.41290805195</v>
      </c>
      <c r="M41" s="46">
        <f t="shared" si="3"/>
        <v>0</v>
      </c>
      <c r="N41" s="46">
        <f t="shared" si="4"/>
        <v>311341.55614254542</v>
      </c>
      <c r="O41" s="46">
        <f t="shared" si="5"/>
        <v>0</v>
      </c>
      <c r="P41" s="46">
        <f t="shared" si="6"/>
        <v>311341.55614254542</v>
      </c>
      <c r="Q41" s="54"/>
      <c r="R41" s="55">
        <f t="shared" si="7"/>
        <v>311341.55614254542</v>
      </c>
      <c r="S41" s="55">
        <f t="shared" si="8"/>
        <v>623</v>
      </c>
    </row>
    <row r="42" spans="1:19" x14ac:dyDescent="0.3">
      <c r="A42" s="15" t="str">
        <f>IF(INTRO!$E$39="Non-endemic"," ",IF(COUNTRY_INFO!A42=0," ",COUNTRY_INFO!A42))</f>
        <v>Benin</v>
      </c>
      <c r="B42" s="15" t="str">
        <f>IF(INTRO!$E$39="Non-endemic"," ",IF(COUNTRY_INFO!B42=0," ",COUNTRY_INFO!B42))</f>
        <v>Collines</v>
      </c>
      <c r="C42" s="15" t="str">
        <f>IF(INTRO!$E$39="Non-endemic"," ",IF(COUNTRY_INFO!C42=0," ",COUNTRY_INFO!C42))</f>
        <v>Glazoué</v>
      </c>
      <c r="D42" s="46">
        <f>IF(INTRO!$E$39="Non-endemic",0, IF(OR(COUNTRY_INFO!$H42=1,COUNTRY_INFO!$I42=1),COUNTRY_INFO!F42,0))</f>
        <v>43892.143425290044</v>
      </c>
      <c r="E42" s="46">
        <f>IF(INTRO!$E$39="Non-endemic",0, IF(OR(COUNTRY_INFO!$H42=1,COUNTRY_INFO!$I42=1),COUNTRY_INFO!G42,0))</f>
        <v>79360.542152797148</v>
      </c>
      <c r="F42" s="46">
        <f t="shared" si="1"/>
        <v>123252.6855780872</v>
      </c>
      <c r="G42" s="53">
        <f>IF(AND(INTRO!$E$39="Non-endemic",INTRO!$E$37="Non-endemic"),"Not required",IF(INTRO!$E$39="Non-endemic","Treat with DEC",COUNTRY_INFO!P42))</f>
        <v>0</v>
      </c>
      <c r="H42" s="53">
        <f>IF(INTRO!$E$39&lt;&gt;"Non-endemic",COUNTRY_INFO!Q42,"Not required")</f>
        <v>1</v>
      </c>
      <c r="I42" s="46">
        <v>0</v>
      </c>
      <c r="J42" s="46">
        <v>123400.47057278514</v>
      </c>
      <c r="K42" s="46"/>
      <c r="L42" s="46">
        <f t="shared" si="2"/>
        <v>123400.47057278514</v>
      </c>
      <c r="M42" s="46">
        <f t="shared" si="3"/>
        <v>0</v>
      </c>
      <c r="N42" s="46">
        <f t="shared" si="4"/>
        <v>345521.31760379835</v>
      </c>
      <c r="O42" s="46">
        <f t="shared" si="5"/>
        <v>0</v>
      </c>
      <c r="P42" s="46">
        <f t="shared" si="6"/>
        <v>345521.31760379835</v>
      </c>
      <c r="Q42" s="54"/>
      <c r="R42" s="55">
        <f t="shared" si="7"/>
        <v>345521.31760379835</v>
      </c>
      <c r="S42" s="55">
        <f t="shared" si="8"/>
        <v>692</v>
      </c>
    </row>
    <row r="43" spans="1:19" x14ac:dyDescent="0.3">
      <c r="A43" s="15" t="str">
        <f>IF(INTRO!$E$39="Non-endemic"," ",IF(COUNTRY_INFO!A43=0," ",COUNTRY_INFO!A43))</f>
        <v>Benin</v>
      </c>
      <c r="B43" s="15" t="str">
        <f>IF(INTRO!$E$39="Non-endemic"," ",IF(COUNTRY_INFO!B43=0," ",COUNTRY_INFO!B43))</f>
        <v>Collines</v>
      </c>
      <c r="C43" s="15" t="str">
        <f>IF(INTRO!$E$39="Non-endemic"," ",IF(COUNTRY_INFO!C43=0," ",COUNTRY_INFO!C43))</f>
        <v>Ouèssè</v>
      </c>
      <c r="D43" s="46">
        <f>IF(INTRO!$E$39="Non-endemic",0, IF(OR(COUNTRY_INFO!$H43=1,COUNTRY_INFO!$I43=1),COUNTRY_INFO!F43,0))</f>
        <v>50095.478882508498</v>
      </c>
      <c r="E43" s="46">
        <f>IF(INTRO!$E$39="Non-endemic",0, IF(OR(COUNTRY_INFO!$H43=1,COUNTRY_INFO!$I43=1),COUNTRY_INFO!G43,0))</f>
        <v>90576.67393908104</v>
      </c>
      <c r="F43" s="46">
        <f t="shared" si="1"/>
        <v>140672.15282158955</v>
      </c>
      <c r="G43" s="53">
        <f>IF(AND(INTRO!$E$39="Non-endemic",INTRO!$E$37="Non-endemic"),"Not required",IF(INTRO!$E$39="Non-endemic","Treat with DEC",COUNTRY_INFO!P43))</f>
        <v>0</v>
      </c>
      <c r="H43" s="53">
        <f>IF(INTRO!$E$39&lt;&gt;"Non-endemic",COUNTRY_INFO!Q43,"Not required")</f>
        <v>1</v>
      </c>
      <c r="I43" s="46">
        <v>0</v>
      </c>
      <c r="J43" s="46">
        <v>140840.82446765859</v>
      </c>
      <c r="K43" s="46"/>
      <c r="L43" s="46">
        <f t="shared" si="2"/>
        <v>140840.82446765859</v>
      </c>
      <c r="M43" s="46">
        <f t="shared" si="3"/>
        <v>0</v>
      </c>
      <c r="N43" s="46">
        <f t="shared" si="4"/>
        <v>394354.308509444</v>
      </c>
      <c r="O43" s="46">
        <f t="shared" si="5"/>
        <v>0</v>
      </c>
      <c r="P43" s="46">
        <f t="shared" si="6"/>
        <v>394354.308509444</v>
      </c>
      <c r="Q43" s="54"/>
      <c r="R43" s="55">
        <f t="shared" si="7"/>
        <v>394354.308509444</v>
      </c>
      <c r="S43" s="55">
        <f t="shared" si="8"/>
        <v>789</v>
      </c>
    </row>
    <row r="44" spans="1:19" x14ac:dyDescent="0.3">
      <c r="A44" s="15" t="str">
        <f>IF(INTRO!$E$39="Non-endemic"," ",IF(COUNTRY_INFO!A44=0," ",COUNTRY_INFO!A44))</f>
        <v>Benin</v>
      </c>
      <c r="B44" s="15" t="str">
        <f>IF(INTRO!$E$39="Non-endemic"," ",IF(COUNTRY_INFO!B44=0," ",COUNTRY_INFO!B44))</f>
        <v>Collines</v>
      </c>
      <c r="C44" s="15" t="str">
        <f>IF(INTRO!$E$39="Non-endemic"," ",IF(COUNTRY_INFO!C44=0," ",COUNTRY_INFO!C44))</f>
        <v>Savalou</v>
      </c>
      <c r="D44" s="46">
        <f>IF(INTRO!$E$39="Non-endemic",0, IF(OR(COUNTRY_INFO!$H44=1,COUNTRY_INFO!$I44=1),COUNTRY_INFO!F44,0))</f>
        <v>50988.623735100176</v>
      </c>
      <c r="E44" s="46">
        <f>IF(INTRO!$E$39="Non-endemic",0, IF(OR(COUNTRY_INFO!$H44=1,COUNTRY_INFO!$I44=1),COUNTRY_INFO!G44,0))</f>
        <v>92191.552005888196</v>
      </c>
      <c r="F44" s="46">
        <f t="shared" si="1"/>
        <v>143180.17574098837</v>
      </c>
      <c r="G44" s="53">
        <f>IF(AND(INTRO!$E$39="Non-endemic",INTRO!$E$37="Non-endemic"),"Not required",IF(INTRO!$E$39="Non-endemic","Treat with DEC",COUNTRY_INFO!P44))</f>
        <v>0</v>
      </c>
      <c r="H44" s="53">
        <f>IF(INTRO!$E$39&lt;&gt;"Non-endemic",COUNTRY_INFO!Q44,"Not required")</f>
        <v>1</v>
      </c>
      <c r="I44" s="46">
        <v>0</v>
      </c>
      <c r="J44" s="46">
        <v>143351.85460878332</v>
      </c>
      <c r="K44" s="46"/>
      <c r="L44" s="46">
        <f t="shared" si="2"/>
        <v>143351.85460878332</v>
      </c>
      <c r="M44" s="46">
        <f t="shared" si="3"/>
        <v>0</v>
      </c>
      <c r="N44" s="46">
        <f t="shared" si="4"/>
        <v>401385.19290459331</v>
      </c>
      <c r="O44" s="46">
        <f t="shared" si="5"/>
        <v>0</v>
      </c>
      <c r="P44" s="46">
        <f t="shared" si="6"/>
        <v>401385.19290459331</v>
      </c>
      <c r="Q44" s="54"/>
      <c r="R44" s="55">
        <f t="shared" si="7"/>
        <v>401385.19290459331</v>
      </c>
      <c r="S44" s="55">
        <f t="shared" si="8"/>
        <v>803</v>
      </c>
    </row>
    <row r="45" spans="1:19" x14ac:dyDescent="0.3">
      <c r="A45" s="15" t="str">
        <f>IF(INTRO!$E$39="Non-endemic"," ",IF(COUNTRY_INFO!A45=0," ",COUNTRY_INFO!A45))</f>
        <v>Benin</v>
      </c>
      <c r="B45" s="15" t="str">
        <f>IF(INTRO!$E$39="Non-endemic"," ",IF(COUNTRY_INFO!B45=0," ",COUNTRY_INFO!B45))</f>
        <v>Collines</v>
      </c>
      <c r="C45" s="15" t="str">
        <f>IF(INTRO!$E$39="Non-endemic"," ",IF(COUNTRY_INFO!C45=0," ",COUNTRY_INFO!C45))</f>
        <v>Savè</v>
      </c>
      <c r="D45" s="46">
        <f>IF(INTRO!$E$39="Non-endemic",0, IF(OR(COUNTRY_INFO!$H45=1,COUNTRY_INFO!$I45=1),COUNTRY_INFO!F45,0))</f>
        <v>30751.06193301114</v>
      </c>
      <c r="E45" s="46">
        <f>IF(INTRO!$E$39="Non-endemic",0, IF(OR(COUNTRY_INFO!$H45=1,COUNTRY_INFO!$I45=1),COUNTRY_INFO!G45,0))</f>
        <v>55600.404909181765</v>
      </c>
      <c r="F45" s="46">
        <f t="shared" si="1"/>
        <v>86351.466842192909</v>
      </c>
      <c r="G45" s="53">
        <f>IF(AND(INTRO!$E$39="Non-endemic",INTRO!$E$37="Non-endemic"),"Not required",IF(INTRO!$E$39="Non-endemic","Treat with DEC",COUNTRY_INFO!P45))</f>
        <v>0</v>
      </c>
      <c r="H45" s="53">
        <f>IF(INTRO!$E$39&lt;&gt;"Non-endemic",COUNTRY_INFO!Q45,"Not required")</f>
        <v>1</v>
      </c>
      <c r="I45" s="46">
        <v>0</v>
      </c>
      <c r="J45" s="46">
        <v>86455.005771260287</v>
      </c>
      <c r="K45" s="46"/>
      <c r="L45" s="46">
        <f t="shared" si="2"/>
        <v>86455.005771260287</v>
      </c>
      <c r="M45" s="46">
        <f t="shared" si="3"/>
        <v>0</v>
      </c>
      <c r="N45" s="46">
        <f t="shared" si="4"/>
        <v>242074.01615952878</v>
      </c>
      <c r="O45" s="46">
        <f t="shared" si="5"/>
        <v>0</v>
      </c>
      <c r="P45" s="46">
        <f t="shared" si="6"/>
        <v>242074.01615952878</v>
      </c>
      <c r="Q45" s="54"/>
      <c r="R45" s="55">
        <f t="shared" si="7"/>
        <v>242074.01615952878</v>
      </c>
      <c r="S45" s="55">
        <f t="shared" si="8"/>
        <v>485</v>
      </c>
    </row>
    <row r="46" spans="1:19" x14ac:dyDescent="0.3">
      <c r="A46" s="15" t="str">
        <f>IF(INTRO!$E$39="Non-endemic"," ",IF(COUNTRY_INFO!A46=0," ",COUNTRY_INFO!A46))</f>
        <v>Benin</v>
      </c>
      <c r="B46" s="15" t="str">
        <f>IF(INTRO!$E$39="Non-endemic"," ",IF(COUNTRY_INFO!B46=0," ",COUNTRY_INFO!B46))</f>
        <v>Couffo</v>
      </c>
      <c r="C46" s="15" t="str">
        <f>IF(INTRO!$E$39="Non-endemic"," ",IF(COUNTRY_INFO!C46=0," ",COUNTRY_INFO!C46))</f>
        <v>Aplahoué</v>
      </c>
      <c r="D46" s="46">
        <f>IF(INTRO!$E$39="Non-endemic",0, IF(OR(COUNTRY_INFO!$H46=1,COUNTRY_INFO!$I46=1),COUNTRY_INFO!F46,0))</f>
        <v>60357.473373660527</v>
      </c>
      <c r="E46" s="46">
        <f>IF(INTRO!$E$39="Non-endemic",0, IF(OR(COUNTRY_INFO!$H46=1,COUNTRY_INFO!$I46=1),COUNTRY_INFO!G46,0))</f>
        <v>109131.189231164</v>
      </c>
      <c r="F46" s="46">
        <f t="shared" si="1"/>
        <v>169488.66260482452</v>
      </c>
      <c r="G46" s="53">
        <f>IF(AND(INTRO!$E$39="Non-endemic",INTRO!$E$37="Non-endemic"),"Not required",IF(INTRO!$E$39="Non-endemic","Treat with DEC",COUNTRY_INFO!P46))</f>
        <v>0</v>
      </c>
      <c r="H46" s="53">
        <f>IF(INTRO!$E$39&lt;&gt;"Non-endemic",COUNTRY_INFO!Q46,"Not required")</f>
        <v>1</v>
      </c>
      <c r="I46" s="46">
        <v>0</v>
      </c>
      <c r="J46" s="46">
        <v>169691.88642089744</v>
      </c>
      <c r="K46" s="46"/>
      <c r="L46" s="46">
        <f t="shared" si="2"/>
        <v>169691.88642089744</v>
      </c>
      <c r="M46" s="46">
        <f t="shared" si="3"/>
        <v>0</v>
      </c>
      <c r="N46" s="46">
        <f t="shared" si="4"/>
        <v>475137.28197851282</v>
      </c>
      <c r="O46" s="46">
        <f t="shared" si="5"/>
        <v>0</v>
      </c>
      <c r="P46" s="46">
        <f t="shared" si="6"/>
        <v>475137.28197851282</v>
      </c>
      <c r="Q46" s="54"/>
      <c r="R46" s="55">
        <f t="shared" si="7"/>
        <v>475137.28197851282</v>
      </c>
      <c r="S46" s="55">
        <f t="shared" si="8"/>
        <v>951</v>
      </c>
    </row>
    <row r="47" spans="1:19" x14ac:dyDescent="0.3">
      <c r="A47" s="15" t="str">
        <f>IF(INTRO!$E$39="Non-endemic"," ",IF(COUNTRY_INFO!A47=0," ",COUNTRY_INFO!A47))</f>
        <v>Benin</v>
      </c>
      <c r="B47" s="15" t="str">
        <f>IF(INTRO!$E$39="Non-endemic"," ",IF(COUNTRY_INFO!B47=0," ",COUNTRY_INFO!B47))</f>
        <v>Couffo</v>
      </c>
      <c r="C47" s="15" t="str">
        <f>IF(INTRO!$E$39="Non-endemic"," ",IF(COUNTRY_INFO!C47=0," ",COUNTRY_INFO!C47))</f>
        <v>Djakotomè</v>
      </c>
      <c r="D47" s="46">
        <f>IF(INTRO!$E$39="Non-endemic",0, IF(OR(COUNTRY_INFO!$H47=1,COUNTRY_INFO!$I47=1),COUNTRY_INFO!F47,0))</f>
        <v>47277.416391452061</v>
      </c>
      <c r="E47" s="46">
        <f>IF(INTRO!$E$39="Non-endemic",0, IF(OR(COUNTRY_INFO!$H47=1,COUNTRY_INFO!$I47=1),COUNTRY_INFO!G47,0))</f>
        <v>85481.389233029491</v>
      </c>
      <c r="F47" s="46">
        <f t="shared" si="1"/>
        <v>132758.80562448155</v>
      </c>
      <c r="G47" s="53">
        <f>IF(AND(INTRO!$E$39="Non-endemic",INTRO!$E$37="Non-endemic"),"Not required",IF(INTRO!$E$39="Non-endemic","Treat with DEC",COUNTRY_INFO!P47))</f>
        <v>0</v>
      </c>
      <c r="H47" s="53">
        <f>IF(INTRO!$E$39&lt;&gt;"Non-endemic",COUNTRY_INFO!Q47,"Not required")</f>
        <v>1</v>
      </c>
      <c r="I47" s="46">
        <v>0</v>
      </c>
      <c r="J47" s="46">
        <v>132917.98884465478</v>
      </c>
      <c r="K47" s="46"/>
      <c r="L47" s="46">
        <f t="shared" si="2"/>
        <v>132917.98884465478</v>
      </c>
      <c r="M47" s="46">
        <f t="shared" si="3"/>
        <v>0</v>
      </c>
      <c r="N47" s="46">
        <f t="shared" si="4"/>
        <v>372170.36876503337</v>
      </c>
      <c r="O47" s="46">
        <f t="shared" si="5"/>
        <v>0</v>
      </c>
      <c r="P47" s="46">
        <f t="shared" si="6"/>
        <v>372170.36876503337</v>
      </c>
      <c r="Q47" s="54"/>
      <c r="R47" s="55">
        <f t="shared" si="7"/>
        <v>372170.36876503337</v>
      </c>
      <c r="S47" s="55">
        <f t="shared" si="8"/>
        <v>745</v>
      </c>
    </row>
    <row r="48" spans="1:19" x14ac:dyDescent="0.3">
      <c r="A48" s="15" t="str">
        <f>IF(INTRO!$E$39="Non-endemic"," ",IF(COUNTRY_INFO!A48=0," ",COUNTRY_INFO!A48))</f>
        <v>Benin</v>
      </c>
      <c r="B48" s="15" t="str">
        <f>IF(INTRO!$E$39="Non-endemic"," ",IF(COUNTRY_INFO!B48=0," ",COUNTRY_INFO!B48))</f>
        <v>Couffo</v>
      </c>
      <c r="C48" s="15" t="str">
        <f>IF(INTRO!$E$39="Non-endemic"," ",IF(COUNTRY_INFO!C48=0," ",COUNTRY_INFO!C48))</f>
        <v>Dogbo</v>
      </c>
      <c r="D48" s="46">
        <f>IF(INTRO!$E$39="Non-endemic",0, IF(OR(COUNTRY_INFO!$H48=1,COUNTRY_INFO!$I48=1),COUNTRY_INFO!F48,0))</f>
        <v>36352.618117511833</v>
      </c>
      <c r="E48" s="46">
        <f>IF(INTRO!$E$39="Non-endemic",0, IF(OR(COUNTRY_INFO!$H48=1,COUNTRY_INFO!$I48=1),COUNTRY_INFO!G48,0))</f>
        <v>65728.471141763832</v>
      </c>
      <c r="F48" s="46">
        <f t="shared" si="1"/>
        <v>102081.08925927567</v>
      </c>
      <c r="G48" s="53">
        <f>IF(AND(INTRO!$E$39="Non-endemic",INTRO!$E$37="Non-endemic"),"Not required",IF(INTRO!$E$39="Non-endemic","Treat with DEC",COUNTRY_INFO!P48))</f>
        <v>0</v>
      </c>
      <c r="H48" s="53">
        <f>IF(INTRO!$E$39&lt;&gt;"Non-endemic",COUNTRY_INFO!Q48,"Not required")</f>
        <v>1</v>
      </c>
      <c r="I48" s="46">
        <v>0</v>
      </c>
      <c r="J48" s="46">
        <v>102203.48864687672</v>
      </c>
      <c r="K48" s="46"/>
      <c r="L48" s="46">
        <f t="shared" si="2"/>
        <v>102203.48864687672</v>
      </c>
      <c r="M48" s="46">
        <f t="shared" si="3"/>
        <v>0</v>
      </c>
      <c r="N48" s="46">
        <f t="shared" si="4"/>
        <v>286169.76821125479</v>
      </c>
      <c r="O48" s="46">
        <f t="shared" si="5"/>
        <v>0</v>
      </c>
      <c r="P48" s="46">
        <f t="shared" si="6"/>
        <v>286169.76821125479</v>
      </c>
      <c r="Q48" s="54"/>
      <c r="R48" s="55">
        <f t="shared" si="7"/>
        <v>286169.76821125479</v>
      </c>
      <c r="S48" s="55">
        <f t="shared" si="8"/>
        <v>573</v>
      </c>
    </row>
    <row r="49" spans="1:19" x14ac:dyDescent="0.3">
      <c r="A49" s="15" t="str">
        <f>IF(INTRO!$E$39="Non-endemic"," ",IF(COUNTRY_INFO!A49=0," ",COUNTRY_INFO!A49))</f>
        <v>Benin</v>
      </c>
      <c r="B49" s="15" t="str">
        <f>IF(INTRO!$E$39="Non-endemic"," ",IF(COUNTRY_INFO!B49=0," ",COUNTRY_INFO!B49))</f>
        <v>Couffo</v>
      </c>
      <c r="C49" s="15" t="str">
        <f>IF(INTRO!$E$39="Non-endemic"," ",IF(COUNTRY_INFO!C49=0," ",COUNTRY_INFO!C49))</f>
        <v>Klouékamè</v>
      </c>
      <c r="D49" s="46">
        <f>IF(INTRO!$E$39="Non-endemic",0, IF(OR(COUNTRY_INFO!$H49=1,COUNTRY_INFO!$I49=1),COUNTRY_INFO!F49,0))</f>
        <v>45361.670066639512</v>
      </c>
      <c r="E49" s="46">
        <f>IF(INTRO!$E$39="Non-endemic",0, IF(OR(COUNTRY_INFO!$H49=1,COUNTRY_INFO!$I49=1),COUNTRY_INFO!G49,0))</f>
        <v>82017.565069984572</v>
      </c>
      <c r="F49" s="46">
        <f t="shared" si="1"/>
        <v>127379.23513662408</v>
      </c>
      <c r="G49" s="53">
        <f>IF(AND(INTRO!$E$39="Non-endemic",INTRO!$E$37="Non-endemic"),"Not required",IF(INTRO!$E$39="Non-endemic","Treat with DEC",COUNTRY_INFO!P49))</f>
        <v>0</v>
      </c>
      <c r="H49" s="53">
        <f>IF(INTRO!$E$39&lt;&gt;"Non-endemic",COUNTRY_INFO!Q49,"Not required")</f>
        <v>1</v>
      </c>
      <c r="I49" s="46">
        <v>0</v>
      </c>
      <c r="J49" s="46">
        <v>127531.96803247136</v>
      </c>
      <c r="K49" s="46"/>
      <c r="L49" s="46">
        <f t="shared" si="2"/>
        <v>127531.96803247136</v>
      </c>
      <c r="M49" s="46">
        <f t="shared" si="3"/>
        <v>0</v>
      </c>
      <c r="N49" s="46">
        <f t="shared" si="4"/>
        <v>357089.51049091975</v>
      </c>
      <c r="O49" s="46">
        <f t="shared" si="5"/>
        <v>0</v>
      </c>
      <c r="P49" s="46">
        <f t="shared" si="6"/>
        <v>357089.51049091975</v>
      </c>
      <c r="Q49" s="54"/>
      <c r="R49" s="55">
        <f t="shared" si="7"/>
        <v>357089.51049091975</v>
      </c>
      <c r="S49" s="55">
        <f t="shared" si="8"/>
        <v>715</v>
      </c>
    </row>
    <row r="50" spans="1:19" x14ac:dyDescent="0.3">
      <c r="A50" s="15" t="str">
        <f>IF(INTRO!$E$39="Non-endemic"," ",IF(COUNTRY_INFO!A50=0," ",COUNTRY_INFO!A50))</f>
        <v>Benin</v>
      </c>
      <c r="B50" s="15" t="str">
        <f>IF(INTRO!$E$39="Non-endemic"," ",IF(COUNTRY_INFO!B50=0," ",COUNTRY_INFO!B50))</f>
        <v>Couffo</v>
      </c>
      <c r="C50" s="15" t="str">
        <f>IF(INTRO!$E$39="Non-endemic"," ",IF(COUNTRY_INFO!C50=0," ",COUNTRY_INFO!C50))</f>
        <v>Lalo</v>
      </c>
      <c r="D50" s="46">
        <f>IF(INTRO!$E$39="Non-endemic",0, IF(OR(COUNTRY_INFO!$H50=1,COUNTRY_INFO!$I50=1),COUNTRY_INFO!F50,0))</f>
        <v>42303.0369636291</v>
      </c>
      <c r="E50" s="46">
        <f>IF(INTRO!$E$39="Non-endemic",0, IF(OR(COUNTRY_INFO!$H50=1,COUNTRY_INFO!$I50=1),COUNTRY_INFO!G50,0))</f>
        <v>76487.309257470813</v>
      </c>
      <c r="F50" s="46">
        <f t="shared" si="1"/>
        <v>118790.34622109991</v>
      </c>
      <c r="G50" s="53">
        <f>IF(AND(INTRO!$E$39="Non-endemic",INTRO!$E$37="Non-endemic"),"Not required",IF(INTRO!$E$39="Non-endemic","Treat with DEC",COUNTRY_INFO!P50))</f>
        <v>0</v>
      </c>
      <c r="H50" s="53">
        <f>IF(INTRO!$E$39&lt;&gt;"Non-endemic",COUNTRY_INFO!Q50,"Not required")</f>
        <v>1</v>
      </c>
      <c r="I50" s="46">
        <v>0</v>
      </c>
      <c r="J50" s="46">
        <v>118932.78068899091</v>
      </c>
      <c r="K50" s="46"/>
      <c r="L50" s="46">
        <f t="shared" si="2"/>
        <v>118932.78068899091</v>
      </c>
      <c r="M50" s="46">
        <f t="shared" si="3"/>
        <v>0</v>
      </c>
      <c r="N50" s="46">
        <f t="shared" si="4"/>
        <v>333011.78592917451</v>
      </c>
      <c r="O50" s="46">
        <f t="shared" si="5"/>
        <v>0</v>
      </c>
      <c r="P50" s="46">
        <f t="shared" si="6"/>
        <v>333011.78592917451</v>
      </c>
      <c r="Q50" s="54"/>
      <c r="R50" s="55">
        <f t="shared" si="7"/>
        <v>333011.78592917451</v>
      </c>
      <c r="S50" s="55">
        <f t="shared" si="8"/>
        <v>667</v>
      </c>
    </row>
    <row r="51" spans="1:19" x14ac:dyDescent="0.3">
      <c r="A51" s="15" t="str">
        <f>IF(INTRO!$E$39="Non-endemic"," ",IF(COUNTRY_INFO!A51=0," ",COUNTRY_INFO!A51))</f>
        <v>Benin</v>
      </c>
      <c r="B51" s="15" t="str">
        <f>IF(INTRO!$E$39="Non-endemic"," ",IF(COUNTRY_INFO!B51=0," ",COUNTRY_INFO!B51))</f>
        <v>Couffo</v>
      </c>
      <c r="C51" s="15" t="str">
        <f>IF(INTRO!$E$39="Non-endemic"," ",IF(COUNTRY_INFO!C51=0," ",COUNTRY_INFO!C51))</f>
        <v>Toviklin</v>
      </c>
      <c r="D51" s="46">
        <f>IF(INTRO!$E$39="Non-endemic",0, IF(OR(COUNTRY_INFO!$H51=1,COUNTRY_INFO!$I51=1),COUNTRY_INFO!F51,0))</f>
        <v>0</v>
      </c>
      <c r="E51" s="46">
        <f>IF(INTRO!$E$39="Non-endemic",0, IF(OR(COUNTRY_INFO!$H51=1,COUNTRY_INFO!$I51=1),COUNTRY_INFO!G51,0))</f>
        <v>0</v>
      </c>
      <c r="F51" s="46">
        <f t="shared" si="1"/>
        <v>0</v>
      </c>
      <c r="G51" s="53">
        <f>IF(AND(INTRO!$E$39="Non-endemic",INTRO!$E$37="Non-endemic"),"Not required",IF(INTRO!$E$39="Non-endemic","Treat with DEC",COUNTRY_INFO!P51))</f>
        <v>0</v>
      </c>
      <c r="H51" s="53">
        <f>IF(INTRO!$E$39&lt;&gt;"Non-endemic",COUNTRY_INFO!Q51,"Not required")</f>
        <v>0</v>
      </c>
      <c r="I51" s="46">
        <v>0</v>
      </c>
      <c r="J51" s="46">
        <v>0</v>
      </c>
      <c r="K51" s="46"/>
      <c r="L51" s="46">
        <f t="shared" si="2"/>
        <v>0</v>
      </c>
      <c r="M51" s="46">
        <f t="shared" si="3"/>
        <v>0</v>
      </c>
      <c r="N51" s="46">
        <f t="shared" si="4"/>
        <v>0</v>
      </c>
      <c r="O51" s="46">
        <f t="shared" si="5"/>
        <v>0</v>
      </c>
      <c r="P51" s="46">
        <f t="shared" si="6"/>
        <v>0</v>
      </c>
      <c r="Q51" s="54"/>
      <c r="R51" s="55">
        <f t="shared" si="7"/>
        <v>0</v>
      </c>
      <c r="S51" s="55">
        <f t="shared" si="8"/>
        <v>0</v>
      </c>
    </row>
    <row r="52" spans="1:19" x14ac:dyDescent="0.3">
      <c r="A52" s="15" t="str">
        <f>IF(INTRO!$E$39="Non-endemic"," ",IF(COUNTRY_INFO!A52=0," ",COUNTRY_INFO!A52))</f>
        <v>Benin</v>
      </c>
      <c r="B52" s="15" t="str">
        <f>IF(INTRO!$E$39="Non-endemic"," ",IF(COUNTRY_INFO!B52=0," ",COUNTRY_INFO!B52))</f>
        <v>Donga</v>
      </c>
      <c r="C52" s="15" t="str">
        <f>IF(INTRO!$E$39="Non-endemic"," ",IF(COUNTRY_INFO!C52=0," ",COUNTRY_INFO!C52))</f>
        <v>Bassila</v>
      </c>
      <c r="D52" s="46">
        <f>IF(INTRO!$E$39="Non-endemic",0, IF(OR(COUNTRY_INFO!$H52=1,COUNTRY_INFO!$I52=1),COUNTRY_INFO!F52,0))</f>
        <v>45888.667858808549</v>
      </c>
      <c r="E52" s="46">
        <f>IF(INTRO!$E$39="Non-endemic",0, IF(OR(COUNTRY_INFO!$H52=1,COUNTRY_INFO!$I52=1),COUNTRY_INFO!G52,0))</f>
        <v>82970.419663906374</v>
      </c>
      <c r="F52" s="46">
        <f t="shared" si="1"/>
        <v>128859.08752271492</v>
      </c>
      <c r="G52" s="53">
        <f>IF(AND(INTRO!$E$39="Non-endemic",INTRO!$E$37="Non-endemic"),"Not required",IF(INTRO!$E$39="Non-endemic","Treat with DEC",COUNTRY_INFO!P52))</f>
        <v>0</v>
      </c>
      <c r="H52" s="53">
        <f>IF(INTRO!$E$39&lt;&gt;"Non-endemic",COUNTRY_INFO!Q52,"Not required")</f>
        <v>1</v>
      </c>
      <c r="I52" s="46">
        <v>0</v>
      </c>
      <c r="J52" s="46">
        <v>129013.59482190284</v>
      </c>
      <c r="K52" s="46"/>
      <c r="L52" s="46">
        <f t="shared" si="2"/>
        <v>129013.59482190284</v>
      </c>
      <c r="M52" s="46">
        <f t="shared" si="3"/>
        <v>0</v>
      </c>
      <c r="N52" s="46">
        <f t="shared" si="4"/>
        <v>361238.06550132792</v>
      </c>
      <c r="O52" s="46">
        <f t="shared" si="5"/>
        <v>0</v>
      </c>
      <c r="P52" s="46">
        <f t="shared" si="6"/>
        <v>361238.06550132792</v>
      </c>
      <c r="Q52" s="54"/>
      <c r="R52" s="55">
        <f t="shared" si="7"/>
        <v>361238.06550132792</v>
      </c>
      <c r="S52" s="55">
        <f t="shared" si="8"/>
        <v>723</v>
      </c>
    </row>
    <row r="53" spans="1:19" x14ac:dyDescent="0.3">
      <c r="A53" s="15" t="str">
        <f>IF(INTRO!$E$39="Non-endemic"," ",IF(COUNTRY_INFO!A53=0," ",COUNTRY_INFO!A53))</f>
        <v>Benin</v>
      </c>
      <c r="B53" s="15" t="str">
        <f>IF(INTRO!$E$39="Non-endemic"," ",IF(COUNTRY_INFO!B53=0," ",COUNTRY_INFO!B53))</f>
        <v>Donga</v>
      </c>
      <c r="C53" s="15" t="str">
        <f>IF(INTRO!$E$39="Non-endemic"," ",IF(COUNTRY_INFO!C53=0," ",COUNTRY_INFO!C53))</f>
        <v>Copargo</v>
      </c>
      <c r="D53" s="46">
        <f>IF(INTRO!$E$39="Non-endemic",0, IF(OR(COUNTRY_INFO!$H53=1,COUNTRY_INFO!$I53=1),COUNTRY_INFO!F53,0))</f>
        <v>25022.871071543457</v>
      </c>
      <c r="E53" s="46">
        <f>IF(INTRO!$E$39="Non-endemic",0, IF(OR(COUNTRY_INFO!$H53=1,COUNTRY_INFO!$I53=1),COUNTRY_INFO!G53,0))</f>
        <v>45243.372947538177</v>
      </c>
      <c r="F53" s="46">
        <f t="shared" si="1"/>
        <v>70266.244019081641</v>
      </c>
      <c r="G53" s="53">
        <f>IF(AND(INTRO!$E$39="Non-endemic",INTRO!$E$37="Non-endemic"),"Not required",IF(INTRO!$E$39="Non-endemic","Treat with DEC",COUNTRY_INFO!P53))</f>
        <v>0</v>
      </c>
      <c r="H53" s="53">
        <f>IF(INTRO!$E$39&lt;&gt;"Non-endemic",COUNTRY_INFO!Q53,"Not required")</f>
        <v>1</v>
      </c>
      <c r="I53" s="46">
        <v>0</v>
      </c>
      <c r="J53" s="46">
        <v>70350.496110231601</v>
      </c>
      <c r="K53" s="46"/>
      <c r="L53" s="46">
        <f t="shared" si="2"/>
        <v>70350.496110231601</v>
      </c>
      <c r="M53" s="46">
        <f t="shared" si="3"/>
        <v>0</v>
      </c>
      <c r="N53" s="46">
        <f t="shared" si="4"/>
        <v>196981.38910864847</v>
      </c>
      <c r="O53" s="46">
        <f t="shared" si="5"/>
        <v>0</v>
      </c>
      <c r="P53" s="46">
        <f t="shared" si="6"/>
        <v>196981.38910864847</v>
      </c>
      <c r="Q53" s="54"/>
      <c r="R53" s="55">
        <f t="shared" si="7"/>
        <v>196981.38910864847</v>
      </c>
      <c r="S53" s="55">
        <f t="shared" si="8"/>
        <v>394</v>
      </c>
    </row>
    <row r="54" spans="1:19" x14ac:dyDescent="0.3">
      <c r="A54" s="15" t="str">
        <f>IF(INTRO!$E$39="Non-endemic"," ",IF(COUNTRY_INFO!A54=0," ",COUNTRY_INFO!A54))</f>
        <v>Benin</v>
      </c>
      <c r="B54" s="15" t="str">
        <f>IF(INTRO!$E$39="Non-endemic"," ",IF(COUNTRY_INFO!B54=0," ",COUNTRY_INFO!B54))</f>
        <v>Donga</v>
      </c>
      <c r="C54" s="15" t="str">
        <f>IF(INTRO!$E$39="Non-endemic"," ",IF(COUNTRY_INFO!C54=0," ",COUNTRY_INFO!C54))</f>
        <v>Djougou</v>
      </c>
      <c r="D54" s="46">
        <f>IF(INTRO!$E$39="Non-endemic",0, IF(OR(COUNTRY_INFO!$H54=1,COUNTRY_INFO!$I54=1),COUNTRY_INFO!F54,0))</f>
        <v>94468.763531706514</v>
      </c>
      <c r="E54" s="46">
        <f>IF(INTRO!$E$39="Non-endemic",0, IF(OR(COUNTRY_INFO!$H54=1,COUNTRY_INFO!$I54=1),COUNTRY_INFO!G54,0))</f>
        <v>170807.1583048027</v>
      </c>
      <c r="F54" s="46">
        <f t="shared" si="1"/>
        <v>265275.92183650919</v>
      </c>
      <c r="G54" s="53">
        <f>IF(AND(INTRO!$E$39="Non-endemic",INTRO!$E$37="Non-endemic"),"Not required",IF(INTRO!$E$39="Non-endemic","Treat with DEC",COUNTRY_INFO!P54))</f>
        <v>0</v>
      </c>
      <c r="H54" s="53">
        <f>IF(INTRO!$E$39&lt;&gt;"Non-endemic",COUNTRY_INFO!Q54,"Not required")</f>
        <v>1</v>
      </c>
      <c r="I54" s="46">
        <v>0</v>
      </c>
      <c r="J54" s="46">
        <v>265593.99848139711</v>
      </c>
      <c r="K54" s="46"/>
      <c r="L54" s="46">
        <f t="shared" si="2"/>
        <v>265593.99848139711</v>
      </c>
      <c r="M54" s="46">
        <f t="shared" si="3"/>
        <v>0</v>
      </c>
      <c r="N54" s="46">
        <f t="shared" si="4"/>
        <v>743663.19574791181</v>
      </c>
      <c r="O54" s="46">
        <f t="shared" si="5"/>
        <v>0</v>
      </c>
      <c r="P54" s="46">
        <f t="shared" si="6"/>
        <v>743663.19574791181</v>
      </c>
      <c r="Q54" s="54"/>
      <c r="R54" s="55">
        <f t="shared" si="7"/>
        <v>743663.19574791181</v>
      </c>
      <c r="S54" s="55">
        <f t="shared" si="8"/>
        <v>1488</v>
      </c>
    </row>
    <row r="55" spans="1:19" x14ac:dyDescent="0.3">
      <c r="A55" s="15" t="str">
        <f>IF(INTRO!$E$39="Non-endemic"," ",IF(COUNTRY_INFO!A55=0," ",COUNTRY_INFO!A55))</f>
        <v>Benin</v>
      </c>
      <c r="B55" s="15" t="str">
        <f>IF(INTRO!$E$39="Non-endemic"," ",IF(COUNTRY_INFO!B55=0," ",COUNTRY_INFO!B55))</f>
        <v>Donga</v>
      </c>
      <c r="C55" s="15" t="str">
        <f>IF(INTRO!$E$39="Non-endemic"," ",IF(COUNTRY_INFO!C55=0," ",COUNTRY_INFO!C55))</f>
        <v>Ouaké</v>
      </c>
      <c r="D55" s="46">
        <f>IF(INTRO!$E$39="Non-endemic",0, IF(OR(COUNTRY_INFO!$H55=1,COUNTRY_INFO!$I55=1),COUNTRY_INFO!F55,0))</f>
        <v>26204.91230417959</v>
      </c>
      <c r="E55" s="46">
        <f>IF(INTRO!$E$39="Non-endemic",0, IF(OR(COUNTRY_INFO!$H55=1,COUNTRY_INFO!$I55=1),COUNTRY_INFO!G55,0))</f>
        <v>47380.599014627755</v>
      </c>
      <c r="F55" s="46">
        <f t="shared" si="1"/>
        <v>73585.511318807345</v>
      </c>
      <c r="G55" s="53">
        <f>IF(AND(INTRO!$E$39="Non-endemic",INTRO!$E$37="Non-endemic"),"Not required",IF(INTRO!$E$39="Non-endemic","Treat with DEC",COUNTRY_INFO!P55))</f>
        <v>0</v>
      </c>
      <c r="H55" s="53">
        <f>IF(INTRO!$E$39&lt;&gt;"Non-endemic",COUNTRY_INFO!Q55,"Not required")</f>
        <v>1</v>
      </c>
      <c r="I55" s="46">
        <v>0</v>
      </c>
      <c r="J55" s="46">
        <v>73673.743346767544</v>
      </c>
      <c r="K55" s="46"/>
      <c r="L55" s="46">
        <f t="shared" si="2"/>
        <v>73673.743346767544</v>
      </c>
      <c r="M55" s="46">
        <f t="shared" si="3"/>
        <v>0</v>
      </c>
      <c r="N55" s="46">
        <f t="shared" si="4"/>
        <v>206286.4813709491</v>
      </c>
      <c r="O55" s="46">
        <f t="shared" si="5"/>
        <v>0</v>
      </c>
      <c r="P55" s="46">
        <f t="shared" si="6"/>
        <v>206286.4813709491</v>
      </c>
      <c r="Q55" s="54"/>
      <c r="R55" s="55">
        <f t="shared" si="7"/>
        <v>206286.4813709491</v>
      </c>
      <c r="S55" s="55">
        <f t="shared" si="8"/>
        <v>413</v>
      </c>
    </row>
    <row r="56" spans="1:19" x14ac:dyDescent="0.3">
      <c r="A56" s="15" t="str">
        <f>IF(INTRO!$E$39="Non-endemic"," ",IF(COUNTRY_INFO!A56=0," ",COUNTRY_INFO!A56))</f>
        <v>Benin</v>
      </c>
      <c r="B56" s="15" t="str">
        <f>IF(INTRO!$E$39="Non-endemic"," ",IF(COUNTRY_INFO!B56=0," ",COUNTRY_INFO!B56))</f>
        <v>Littoral</v>
      </c>
      <c r="C56" s="15" t="str">
        <f>IF(INTRO!$E$39="Non-endemic"," ",IF(COUNTRY_INFO!C56=0," ",COUNTRY_INFO!C56))</f>
        <v>Cotonou</v>
      </c>
      <c r="D56" s="46">
        <f>IF(INTRO!$E$39="Non-endemic",0, IF(OR(COUNTRY_INFO!$H56=1,COUNTRY_INFO!$I56=1),COUNTRY_INFO!F56,0))</f>
        <v>0</v>
      </c>
      <c r="E56" s="46">
        <f>IF(INTRO!$E$39="Non-endemic",0, IF(OR(COUNTRY_INFO!$H56=1,COUNTRY_INFO!$I56=1),COUNTRY_INFO!G56,0))</f>
        <v>0</v>
      </c>
      <c r="F56" s="46">
        <f t="shared" si="1"/>
        <v>0</v>
      </c>
      <c r="G56" s="53">
        <f>IF(AND(INTRO!$E$39="Non-endemic",INTRO!$E$37="Non-endemic"),"Not required",IF(INTRO!$E$39="Non-endemic","Treat with DEC",COUNTRY_INFO!P56))</f>
        <v>0</v>
      </c>
      <c r="H56" s="53">
        <f>IF(INTRO!$E$39&lt;&gt;"Non-endemic",COUNTRY_INFO!Q56,"Not required")</f>
        <v>0</v>
      </c>
      <c r="I56" s="46">
        <v>0</v>
      </c>
      <c r="J56" s="46">
        <v>0</v>
      </c>
      <c r="K56" s="46"/>
      <c r="L56" s="46">
        <f t="shared" si="2"/>
        <v>0</v>
      </c>
      <c r="M56" s="46">
        <f t="shared" si="3"/>
        <v>0</v>
      </c>
      <c r="N56" s="46">
        <f t="shared" si="4"/>
        <v>0</v>
      </c>
      <c r="O56" s="46">
        <f t="shared" si="5"/>
        <v>0</v>
      </c>
      <c r="P56" s="46">
        <f t="shared" si="6"/>
        <v>0</v>
      </c>
      <c r="Q56" s="54"/>
      <c r="R56" s="55">
        <f t="shared" si="7"/>
        <v>0</v>
      </c>
      <c r="S56" s="55">
        <f t="shared" si="8"/>
        <v>0</v>
      </c>
    </row>
    <row r="57" spans="1:19" x14ac:dyDescent="0.3">
      <c r="A57" s="15" t="str">
        <f>IF(INTRO!$E$39="Non-endemic"," ",IF(COUNTRY_INFO!A57=0," ",COUNTRY_INFO!A57))</f>
        <v>Benin</v>
      </c>
      <c r="B57" s="15" t="str">
        <f>IF(INTRO!$E$39="Non-endemic"," ",IF(COUNTRY_INFO!B57=0," ",COUNTRY_INFO!B57))</f>
        <v>Mono</v>
      </c>
      <c r="C57" s="15" t="str">
        <f>IF(INTRO!$E$39="Non-endemic"," ",IF(COUNTRY_INFO!C57=0," ",COUNTRY_INFO!C57))</f>
        <v>Athiémé</v>
      </c>
      <c r="D57" s="46">
        <f>IF(INTRO!$E$39="Non-endemic",0, IF(OR(COUNTRY_INFO!$H57=1,COUNTRY_INFO!$I57=1),COUNTRY_INFO!F57,0))</f>
        <v>19923.973423750169</v>
      </c>
      <c r="E57" s="46">
        <f>IF(INTRO!$E$39="Non-endemic",0, IF(OR(COUNTRY_INFO!$H57=1,COUNTRY_INFO!$I57=1),COUNTRY_INFO!G57,0))</f>
        <v>36024.153968194754</v>
      </c>
      <c r="F57" s="46">
        <f t="shared" si="1"/>
        <v>55948.127391944923</v>
      </c>
      <c r="G57" s="53">
        <f>IF(AND(INTRO!$E$39="Non-endemic",INTRO!$E$37="Non-endemic"),"Not required",IF(INTRO!$E$39="Non-endemic","Treat with DEC",COUNTRY_INFO!P57))</f>
        <v>0</v>
      </c>
      <c r="H57" s="53">
        <f>IF(INTRO!$E$39&lt;&gt;"Non-endemic",COUNTRY_INFO!Q57,"Not required")</f>
        <v>1</v>
      </c>
      <c r="I57" s="46">
        <v>0</v>
      </c>
      <c r="J57" s="46">
        <v>56015.211477546778</v>
      </c>
      <c r="K57" s="46"/>
      <c r="L57" s="46">
        <f t="shared" si="2"/>
        <v>56015.211477546778</v>
      </c>
      <c r="M57" s="46">
        <f t="shared" si="3"/>
        <v>0</v>
      </c>
      <c r="N57" s="46">
        <f t="shared" si="4"/>
        <v>156842.59213713097</v>
      </c>
      <c r="O57" s="46">
        <f t="shared" si="5"/>
        <v>0</v>
      </c>
      <c r="P57" s="46">
        <f t="shared" si="6"/>
        <v>156842.59213713097</v>
      </c>
      <c r="Q57" s="54"/>
      <c r="R57" s="55">
        <f t="shared" si="7"/>
        <v>156842.59213713097</v>
      </c>
      <c r="S57" s="55">
        <f t="shared" si="8"/>
        <v>314</v>
      </c>
    </row>
    <row r="58" spans="1:19" x14ac:dyDescent="0.3">
      <c r="A58" s="15" t="str">
        <f>IF(INTRO!$E$39="Non-endemic"," ",IF(COUNTRY_INFO!A58=0," ",COUNTRY_INFO!A58))</f>
        <v>Benin</v>
      </c>
      <c r="B58" s="15" t="str">
        <f>IF(INTRO!$E$39="Non-endemic"," ",IF(COUNTRY_INFO!B58=0," ",COUNTRY_INFO!B58))</f>
        <v>Mono</v>
      </c>
      <c r="C58" s="15" t="str">
        <f>IF(INTRO!$E$39="Non-endemic"," ",IF(COUNTRY_INFO!C58=0," ",COUNTRY_INFO!C58))</f>
        <v>Bopa</v>
      </c>
      <c r="D58" s="46">
        <f>IF(INTRO!$E$39="Non-endemic",0, IF(OR(COUNTRY_INFO!$H58=1,COUNTRY_INFO!$I58=1),COUNTRY_INFO!F58,0))</f>
        <v>0</v>
      </c>
      <c r="E58" s="46">
        <f>IF(INTRO!$E$39="Non-endemic",0, IF(OR(COUNTRY_INFO!$H58=1,COUNTRY_INFO!$I58=1),COUNTRY_INFO!G58,0))</f>
        <v>0</v>
      </c>
      <c r="F58" s="46">
        <f t="shared" si="1"/>
        <v>0</v>
      </c>
      <c r="G58" s="53">
        <f>IF(AND(INTRO!$E$39="Non-endemic",INTRO!$E$37="Non-endemic"),"Not required",IF(INTRO!$E$39="Non-endemic","Treat with DEC",COUNTRY_INFO!P58))</f>
        <v>0</v>
      </c>
      <c r="H58" s="53">
        <f>IF(INTRO!$E$39&lt;&gt;"Non-endemic",COUNTRY_INFO!Q58,"Not required")</f>
        <v>0</v>
      </c>
      <c r="I58" s="46">
        <v>0</v>
      </c>
      <c r="J58" s="46">
        <v>0</v>
      </c>
      <c r="K58" s="46"/>
      <c r="L58" s="46">
        <f t="shared" si="2"/>
        <v>0</v>
      </c>
      <c r="M58" s="46">
        <f t="shared" si="3"/>
        <v>0</v>
      </c>
      <c r="N58" s="46">
        <f t="shared" si="4"/>
        <v>0</v>
      </c>
      <c r="O58" s="46">
        <f t="shared" si="5"/>
        <v>0</v>
      </c>
      <c r="P58" s="46">
        <f t="shared" si="6"/>
        <v>0</v>
      </c>
      <c r="Q58" s="54"/>
      <c r="R58" s="55">
        <f t="shared" si="7"/>
        <v>0</v>
      </c>
      <c r="S58" s="55">
        <f t="shared" si="8"/>
        <v>0</v>
      </c>
    </row>
    <row r="59" spans="1:19" x14ac:dyDescent="0.3">
      <c r="A59" s="15" t="str">
        <f>IF(INTRO!$E$39="Non-endemic"," ",IF(COUNTRY_INFO!A59=0," ",COUNTRY_INFO!A59))</f>
        <v>Benin</v>
      </c>
      <c r="B59" s="15" t="str">
        <f>IF(INTRO!$E$39="Non-endemic"," ",IF(COUNTRY_INFO!B59=0," ",COUNTRY_INFO!B59))</f>
        <v>Mono</v>
      </c>
      <c r="C59" s="15" t="str">
        <f>IF(INTRO!$E$39="Non-endemic"," ",IF(COUNTRY_INFO!C59=0," ",COUNTRY_INFO!C59))</f>
        <v>Comé</v>
      </c>
      <c r="D59" s="46">
        <f>IF(INTRO!$E$39="Non-endemic",0, IF(OR(COUNTRY_INFO!$H59=1,COUNTRY_INFO!$I59=1),COUNTRY_INFO!F59,0))</f>
        <v>0</v>
      </c>
      <c r="E59" s="46">
        <f>IF(INTRO!$E$39="Non-endemic",0, IF(OR(COUNTRY_INFO!$H59=1,COUNTRY_INFO!$I59=1),COUNTRY_INFO!G59,0))</f>
        <v>0</v>
      </c>
      <c r="F59" s="46">
        <f t="shared" si="1"/>
        <v>0</v>
      </c>
      <c r="G59" s="53">
        <f>IF(AND(INTRO!$E$39="Non-endemic",INTRO!$E$37="Non-endemic"),"Not required",IF(INTRO!$E$39="Non-endemic","Treat with DEC",COUNTRY_INFO!P59))</f>
        <v>0</v>
      </c>
      <c r="H59" s="53">
        <f>IF(INTRO!$E$39&lt;&gt;"Non-endemic",COUNTRY_INFO!Q59,"Not required")</f>
        <v>0</v>
      </c>
      <c r="I59" s="46">
        <v>0</v>
      </c>
      <c r="J59" s="46">
        <v>0</v>
      </c>
      <c r="K59" s="46"/>
      <c r="L59" s="46">
        <f t="shared" si="2"/>
        <v>0</v>
      </c>
      <c r="M59" s="46">
        <f t="shared" si="3"/>
        <v>0</v>
      </c>
      <c r="N59" s="46">
        <f t="shared" si="4"/>
        <v>0</v>
      </c>
      <c r="O59" s="46">
        <f t="shared" si="5"/>
        <v>0</v>
      </c>
      <c r="P59" s="46">
        <f t="shared" si="6"/>
        <v>0</v>
      </c>
      <c r="Q59" s="54"/>
      <c r="R59" s="55">
        <f t="shared" si="7"/>
        <v>0</v>
      </c>
      <c r="S59" s="55">
        <f t="shared" si="8"/>
        <v>0</v>
      </c>
    </row>
    <row r="60" spans="1:19" x14ac:dyDescent="0.3">
      <c r="A60" s="15" t="str">
        <f>IF(INTRO!$E$39="Non-endemic"," ",IF(COUNTRY_INFO!A60=0," ",COUNTRY_INFO!A60))</f>
        <v>Benin</v>
      </c>
      <c r="B60" s="15" t="str">
        <f>IF(INTRO!$E$39="Non-endemic"," ",IF(COUNTRY_INFO!B60=0," ",COUNTRY_INFO!B60))</f>
        <v>Mono</v>
      </c>
      <c r="C60" s="15" t="str">
        <f>IF(INTRO!$E$39="Non-endemic"," ",IF(COUNTRY_INFO!C60=0," ",COUNTRY_INFO!C60))</f>
        <v>Grand-Popo</v>
      </c>
      <c r="D60" s="46">
        <f>IF(INTRO!$E$39="Non-endemic",0, IF(OR(COUNTRY_INFO!$H60=1,COUNTRY_INFO!$I60=1),COUNTRY_INFO!F60,0))</f>
        <v>0</v>
      </c>
      <c r="E60" s="46">
        <f>IF(INTRO!$E$39="Non-endemic",0, IF(OR(COUNTRY_INFO!$H60=1,COUNTRY_INFO!$I60=1),COUNTRY_INFO!G60,0))</f>
        <v>0</v>
      </c>
      <c r="F60" s="46">
        <f t="shared" si="1"/>
        <v>0</v>
      </c>
      <c r="G60" s="53">
        <f>IF(AND(INTRO!$E$39="Non-endemic",INTRO!$E$37="Non-endemic"),"Not required",IF(INTRO!$E$39="Non-endemic","Treat with DEC",COUNTRY_INFO!P60))</f>
        <v>0</v>
      </c>
      <c r="H60" s="53">
        <f>IF(INTRO!$E$39&lt;&gt;"Non-endemic",COUNTRY_INFO!Q60,"Not required")</f>
        <v>0</v>
      </c>
      <c r="I60" s="46">
        <v>0</v>
      </c>
      <c r="J60" s="46">
        <v>0</v>
      </c>
      <c r="K60" s="46"/>
      <c r="L60" s="46">
        <f t="shared" si="2"/>
        <v>0</v>
      </c>
      <c r="M60" s="46">
        <f t="shared" si="3"/>
        <v>0</v>
      </c>
      <c r="N60" s="46">
        <f t="shared" si="4"/>
        <v>0</v>
      </c>
      <c r="O60" s="46">
        <f t="shared" si="5"/>
        <v>0</v>
      </c>
      <c r="P60" s="46">
        <f t="shared" si="6"/>
        <v>0</v>
      </c>
      <c r="Q60" s="54"/>
      <c r="R60" s="55">
        <f t="shared" si="7"/>
        <v>0</v>
      </c>
      <c r="S60" s="55">
        <f t="shared" si="8"/>
        <v>0</v>
      </c>
    </row>
    <row r="61" spans="1:19" x14ac:dyDescent="0.3">
      <c r="A61" s="15" t="str">
        <f>IF(INTRO!$E$39="Non-endemic"," ",IF(COUNTRY_INFO!A61=0," ",COUNTRY_INFO!A61))</f>
        <v>Benin</v>
      </c>
      <c r="B61" s="15" t="str">
        <f>IF(INTRO!$E$39="Non-endemic"," ",IF(COUNTRY_INFO!B61=0," ",COUNTRY_INFO!B61))</f>
        <v>Mono</v>
      </c>
      <c r="C61" s="15" t="str">
        <f>IF(INTRO!$E$39="Non-endemic"," ",IF(COUNTRY_INFO!C61=0," ",COUNTRY_INFO!C61))</f>
        <v>Houéyogbé</v>
      </c>
      <c r="D61" s="46">
        <f>IF(INTRO!$E$39="Non-endemic",0, IF(OR(COUNTRY_INFO!$H61=1,COUNTRY_INFO!$I61=1),COUNTRY_INFO!F61,0))</f>
        <v>0</v>
      </c>
      <c r="E61" s="46">
        <f>IF(INTRO!$E$39="Non-endemic",0, IF(OR(COUNTRY_INFO!$H61=1,COUNTRY_INFO!$I61=1),COUNTRY_INFO!G61,0))</f>
        <v>0</v>
      </c>
      <c r="F61" s="46">
        <f t="shared" si="1"/>
        <v>0</v>
      </c>
      <c r="G61" s="53">
        <f>IF(AND(INTRO!$E$39="Non-endemic",INTRO!$E$37="Non-endemic"),"Not required",IF(INTRO!$E$39="Non-endemic","Treat with DEC",COUNTRY_INFO!P61))</f>
        <v>0</v>
      </c>
      <c r="H61" s="53">
        <f>IF(INTRO!$E$39&lt;&gt;"Non-endemic",COUNTRY_INFO!Q61,"Not required")</f>
        <v>0</v>
      </c>
      <c r="I61" s="46">
        <v>0</v>
      </c>
      <c r="J61" s="46">
        <v>0</v>
      </c>
      <c r="K61" s="46"/>
      <c r="L61" s="46">
        <f t="shared" si="2"/>
        <v>0</v>
      </c>
      <c r="M61" s="46">
        <f t="shared" si="3"/>
        <v>0</v>
      </c>
      <c r="N61" s="46">
        <f t="shared" si="4"/>
        <v>0</v>
      </c>
      <c r="O61" s="46">
        <f t="shared" si="5"/>
        <v>0</v>
      </c>
      <c r="P61" s="46">
        <f t="shared" si="6"/>
        <v>0</v>
      </c>
      <c r="Q61" s="54"/>
      <c r="R61" s="55">
        <f t="shared" si="7"/>
        <v>0</v>
      </c>
      <c r="S61" s="55">
        <f t="shared" si="8"/>
        <v>0</v>
      </c>
    </row>
    <row r="62" spans="1:19" x14ac:dyDescent="0.3">
      <c r="A62" s="15" t="str">
        <f>IF(INTRO!$E$39="Non-endemic"," ",IF(COUNTRY_INFO!A62=0," ",COUNTRY_INFO!A62))</f>
        <v>Benin</v>
      </c>
      <c r="B62" s="15" t="str">
        <f>IF(INTRO!$E$39="Non-endemic"," ",IF(COUNTRY_INFO!B62=0," ",COUNTRY_INFO!B62))</f>
        <v>Mono</v>
      </c>
      <c r="C62" s="15" t="str">
        <f>IF(INTRO!$E$39="Non-endemic"," ",IF(COUNTRY_INFO!C62=0," ",COUNTRY_INFO!C62))</f>
        <v>Lokossa</v>
      </c>
      <c r="D62" s="46">
        <f>IF(INTRO!$E$39="Non-endemic",0, IF(OR(COUNTRY_INFO!$H62=1,COUNTRY_INFO!$I62=1),COUNTRY_INFO!F62,0))</f>
        <v>37024.240471119476</v>
      </c>
      <c r="E62" s="46">
        <f>IF(INTRO!$E$39="Non-endemic",0, IF(OR(COUNTRY_INFO!$H62=1,COUNTRY_INFO!$I62=1),COUNTRY_INFO!G62,0))</f>
        <v>66942.81862959986</v>
      </c>
      <c r="F62" s="46">
        <f t="shared" si="1"/>
        <v>103967.05910071934</v>
      </c>
      <c r="G62" s="53">
        <f>IF(AND(INTRO!$E$39="Non-endemic",INTRO!$E$37="Non-endemic"),"Not required",IF(INTRO!$E$39="Non-endemic","Treat with DEC",COUNTRY_INFO!P62))</f>
        <v>0</v>
      </c>
      <c r="H62" s="53">
        <f>IF(INTRO!$E$39&lt;&gt;"Non-endemic",COUNTRY_INFO!Q62,"Not required")</f>
        <v>1</v>
      </c>
      <c r="I62" s="46">
        <v>0</v>
      </c>
      <c r="J62" s="46">
        <v>104091.71984304633</v>
      </c>
      <c r="K62" s="46"/>
      <c r="L62" s="46">
        <f t="shared" si="2"/>
        <v>104091.71984304633</v>
      </c>
      <c r="M62" s="46">
        <f t="shared" si="3"/>
        <v>0</v>
      </c>
      <c r="N62" s="46">
        <f t="shared" si="4"/>
        <v>291456.81556052971</v>
      </c>
      <c r="O62" s="46">
        <f t="shared" si="5"/>
        <v>0</v>
      </c>
      <c r="P62" s="46">
        <f t="shared" si="6"/>
        <v>291456.81556052971</v>
      </c>
      <c r="Q62" s="54"/>
      <c r="R62" s="55">
        <f t="shared" si="7"/>
        <v>291456.81556052971</v>
      </c>
      <c r="S62" s="55">
        <f t="shared" si="8"/>
        <v>583</v>
      </c>
    </row>
    <row r="63" spans="1:19" x14ac:dyDescent="0.3">
      <c r="A63" s="15" t="str">
        <f>IF(INTRO!$E$39="Non-endemic"," ",IF(COUNTRY_INFO!A63=0," ",COUNTRY_INFO!A63))</f>
        <v>Benin</v>
      </c>
      <c r="B63" s="15" t="str">
        <f>IF(INTRO!$E$39="Non-endemic"," ",IF(COUNTRY_INFO!B63=0," ",COUNTRY_INFO!B63))</f>
        <v>Oueme</v>
      </c>
      <c r="C63" s="15" t="str">
        <f>IF(INTRO!$E$39="Non-endemic"," ",IF(COUNTRY_INFO!C63=0," ",COUNTRY_INFO!C63))</f>
        <v>Adjarra</v>
      </c>
      <c r="D63" s="46">
        <f>IF(INTRO!$E$39="Non-endemic",0, IF(OR(COUNTRY_INFO!$H63=1,COUNTRY_INFO!$I63=1),COUNTRY_INFO!F63,0))</f>
        <v>34365.617740478308</v>
      </c>
      <c r="E63" s="46">
        <f>IF(INTRO!$E$39="Non-endemic",0, IF(OR(COUNTRY_INFO!$H63=1,COUNTRY_INFO!$I63=1),COUNTRY_INFO!G63,0))</f>
        <v>62135.813894400184</v>
      </c>
      <c r="F63" s="46">
        <f t="shared" si="1"/>
        <v>96501.431634878492</v>
      </c>
      <c r="G63" s="53">
        <f>IF(AND(INTRO!$E$39="Non-endemic",INTRO!$E$37="Non-endemic"),"Not required",IF(INTRO!$E$39="Non-endemic","Treat with DEC",COUNTRY_INFO!P63))</f>
        <v>1</v>
      </c>
      <c r="H63" s="53">
        <f>IF(INTRO!$E$39&lt;&gt;"Non-endemic",COUNTRY_INFO!Q63,"Not required")</f>
        <v>0</v>
      </c>
      <c r="I63" s="46">
        <v>96617.140785519819</v>
      </c>
      <c r="J63" s="46">
        <v>0</v>
      </c>
      <c r="K63" s="46"/>
      <c r="L63" s="46">
        <f t="shared" si="2"/>
        <v>0</v>
      </c>
      <c r="M63" s="46">
        <f t="shared" si="3"/>
        <v>270527.99419945548</v>
      </c>
      <c r="N63" s="46">
        <f t="shared" si="4"/>
        <v>0</v>
      </c>
      <c r="O63" s="46">
        <f t="shared" si="5"/>
        <v>0</v>
      </c>
      <c r="P63" s="46">
        <f t="shared" si="6"/>
        <v>270527.99419945548</v>
      </c>
      <c r="Q63" s="54"/>
      <c r="R63" s="55">
        <f t="shared" si="7"/>
        <v>270527.99419945548</v>
      </c>
      <c r="S63" s="55">
        <f t="shared" si="8"/>
        <v>542</v>
      </c>
    </row>
    <row r="64" spans="1:19" x14ac:dyDescent="0.3">
      <c r="A64" s="15" t="str">
        <f>IF(INTRO!$E$39="Non-endemic"," ",IF(COUNTRY_INFO!A64=0," ",COUNTRY_INFO!A64))</f>
        <v>Benin</v>
      </c>
      <c r="B64" s="15" t="str">
        <f>IF(INTRO!$E$39="Non-endemic"," ",IF(COUNTRY_INFO!B64=0," ",COUNTRY_INFO!B64))</f>
        <v>Oueme</v>
      </c>
      <c r="C64" s="15" t="str">
        <f>IF(INTRO!$E$39="Non-endemic"," ",IF(COUNTRY_INFO!C64=0," ",COUNTRY_INFO!C64))</f>
        <v>Adjohoun</v>
      </c>
      <c r="D64" s="46">
        <f>IF(INTRO!$E$39="Non-endemic",0, IF(OR(COUNTRY_INFO!$H64=1,COUNTRY_INFO!$I64=1),COUNTRY_INFO!F64,0))</f>
        <v>26569.648393271142</v>
      </c>
      <c r="E64" s="46">
        <f>IF(INTRO!$E$39="Non-endemic",0, IF(OR(COUNTRY_INFO!$H64=1,COUNTRY_INFO!$I64=1),COUNTRY_INFO!G64,0))</f>
        <v>48040.071337328634</v>
      </c>
      <c r="F64" s="46">
        <f t="shared" si="1"/>
        <v>74609.719730599783</v>
      </c>
      <c r="G64" s="53">
        <f>IF(AND(INTRO!$E$39="Non-endemic",INTRO!$E$37="Non-endemic"),"Not required",IF(INTRO!$E$39="Non-endemic","Treat with DEC",COUNTRY_INFO!P64))</f>
        <v>1</v>
      </c>
      <c r="H64" s="53">
        <f>IF(INTRO!$E$39&lt;&gt;"Non-endemic",COUNTRY_INFO!Q64,"Not required")</f>
        <v>0</v>
      </c>
      <c r="I64" s="46">
        <v>74699.179826200008</v>
      </c>
      <c r="J64" s="46">
        <v>0</v>
      </c>
      <c r="K64" s="46"/>
      <c r="L64" s="46">
        <f t="shared" si="2"/>
        <v>0</v>
      </c>
      <c r="M64" s="46">
        <f t="shared" si="3"/>
        <v>209157.70351336</v>
      </c>
      <c r="N64" s="46">
        <f t="shared" si="4"/>
        <v>0</v>
      </c>
      <c r="O64" s="46">
        <f t="shared" si="5"/>
        <v>0</v>
      </c>
      <c r="P64" s="46">
        <f t="shared" si="6"/>
        <v>209157.70351336</v>
      </c>
      <c r="Q64" s="54"/>
      <c r="R64" s="55">
        <f t="shared" si="7"/>
        <v>209157.70351336</v>
      </c>
      <c r="S64" s="55">
        <f t="shared" si="8"/>
        <v>419</v>
      </c>
    </row>
    <row r="65" spans="1:19" x14ac:dyDescent="0.3">
      <c r="A65" s="15" t="str">
        <f>IF(INTRO!$E$39="Non-endemic"," ",IF(COUNTRY_INFO!A65=0," ",COUNTRY_INFO!A65))</f>
        <v>Benin</v>
      </c>
      <c r="B65" s="15" t="str">
        <f>IF(INTRO!$E$39="Non-endemic"," ",IF(COUNTRY_INFO!B65=0," ",COUNTRY_INFO!B65))</f>
        <v>Oueme</v>
      </c>
      <c r="C65" s="15" t="str">
        <f>IF(INTRO!$E$39="Non-endemic"," ",IF(COUNTRY_INFO!C65=0," ",COUNTRY_INFO!C65))</f>
        <v>Aguégués</v>
      </c>
      <c r="D65" s="46">
        <f>IF(INTRO!$E$39="Non-endemic",0, IF(OR(COUNTRY_INFO!$H65=1,COUNTRY_INFO!$I65=1),COUNTRY_INFO!F65,0))</f>
        <v>15718.926114214097</v>
      </c>
      <c r="E65" s="46">
        <f>IF(INTRO!$E$39="Non-endemic",0, IF(OR(COUNTRY_INFO!$H65=1,COUNTRY_INFO!$I65=1),COUNTRY_INFO!G65,0))</f>
        <v>28421.088630750746</v>
      </c>
      <c r="F65" s="46">
        <f t="shared" si="1"/>
        <v>44140.014744964843</v>
      </c>
      <c r="G65" s="53">
        <f>IF(AND(INTRO!$E$39="Non-endemic",INTRO!$E$37="Non-endemic"),"Not required",IF(INTRO!$E$39="Non-endemic","Treat with DEC",COUNTRY_INFO!P65))</f>
        <v>1</v>
      </c>
      <c r="H65" s="53">
        <f>IF(INTRO!$E$39&lt;&gt;"Non-endemic",COUNTRY_INFO!Q65,"Not required")</f>
        <v>0</v>
      </c>
      <c r="I65" s="46">
        <v>44192.940422117077</v>
      </c>
      <c r="J65" s="46">
        <v>0</v>
      </c>
      <c r="K65" s="46"/>
      <c r="L65" s="46">
        <f t="shared" si="2"/>
        <v>0</v>
      </c>
      <c r="M65" s="46">
        <f t="shared" si="3"/>
        <v>123740.2331819278</v>
      </c>
      <c r="N65" s="46">
        <f t="shared" si="4"/>
        <v>0</v>
      </c>
      <c r="O65" s="46">
        <f t="shared" si="5"/>
        <v>0</v>
      </c>
      <c r="P65" s="46">
        <f t="shared" si="6"/>
        <v>123740.2331819278</v>
      </c>
      <c r="Q65" s="54"/>
      <c r="R65" s="55">
        <f t="shared" si="7"/>
        <v>123740.2331819278</v>
      </c>
      <c r="S65" s="55">
        <f t="shared" si="8"/>
        <v>248</v>
      </c>
    </row>
    <row r="66" spans="1:19" x14ac:dyDescent="0.3">
      <c r="A66" s="15" t="str">
        <f>IF(INTRO!$E$39="Non-endemic"," ",IF(COUNTRY_INFO!A66=0," ",COUNTRY_INFO!A66))</f>
        <v>Benin</v>
      </c>
      <c r="B66" s="15" t="str">
        <f>IF(INTRO!$E$39="Non-endemic"," ",IF(COUNTRY_INFO!B66=0," ",COUNTRY_INFO!B66))</f>
        <v>Oueme</v>
      </c>
      <c r="C66" s="15" t="str">
        <f>IF(INTRO!$E$39="Non-endemic"," ",IF(COUNTRY_INFO!C66=0," ",COUNTRY_INFO!C66))</f>
        <v>Akpro-Missérété</v>
      </c>
      <c r="D66" s="46">
        <f>IF(INTRO!$E$39="Non-endemic",0, IF(OR(COUNTRY_INFO!$H66=1,COUNTRY_INFO!$I66=1),COUNTRY_INFO!F66,0))</f>
        <v>44886.172728055964</v>
      </c>
      <c r="E66" s="46">
        <f>IF(INTRO!$E$39="Non-endemic",0, IF(OR(COUNTRY_INFO!$H66=1,COUNTRY_INFO!$I66=1),COUNTRY_INFO!G66,0))</f>
        <v>81157.827457798165</v>
      </c>
      <c r="F66" s="46">
        <f t="shared" si="1"/>
        <v>126044.00018585412</v>
      </c>
      <c r="G66" s="53">
        <f>IF(AND(INTRO!$E$39="Non-endemic",INTRO!$E$37="Non-endemic"),"Not required",IF(INTRO!$E$39="Non-endemic","Treat with DEC",COUNTRY_INFO!P66))</f>
        <v>1</v>
      </c>
      <c r="H66" s="53">
        <f>IF(INTRO!$E$39&lt;&gt;"Non-endemic",COUNTRY_INFO!Q66,"Not required")</f>
        <v>0</v>
      </c>
      <c r="I66" s="46">
        <v>126195.13208056138</v>
      </c>
      <c r="J66" s="46">
        <v>0</v>
      </c>
      <c r="K66" s="46"/>
      <c r="L66" s="46">
        <f t="shared" si="2"/>
        <v>0</v>
      </c>
      <c r="M66" s="46">
        <f t="shared" si="3"/>
        <v>353346.36982557183</v>
      </c>
      <c r="N66" s="46">
        <f t="shared" si="4"/>
        <v>0</v>
      </c>
      <c r="O66" s="46">
        <f t="shared" si="5"/>
        <v>0</v>
      </c>
      <c r="P66" s="46">
        <f t="shared" si="6"/>
        <v>353346.36982557183</v>
      </c>
      <c r="Q66" s="54"/>
      <c r="R66" s="55">
        <f t="shared" si="7"/>
        <v>353346.36982557183</v>
      </c>
      <c r="S66" s="55">
        <f t="shared" si="8"/>
        <v>707</v>
      </c>
    </row>
    <row r="67" spans="1:19" x14ac:dyDescent="0.3">
      <c r="A67" s="15" t="str">
        <f>IF(INTRO!$E$39="Non-endemic"," ",IF(COUNTRY_INFO!A67=0," ",COUNTRY_INFO!A67))</f>
        <v>Benin</v>
      </c>
      <c r="B67" s="15" t="str">
        <f>IF(INTRO!$E$39="Non-endemic"," ",IF(COUNTRY_INFO!B67=0," ",COUNTRY_INFO!B67))</f>
        <v>Oueme</v>
      </c>
      <c r="C67" s="15" t="str">
        <f>IF(INTRO!$E$39="Non-endemic"," ",IF(COUNTRY_INFO!C67=0," ",COUNTRY_INFO!C67))</f>
        <v>Avrankou</v>
      </c>
      <c r="D67" s="46">
        <f>IF(INTRO!$E$39="Non-endemic",0, IF(OR(COUNTRY_INFO!$H67=1,COUNTRY_INFO!$I67=1),COUNTRY_INFO!F67,0))</f>
        <v>45168.719737110441</v>
      </c>
      <c r="E67" s="46">
        <f>IF(INTRO!$E$39="Non-endemic",0, IF(OR(COUNTRY_INFO!$H67=1,COUNTRY_INFO!$I67=1),COUNTRY_INFO!G67,0))</f>
        <v>81668.695282250192</v>
      </c>
      <c r="F67" s="46">
        <f t="shared" si="1"/>
        <v>126837.41501936063</v>
      </c>
      <c r="G67" s="53">
        <f>IF(AND(INTRO!$E$39="Non-endemic",INTRO!$E$37="Non-endemic"),"Not required",IF(INTRO!$E$39="Non-endemic","Treat with DEC",COUNTRY_INFO!P67))</f>
        <v>1</v>
      </c>
      <c r="H67" s="53">
        <f>IF(INTRO!$E$39&lt;&gt;"Non-endemic",COUNTRY_INFO!Q67,"Not required")</f>
        <v>0</v>
      </c>
      <c r="I67" s="46">
        <v>126989.49825079872</v>
      </c>
      <c r="J67" s="46">
        <v>0</v>
      </c>
      <c r="K67" s="46"/>
      <c r="L67" s="46">
        <f t="shared" si="2"/>
        <v>0</v>
      </c>
      <c r="M67" s="46">
        <f t="shared" si="3"/>
        <v>355570.59510223637</v>
      </c>
      <c r="N67" s="46">
        <f t="shared" si="4"/>
        <v>0</v>
      </c>
      <c r="O67" s="46">
        <f t="shared" si="5"/>
        <v>0</v>
      </c>
      <c r="P67" s="46">
        <f t="shared" si="6"/>
        <v>355570.59510223637</v>
      </c>
      <c r="Q67" s="54"/>
      <c r="R67" s="55">
        <f t="shared" si="7"/>
        <v>355570.59510223637</v>
      </c>
      <c r="S67" s="55">
        <f t="shared" si="8"/>
        <v>712</v>
      </c>
    </row>
    <row r="68" spans="1:19" x14ac:dyDescent="0.3">
      <c r="A68" s="15" t="str">
        <f>IF(INTRO!$E$39="Non-endemic"," ",IF(COUNTRY_INFO!A68=0," ",COUNTRY_INFO!A68))</f>
        <v>Benin</v>
      </c>
      <c r="B68" s="15" t="str">
        <f>IF(INTRO!$E$39="Non-endemic"," ",IF(COUNTRY_INFO!B68=0," ",COUNTRY_INFO!B68))</f>
        <v>Oueme</v>
      </c>
      <c r="C68" s="15" t="str">
        <f>IF(INTRO!$E$39="Non-endemic"," ",IF(COUNTRY_INFO!C68=0," ",COUNTRY_INFO!C68))</f>
        <v>Bonou</v>
      </c>
      <c r="D68" s="46">
        <f>IF(INTRO!$E$39="Non-endemic",0, IF(OR(COUNTRY_INFO!$H68=1,COUNTRY_INFO!$I68=1),COUNTRY_INFO!F68,0))</f>
        <v>15643.791890832572</v>
      </c>
      <c r="E68" s="46">
        <f>IF(INTRO!$E$39="Non-endemic",0, IF(OR(COUNTRY_INFO!$H68=1,COUNTRY_INFO!$I68=1),COUNTRY_INFO!G68,0))</f>
        <v>28285.23988342455</v>
      </c>
      <c r="F68" s="46">
        <f t="shared" si="1"/>
        <v>43929.031774257121</v>
      </c>
      <c r="G68" s="53">
        <f>IF(AND(INTRO!$E$39="Non-endemic",INTRO!$E$37="Non-endemic"),"Not required",IF(INTRO!$E$39="Non-endemic","Treat with DEC",COUNTRY_INFO!P68))</f>
        <v>1</v>
      </c>
      <c r="H68" s="53">
        <f>IF(INTRO!$E$39&lt;&gt;"Non-endemic",COUNTRY_INFO!Q68,"Not required")</f>
        <v>1</v>
      </c>
      <c r="I68" s="46">
        <v>43981.704474226251</v>
      </c>
      <c r="J68" s="46">
        <v>43981.704474226251</v>
      </c>
      <c r="K68" s="46"/>
      <c r="L68" s="46">
        <f t="shared" si="2"/>
        <v>43981.704474226251</v>
      </c>
      <c r="M68" s="46">
        <f t="shared" si="3"/>
        <v>0</v>
      </c>
      <c r="N68" s="46">
        <f t="shared" si="4"/>
        <v>0</v>
      </c>
      <c r="O68" s="46">
        <f t="shared" si="5"/>
        <v>123148.7725278335</v>
      </c>
      <c r="P68" s="46">
        <f t="shared" si="6"/>
        <v>123148.7725278335</v>
      </c>
      <c r="Q68" s="54"/>
      <c r="R68" s="55">
        <f t="shared" si="7"/>
        <v>123148.7725278335</v>
      </c>
      <c r="S68" s="55">
        <f t="shared" si="8"/>
        <v>247</v>
      </c>
    </row>
    <row r="69" spans="1:19" x14ac:dyDescent="0.3">
      <c r="A69" s="15" t="str">
        <f>IF(INTRO!$E$39="Non-endemic"," ",IF(COUNTRY_INFO!A69=0," ",COUNTRY_INFO!A69))</f>
        <v>Benin</v>
      </c>
      <c r="B69" s="15" t="str">
        <f>IF(INTRO!$E$39="Non-endemic"," ",IF(COUNTRY_INFO!B69=0," ",COUNTRY_INFO!B69))</f>
        <v>Oueme</v>
      </c>
      <c r="C69" s="15" t="str">
        <f>IF(INTRO!$E$39="Non-endemic"," ",IF(COUNTRY_INFO!C69=0," ",COUNTRY_INFO!C69))</f>
        <v>Dangbo</v>
      </c>
      <c r="D69" s="46">
        <f>IF(INTRO!$E$39="Non-endemic",0, IF(OR(COUNTRY_INFO!$H69=1,COUNTRY_INFO!$I69=1),COUNTRY_INFO!F69,0))</f>
        <v>34013.580393366734</v>
      </c>
      <c r="E69" s="46">
        <f>IF(INTRO!$E$39="Non-endemic",0, IF(OR(COUNTRY_INFO!$H69=1,COUNTRY_INFO!$I69=1),COUNTRY_INFO!G69,0))</f>
        <v>61499.301923360064</v>
      </c>
      <c r="F69" s="46">
        <f t="shared" si="1"/>
        <v>95512.882316726798</v>
      </c>
      <c r="G69" s="53">
        <f>IF(AND(INTRO!$E$39="Non-endemic",INTRO!$E$37="Non-endemic"),"Not required",IF(INTRO!$E$39="Non-endemic","Treat with DEC",COUNTRY_INFO!P69))</f>
        <v>1</v>
      </c>
      <c r="H69" s="53">
        <f>IF(INTRO!$E$39&lt;&gt;"Non-endemic",COUNTRY_INFO!Q69,"Not required")</f>
        <v>0</v>
      </c>
      <c r="I69" s="46">
        <v>95627.4061564351</v>
      </c>
      <c r="J69" s="46">
        <v>0</v>
      </c>
      <c r="K69" s="46"/>
      <c r="L69" s="46">
        <f t="shared" si="2"/>
        <v>0</v>
      </c>
      <c r="M69" s="46">
        <f t="shared" si="3"/>
        <v>267756.73723801825</v>
      </c>
      <c r="N69" s="46">
        <f t="shared" si="4"/>
        <v>0</v>
      </c>
      <c r="O69" s="46">
        <f t="shared" si="5"/>
        <v>0</v>
      </c>
      <c r="P69" s="46">
        <f t="shared" si="6"/>
        <v>267756.73723801825</v>
      </c>
      <c r="Q69" s="54"/>
      <c r="R69" s="55">
        <f t="shared" si="7"/>
        <v>267756.73723801825</v>
      </c>
      <c r="S69" s="55">
        <f t="shared" si="8"/>
        <v>536</v>
      </c>
    </row>
    <row r="70" spans="1:19" x14ac:dyDescent="0.3">
      <c r="A70" s="15" t="str">
        <f>IF(INTRO!$E$39="Non-endemic"," ",IF(COUNTRY_INFO!A70=0," ",COUNTRY_INFO!A70))</f>
        <v>Benin</v>
      </c>
      <c r="B70" s="15" t="str">
        <f>IF(INTRO!$E$39="Non-endemic"," ",IF(COUNTRY_INFO!B70=0," ",COUNTRY_INFO!B70))</f>
        <v>Oueme</v>
      </c>
      <c r="C70" s="15" t="str">
        <f>IF(INTRO!$E$39="Non-endemic"," ",IF(COUNTRY_INFO!C70=0," ",COUNTRY_INFO!C70))</f>
        <v>Porto-Novo</v>
      </c>
      <c r="D70" s="46">
        <f>IF(INTRO!$E$39="Non-endemic",0, IF(OR(COUNTRY_INFO!$H70=1,COUNTRY_INFO!$I70=1),COUNTRY_INFO!F70,0))</f>
        <v>0</v>
      </c>
      <c r="E70" s="46">
        <f>IF(INTRO!$E$39="Non-endemic",0, IF(OR(COUNTRY_INFO!$H70=1,COUNTRY_INFO!$I70=1),COUNTRY_INFO!G70,0))</f>
        <v>0</v>
      </c>
      <c r="F70" s="46">
        <f t="shared" si="1"/>
        <v>0</v>
      </c>
      <c r="G70" s="53">
        <f>IF(AND(INTRO!$E$39="Non-endemic",INTRO!$E$37="Non-endemic"),"Not required",IF(INTRO!$E$39="Non-endemic","Treat with DEC",COUNTRY_INFO!P70))</f>
        <v>0</v>
      </c>
      <c r="H70" s="53">
        <f>IF(INTRO!$E$39&lt;&gt;"Non-endemic",COUNTRY_INFO!Q70,"Not required")</f>
        <v>0</v>
      </c>
      <c r="I70" s="46">
        <v>0</v>
      </c>
      <c r="J70" s="46">
        <v>0</v>
      </c>
      <c r="K70" s="46"/>
      <c r="L70" s="46">
        <f t="shared" si="2"/>
        <v>0</v>
      </c>
      <c r="M70" s="46">
        <f t="shared" si="3"/>
        <v>0</v>
      </c>
      <c r="N70" s="46">
        <f t="shared" si="4"/>
        <v>0</v>
      </c>
      <c r="O70" s="46">
        <f t="shared" si="5"/>
        <v>0</v>
      </c>
      <c r="P70" s="46">
        <f t="shared" si="6"/>
        <v>0</v>
      </c>
      <c r="Q70" s="54"/>
      <c r="R70" s="55">
        <f t="shared" si="7"/>
        <v>0</v>
      </c>
      <c r="S70" s="55">
        <f t="shared" si="8"/>
        <v>0</v>
      </c>
    </row>
    <row r="71" spans="1:19" x14ac:dyDescent="0.3">
      <c r="A71" s="15" t="str">
        <f>IF(INTRO!$E$39="Non-endemic"," ",IF(COUNTRY_INFO!A71=0," ",COUNTRY_INFO!A71))</f>
        <v>Benin</v>
      </c>
      <c r="B71" s="15" t="str">
        <f>IF(INTRO!$E$39="Non-endemic"," ",IF(COUNTRY_INFO!B71=0," ",COUNTRY_INFO!B71))</f>
        <v>Oueme</v>
      </c>
      <c r="C71" s="15" t="str">
        <f>IF(INTRO!$E$39="Non-endemic"," ",IF(COUNTRY_INFO!C71=0," ",COUNTRY_INFO!C71))</f>
        <v>Sèmè-Kpodji</v>
      </c>
      <c r="D71" s="46">
        <f>IF(INTRO!$E$39="Non-endemic",0, IF(OR(COUNTRY_INFO!$H71=1,COUNTRY_INFO!$I71=1),COUNTRY_INFO!F71,0))</f>
        <v>78556.181602297773</v>
      </c>
      <c r="E71" s="46">
        <f>IF(INTRO!$E$39="Non-endemic",0, IF(OR(COUNTRY_INFO!$H71=1,COUNTRY_INFO!$I71=1),COUNTRY_INFO!G71,0))</f>
        <v>142035.92431122527</v>
      </c>
      <c r="F71" s="46">
        <f t="shared" si="1"/>
        <v>220592.10591352306</v>
      </c>
      <c r="G71" s="53">
        <f>IF(AND(INTRO!$E$39="Non-endemic",INTRO!$E$37="Non-endemic"),"Not required",IF(INTRO!$E$39="Non-endemic","Treat with DEC",COUNTRY_INFO!P71))</f>
        <v>1</v>
      </c>
      <c r="H71" s="53">
        <f>IF(INTRO!$E$39&lt;&gt;"Non-endemic",COUNTRY_INFO!Q71,"Not required")</f>
        <v>0</v>
      </c>
      <c r="I71" s="46">
        <v>220856.60484147689</v>
      </c>
      <c r="J71" s="46">
        <v>0</v>
      </c>
      <c r="K71" s="46"/>
      <c r="L71" s="46">
        <f t="shared" si="2"/>
        <v>0</v>
      </c>
      <c r="M71" s="46">
        <f t="shared" si="3"/>
        <v>618398.49355613522</v>
      </c>
      <c r="N71" s="46">
        <f t="shared" si="4"/>
        <v>0</v>
      </c>
      <c r="O71" s="46">
        <f t="shared" si="5"/>
        <v>0</v>
      </c>
      <c r="P71" s="46">
        <f t="shared" si="6"/>
        <v>618398.49355613522</v>
      </c>
      <c r="Q71" s="54"/>
      <c r="R71" s="55">
        <f t="shared" si="7"/>
        <v>618398.49355613522</v>
      </c>
      <c r="S71" s="55">
        <f t="shared" si="8"/>
        <v>1237</v>
      </c>
    </row>
    <row r="72" spans="1:19" x14ac:dyDescent="0.3">
      <c r="A72" s="15" t="str">
        <f>IF(INTRO!$E$39="Non-endemic"," ",IF(COUNTRY_INFO!A72=0," ",COUNTRY_INFO!A72))</f>
        <v>Benin</v>
      </c>
      <c r="B72" s="15" t="str">
        <f>IF(INTRO!$E$39="Non-endemic"," ",IF(COUNTRY_INFO!B72=0," ",COUNTRY_INFO!B72))</f>
        <v>Plateau</v>
      </c>
      <c r="C72" s="15" t="str">
        <f>IF(INTRO!$E$39="Non-endemic"," ",IF(COUNTRY_INFO!C72=0," ",COUNTRY_INFO!C72))</f>
        <v>Adja-Ouèrè</v>
      </c>
      <c r="D72" s="46">
        <f>IF(INTRO!$E$39="Non-endemic",0, IF(OR(COUNTRY_INFO!$H72=1,COUNTRY_INFO!$I72=1),COUNTRY_INFO!F72,0))</f>
        <v>41017.642080989273</v>
      </c>
      <c r="E72" s="46">
        <f>IF(INTRO!$E$39="Non-endemic",0, IF(OR(COUNTRY_INFO!$H72=1,COUNTRY_INFO!$I72=1),COUNTRY_INFO!G72,0))</f>
        <v>74163.211439364459</v>
      </c>
      <c r="F72" s="46">
        <f t="shared" si="1"/>
        <v>115180.85352035373</v>
      </c>
      <c r="G72" s="53">
        <f>IF(AND(INTRO!$E$39="Non-endemic",INTRO!$E$37="Non-endemic"),"Not required",IF(INTRO!$E$39="Non-endemic","Treat with DEC",COUNTRY_INFO!P72))</f>
        <v>1</v>
      </c>
      <c r="H72" s="53">
        <f>IF(INTRO!$E$39&lt;&gt;"Non-endemic",COUNTRY_INFO!Q72,"Not required")</f>
        <v>1</v>
      </c>
      <c r="I72" s="46">
        <v>115318.96005934695</v>
      </c>
      <c r="J72" s="46">
        <v>115318.96005934695</v>
      </c>
      <c r="K72" s="46"/>
      <c r="L72" s="46">
        <f t="shared" si="2"/>
        <v>115318.96005934695</v>
      </c>
      <c r="M72" s="46">
        <f t="shared" si="3"/>
        <v>0</v>
      </c>
      <c r="N72" s="46">
        <f t="shared" si="4"/>
        <v>0</v>
      </c>
      <c r="O72" s="46">
        <f t="shared" si="5"/>
        <v>322893.08816617145</v>
      </c>
      <c r="P72" s="46">
        <f t="shared" si="6"/>
        <v>322893.08816617145</v>
      </c>
      <c r="Q72" s="54"/>
      <c r="R72" s="55">
        <f t="shared" si="7"/>
        <v>322893.08816617145</v>
      </c>
      <c r="S72" s="55">
        <f t="shared" si="8"/>
        <v>646</v>
      </c>
    </row>
    <row r="73" spans="1:19" x14ac:dyDescent="0.3">
      <c r="A73" s="15" t="str">
        <f>IF(INTRO!$E$39="Non-endemic"," ",IF(COUNTRY_INFO!A73=0," ",COUNTRY_INFO!A73))</f>
        <v>Benin</v>
      </c>
      <c r="B73" s="15" t="str">
        <f>IF(INTRO!$E$39="Non-endemic"," ",IF(COUNTRY_INFO!B73=0," ",COUNTRY_INFO!B73))</f>
        <v>Plateau</v>
      </c>
      <c r="C73" s="15" t="str">
        <f>IF(INTRO!$E$39="Non-endemic"," ",IF(COUNTRY_INFO!C73=0," ",COUNTRY_INFO!C73))</f>
        <v>Ifangni</v>
      </c>
      <c r="D73" s="46">
        <f>IF(INTRO!$E$39="Non-endemic",0, IF(OR(COUNTRY_INFO!$H73=1,COUNTRY_INFO!$I73=1),COUNTRY_INFO!F73,0))</f>
        <v>39144.930381775528</v>
      </c>
      <c r="E73" s="46">
        <f>IF(INTRO!$E$39="Non-endemic",0, IF(OR(COUNTRY_INFO!$H73=1,COUNTRY_INFO!$I73=1),COUNTRY_INFO!G73,0))</f>
        <v>70777.197356947669</v>
      </c>
      <c r="F73" s="46">
        <f t="shared" ref="F73:F85" si="9">SUM(D73:E73)</f>
        <v>109922.1277387232</v>
      </c>
      <c r="G73" s="53">
        <f>IF(AND(INTRO!$E$39="Non-endemic",INTRO!$E$37="Non-endemic"),"Not required",IF(INTRO!$E$39="Non-endemic","Treat with DEC",COUNTRY_INFO!P73))</f>
        <v>1</v>
      </c>
      <c r="H73" s="53">
        <f>IF(INTRO!$E$39&lt;&gt;"Non-endemic",COUNTRY_INFO!Q73,"Not required")</f>
        <v>0</v>
      </c>
      <c r="I73" s="46">
        <v>110053.92885111974</v>
      </c>
      <c r="J73" s="46">
        <v>0</v>
      </c>
      <c r="K73" s="46"/>
      <c r="L73" s="46">
        <f t="shared" ref="L73:L85" si="10">SUM(J73:K73)</f>
        <v>0</v>
      </c>
      <c r="M73" s="46">
        <f t="shared" ref="M73:M85" si="11">IF(AND($G73=1, $H73=0), I73*2.8, 0)</f>
        <v>308151.00078313524</v>
      </c>
      <c r="N73" s="46">
        <f t="shared" ref="N73:N85" si="12">IF(AND($G73=0, $H73&lt;&gt;0), L73*2.8, 0)</f>
        <v>0</v>
      </c>
      <c r="O73" s="46">
        <f t="shared" ref="O73:O85" si="13">IF(AND($G73=1, $H73&lt;&gt;0), (MAX(I73, J73) +K73)*2.8, 0)</f>
        <v>0</v>
      </c>
      <c r="P73" s="46">
        <f t="shared" ref="P73:P85" si="14">SUM(M73:O73)</f>
        <v>308151.00078313524</v>
      </c>
      <c r="Q73" s="54"/>
      <c r="R73" s="55">
        <f t="shared" si="7"/>
        <v>308151.00078313524</v>
      </c>
      <c r="S73" s="55">
        <f t="shared" si="8"/>
        <v>617</v>
      </c>
    </row>
    <row r="74" spans="1:19" x14ac:dyDescent="0.3">
      <c r="A74" s="15" t="str">
        <f>IF(INTRO!$E$39="Non-endemic"," ",IF(COUNTRY_INFO!A74=0," ",COUNTRY_INFO!A74))</f>
        <v>Benin</v>
      </c>
      <c r="B74" s="15" t="str">
        <f>IF(INTRO!$E$39="Non-endemic"," ",IF(COUNTRY_INFO!B74=0," ",COUNTRY_INFO!B74))</f>
        <v>Plateau</v>
      </c>
      <c r="C74" s="15" t="str">
        <f>IF(INTRO!$E$39="Non-endemic"," ",IF(COUNTRY_INFO!C74=0," ",COUNTRY_INFO!C74))</f>
        <v>Kétou</v>
      </c>
      <c r="D74" s="46">
        <f>IF(INTRO!$E$39="Non-endemic",0, IF(OR(COUNTRY_INFO!$H74=1,COUNTRY_INFO!$I74=1),COUNTRY_INFO!F74,0))</f>
        <v>55504.790223145654</v>
      </c>
      <c r="E74" s="46">
        <f>IF(INTRO!$E$39="Non-endemic",0, IF(OR(COUNTRY_INFO!$H74=1,COUNTRY_INFO!$I74=1),COUNTRY_INFO!G74,0))</f>
        <v>100357.14595902093</v>
      </c>
      <c r="F74" s="46">
        <f t="shared" si="9"/>
        <v>155861.93618216657</v>
      </c>
      <c r="G74" s="53">
        <f>IF(AND(INTRO!$E$39="Non-endemic",INTRO!$E$37="Non-endemic"),"Not required",IF(INTRO!$E$39="Non-endemic","Treat with DEC",COUNTRY_INFO!P74))</f>
        <v>0</v>
      </c>
      <c r="H74" s="53">
        <f>IF(INTRO!$E$39&lt;&gt;"Non-endemic",COUNTRY_INFO!Q74,"Not required")</f>
        <v>1</v>
      </c>
      <c r="I74" s="46">
        <v>0</v>
      </c>
      <c r="J74" s="46">
        <v>156048.82099773272</v>
      </c>
      <c r="K74" s="46"/>
      <c r="L74" s="46">
        <f t="shared" si="10"/>
        <v>156048.82099773272</v>
      </c>
      <c r="M74" s="46">
        <f t="shared" si="11"/>
        <v>0</v>
      </c>
      <c r="N74" s="46">
        <f t="shared" si="12"/>
        <v>436936.69879365159</v>
      </c>
      <c r="O74" s="46">
        <f t="shared" si="13"/>
        <v>0</v>
      </c>
      <c r="P74" s="46">
        <f t="shared" si="14"/>
        <v>436936.69879365159</v>
      </c>
      <c r="Q74" s="54"/>
      <c r="R74" s="55">
        <f t="shared" si="7"/>
        <v>436936.69879365159</v>
      </c>
      <c r="S74" s="55">
        <f t="shared" si="8"/>
        <v>874</v>
      </c>
    </row>
    <row r="75" spans="1:19" x14ac:dyDescent="0.3">
      <c r="A75" s="15" t="str">
        <f>IF(INTRO!$E$39="Non-endemic"," ",IF(COUNTRY_INFO!A75=0," ",COUNTRY_INFO!A75))</f>
        <v>Benin</v>
      </c>
      <c r="B75" s="15" t="str">
        <f>IF(INTRO!$E$39="Non-endemic"," ",IF(COUNTRY_INFO!B75=0," ",COUNTRY_INFO!B75))</f>
        <v>Plateau</v>
      </c>
      <c r="C75" s="15" t="str">
        <f>IF(INTRO!$E$39="Non-endemic"," ",IF(COUNTRY_INFO!C75=0," ",COUNTRY_INFO!C75))</f>
        <v>Pobè</v>
      </c>
      <c r="D75" s="46">
        <f>IF(INTRO!$E$39="Non-endemic",0, IF(OR(COUNTRY_INFO!$H75=1,COUNTRY_INFO!$I75=1),COUNTRY_INFO!F75,0))</f>
        <v>43626.175329376078</v>
      </c>
      <c r="E75" s="46">
        <f>IF(INTRO!$E$39="Non-endemic",0, IF(OR(COUNTRY_INFO!$H75=1,COUNTRY_INFO!$I75=1),COUNTRY_INFO!G75,0))</f>
        <v>78879.650343013316</v>
      </c>
      <c r="F75" s="46">
        <f t="shared" si="9"/>
        <v>122505.82567238939</v>
      </c>
      <c r="G75" s="53">
        <f>IF(AND(INTRO!$E$39="Non-endemic",INTRO!$E$37="Non-endemic"),"Not required",IF(INTRO!$E$39="Non-endemic","Treat with DEC",COUNTRY_INFO!P75))</f>
        <v>1</v>
      </c>
      <c r="H75" s="53">
        <f>IF(INTRO!$E$39&lt;&gt;"Non-endemic",COUNTRY_INFO!Q75,"Not required")</f>
        <v>0</v>
      </c>
      <c r="I75" s="46">
        <v>122652.71515161288</v>
      </c>
      <c r="J75" s="46">
        <v>0</v>
      </c>
      <c r="K75" s="46"/>
      <c r="L75" s="46">
        <f t="shared" si="10"/>
        <v>0</v>
      </c>
      <c r="M75" s="46">
        <f t="shared" si="11"/>
        <v>343427.60242451605</v>
      </c>
      <c r="N75" s="46">
        <f t="shared" si="12"/>
        <v>0</v>
      </c>
      <c r="O75" s="46">
        <f t="shared" si="13"/>
        <v>0</v>
      </c>
      <c r="P75" s="46">
        <f t="shared" si="14"/>
        <v>343427.60242451605</v>
      </c>
      <c r="Q75" s="54"/>
      <c r="R75" s="55">
        <f t="shared" si="7"/>
        <v>343427.60242451605</v>
      </c>
      <c r="S75" s="55">
        <f t="shared" si="8"/>
        <v>687</v>
      </c>
    </row>
    <row r="76" spans="1:19" x14ac:dyDescent="0.3">
      <c r="A76" s="15" t="str">
        <f>IF(INTRO!$E$39="Non-endemic"," ",IF(COUNTRY_INFO!A76=0," ",COUNTRY_INFO!A76))</f>
        <v>Benin</v>
      </c>
      <c r="B76" s="15" t="str">
        <f>IF(INTRO!$E$39="Non-endemic"," ",IF(COUNTRY_INFO!B76=0," ",COUNTRY_INFO!B76))</f>
        <v>Plateau</v>
      </c>
      <c r="C76" s="15" t="str">
        <f>IF(INTRO!$E$39="Non-endemic"," ",IF(COUNTRY_INFO!C76=0," ",COUNTRY_INFO!C76))</f>
        <v>Sakété</v>
      </c>
      <c r="D76" s="46">
        <f>IF(INTRO!$E$39="Non-endemic",0, IF(OR(COUNTRY_INFO!$H76=1,COUNTRY_INFO!$I76=1),COUNTRY_INFO!F76,0))</f>
        <v>40243.724305876261</v>
      </c>
      <c r="E76" s="46">
        <f>IF(INTRO!$E$39="Non-endemic",0, IF(OR(COUNTRY_INFO!$H76=1,COUNTRY_INFO!$I76=1),COUNTRY_INFO!G76,0))</f>
        <v>72763.905563150009</v>
      </c>
      <c r="F76" s="46">
        <f t="shared" si="9"/>
        <v>113007.62986902628</v>
      </c>
      <c r="G76" s="53">
        <f>IF(AND(INTRO!$E$39="Non-endemic",INTRO!$E$37="Non-endemic"),"Not required",IF(INTRO!$E$39="Non-endemic","Treat with DEC",COUNTRY_INFO!P76))</f>
        <v>1</v>
      </c>
      <c r="H76" s="53">
        <f>IF(INTRO!$E$39&lt;&gt;"Non-endemic",COUNTRY_INFO!Q76,"Not required")</f>
        <v>0</v>
      </c>
      <c r="I76" s="46">
        <v>113143.13062426492</v>
      </c>
      <c r="J76" s="46">
        <v>0</v>
      </c>
      <c r="K76" s="46"/>
      <c r="L76" s="46">
        <f t="shared" si="10"/>
        <v>0</v>
      </c>
      <c r="M76" s="46">
        <f t="shared" si="11"/>
        <v>316800.76574794174</v>
      </c>
      <c r="N76" s="46">
        <f t="shared" si="12"/>
        <v>0</v>
      </c>
      <c r="O76" s="46">
        <f t="shared" si="13"/>
        <v>0</v>
      </c>
      <c r="P76" s="46">
        <f t="shared" si="14"/>
        <v>316800.76574794174</v>
      </c>
      <c r="Q76" s="54"/>
      <c r="R76" s="55">
        <f t="shared" si="7"/>
        <v>316800.76574794174</v>
      </c>
      <c r="S76" s="55">
        <f t="shared" si="8"/>
        <v>634</v>
      </c>
    </row>
    <row r="77" spans="1:19" x14ac:dyDescent="0.3">
      <c r="A77" s="15" t="str">
        <f>IF(INTRO!$E$39="Non-endemic"," ",IF(COUNTRY_INFO!A77=0," ",COUNTRY_INFO!A77))</f>
        <v>Benin</v>
      </c>
      <c r="B77" s="15" t="str">
        <f>IF(INTRO!$E$39="Non-endemic"," ",IF(COUNTRY_INFO!B77=0," ",COUNTRY_INFO!B77))</f>
        <v>Zou</v>
      </c>
      <c r="C77" s="15" t="str">
        <f>IF(INTRO!$E$39="Non-endemic"," ",IF(COUNTRY_INFO!C77=0," ",COUNTRY_INFO!C77))</f>
        <v>Abomey</v>
      </c>
      <c r="D77" s="46">
        <f>IF(INTRO!$E$39="Non-endemic",0, IF(OR(COUNTRY_INFO!$H77=1,COUNTRY_INFO!$I77=1),COUNTRY_INFO!F77,0))</f>
        <v>32546.170209013912</v>
      </c>
      <c r="E77" s="46">
        <f>IF(INTRO!$E$39="Non-endemic",0, IF(OR(COUNTRY_INFO!$H77=1,COUNTRY_INFO!$I77=1),COUNTRY_INFO!G77,0))</f>
        <v>58846.105731449403</v>
      </c>
      <c r="F77" s="46">
        <f t="shared" si="9"/>
        <v>91392.275940463311</v>
      </c>
      <c r="G77" s="53">
        <f>IF(AND(INTRO!$E$39="Non-endemic",INTRO!$E$37="Non-endemic"),"Not required",IF(INTRO!$E$39="Non-endemic","Treat with DEC",COUNTRY_INFO!P77))</f>
        <v>1</v>
      </c>
      <c r="H77" s="53">
        <f>IF(INTRO!$E$39&lt;&gt;"Non-endemic",COUNTRY_INFO!Q77,"Not required")</f>
        <v>1</v>
      </c>
      <c r="I77" s="46">
        <v>91501.859005140126</v>
      </c>
      <c r="J77" s="46">
        <v>91501.859005140126</v>
      </c>
      <c r="K77" s="46"/>
      <c r="L77" s="46">
        <f t="shared" si="10"/>
        <v>91501.859005140126</v>
      </c>
      <c r="M77" s="46">
        <f t="shared" si="11"/>
        <v>0</v>
      </c>
      <c r="N77" s="46">
        <f t="shared" si="12"/>
        <v>0</v>
      </c>
      <c r="O77" s="46">
        <f t="shared" si="13"/>
        <v>256205.20521439234</v>
      </c>
      <c r="P77" s="46">
        <f t="shared" si="14"/>
        <v>256205.20521439234</v>
      </c>
      <c r="Q77" s="54"/>
      <c r="R77" s="55">
        <f t="shared" si="7"/>
        <v>256205.20521439234</v>
      </c>
      <c r="S77" s="55">
        <f t="shared" si="8"/>
        <v>513</v>
      </c>
    </row>
    <row r="78" spans="1:19" x14ac:dyDescent="0.3">
      <c r="A78" s="15" t="str">
        <f>IF(INTRO!$E$39="Non-endemic"," ",IF(COUNTRY_INFO!A78=0," ",COUNTRY_INFO!A78))</f>
        <v>Benin</v>
      </c>
      <c r="B78" s="15" t="str">
        <f>IF(INTRO!$E$39="Non-endemic"," ",IF(COUNTRY_INFO!B78=0," ",COUNTRY_INFO!B78))</f>
        <v>Zou</v>
      </c>
      <c r="C78" s="15" t="str">
        <f>IF(INTRO!$E$39="Non-endemic"," ",IF(COUNTRY_INFO!C78=0," ",COUNTRY_INFO!C78))</f>
        <v>Agbangnizoun</v>
      </c>
      <c r="D78" s="46">
        <f>IF(INTRO!$E$39="Non-endemic",0, IF(OR(COUNTRY_INFO!$H78=1,COUNTRY_INFO!$I78=1),COUNTRY_INFO!F78,0))</f>
        <v>25591.139775147403</v>
      </c>
      <c r="E78" s="46">
        <f>IF(INTRO!$E$39="Non-endemic",0, IF(OR(COUNTRY_INFO!$H78=1,COUNTRY_INFO!$I78=1),COUNTRY_INFO!G78,0))</f>
        <v>46270.848684357436</v>
      </c>
      <c r="F78" s="46">
        <f t="shared" si="9"/>
        <v>71861.988459504835</v>
      </c>
      <c r="G78" s="53">
        <f>IF(AND(INTRO!$E$39="Non-endemic",INTRO!$E$37="Non-endemic"),"Not required",IF(INTRO!$E$39="Non-endemic","Treat with DEC",COUNTRY_INFO!P78))</f>
        <v>1</v>
      </c>
      <c r="H78" s="53">
        <f>IF(INTRO!$E$39&lt;&gt;"Non-endemic",COUNTRY_INFO!Q78,"Not required")</f>
        <v>1</v>
      </c>
      <c r="I78" s="46">
        <v>71948.153913293208</v>
      </c>
      <c r="J78" s="46">
        <v>71948.153913293208</v>
      </c>
      <c r="K78" s="46"/>
      <c r="L78" s="46">
        <f t="shared" si="10"/>
        <v>71948.153913293208</v>
      </c>
      <c r="M78" s="46">
        <f t="shared" si="11"/>
        <v>0</v>
      </c>
      <c r="N78" s="46">
        <f t="shared" si="12"/>
        <v>0</v>
      </c>
      <c r="O78" s="46">
        <f t="shared" si="13"/>
        <v>201454.83095722098</v>
      </c>
      <c r="P78" s="46">
        <f t="shared" si="14"/>
        <v>201454.83095722098</v>
      </c>
      <c r="Q78" s="54"/>
      <c r="R78" s="55">
        <f t="shared" si="7"/>
        <v>201454.83095722098</v>
      </c>
      <c r="S78" s="55">
        <f t="shared" si="8"/>
        <v>403</v>
      </c>
    </row>
    <row r="79" spans="1:19" x14ac:dyDescent="0.3">
      <c r="A79" s="15" t="str">
        <f>IF(INTRO!$E$39="Non-endemic"," ",IF(COUNTRY_INFO!A79=0," ",COUNTRY_INFO!A79))</f>
        <v>Benin</v>
      </c>
      <c r="B79" s="15" t="str">
        <f>IF(INTRO!$E$39="Non-endemic"," ",IF(COUNTRY_INFO!B79=0," ",COUNTRY_INFO!B79))</f>
        <v>Zou</v>
      </c>
      <c r="C79" s="15" t="str">
        <f>IF(INTRO!$E$39="Non-endemic"," ",IF(COUNTRY_INFO!C79=0," ",COUNTRY_INFO!C79))</f>
        <v>Bohicon</v>
      </c>
      <c r="D79" s="46">
        <f>IF(INTRO!$E$39="Non-endemic",0, IF(OR(COUNTRY_INFO!$H79=1,COUNTRY_INFO!$I79=1),COUNTRY_INFO!F79,0))</f>
        <v>60594.516557286748</v>
      </c>
      <c r="E79" s="46">
        <f>IF(INTRO!$E$39="Non-endemic",0, IF(OR(COUNTRY_INFO!$H79=1,COUNTRY_INFO!$I79=1),COUNTRY_INFO!G79,0))</f>
        <v>109559.78246216495</v>
      </c>
      <c r="F79" s="46">
        <f t="shared" si="9"/>
        <v>170154.29901945169</v>
      </c>
      <c r="G79" s="53">
        <f>IF(AND(INTRO!$E$39="Non-endemic",INTRO!$E$37="Non-endemic"),"Not required",IF(INTRO!$E$39="Non-endemic","Treat with DEC",COUNTRY_INFO!P79))</f>
        <v>1</v>
      </c>
      <c r="H79" s="53">
        <f>IF(INTRO!$E$39&lt;&gt;"Non-endemic",COUNTRY_INFO!Q79,"Not required")</f>
        <v>0</v>
      </c>
      <c r="I79" s="46">
        <v>170358.32096072202</v>
      </c>
      <c r="J79" s="46">
        <v>0</v>
      </c>
      <c r="K79" s="46"/>
      <c r="L79" s="46">
        <f t="shared" si="10"/>
        <v>0</v>
      </c>
      <c r="M79" s="46">
        <f t="shared" si="11"/>
        <v>477003.29869002162</v>
      </c>
      <c r="N79" s="46">
        <f t="shared" si="12"/>
        <v>0</v>
      </c>
      <c r="O79" s="46">
        <f t="shared" si="13"/>
        <v>0</v>
      </c>
      <c r="P79" s="46">
        <f t="shared" si="14"/>
        <v>477003.29869002162</v>
      </c>
      <c r="Q79" s="54"/>
      <c r="R79" s="55">
        <f t="shared" si="7"/>
        <v>477003.29869002162</v>
      </c>
      <c r="S79" s="55">
        <f t="shared" si="8"/>
        <v>955</v>
      </c>
    </row>
    <row r="80" spans="1:19" x14ac:dyDescent="0.3">
      <c r="A80" s="15" t="str">
        <f>IF(INTRO!$E$39="Non-endemic"," ",IF(COUNTRY_INFO!A80=0," ",COUNTRY_INFO!A80))</f>
        <v>Benin</v>
      </c>
      <c r="B80" s="15" t="str">
        <f>IF(INTRO!$E$39="Non-endemic"," ",IF(COUNTRY_INFO!B80=0," ",COUNTRY_INFO!B80))</f>
        <v>Zou</v>
      </c>
      <c r="C80" s="15" t="str">
        <f>IF(INTRO!$E$39="Non-endemic"," ",IF(COUNTRY_INFO!C80=0," ",COUNTRY_INFO!C80))</f>
        <v>Covè</v>
      </c>
      <c r="D80" s="46">
        <f>IF(INTRO!$E$39="Non-endemic",0, IF(OR(COUNTRY_INFO!$H80=1,COUNTRY_INFO!$I80=1),COUNTRY_INFO!F80,0))</f>
        <v>18077.011951329157</v>
      </c>
      <c r="E80" s="46">
        <f>IF(INTRO!$E$39="Non-endemic",0, IF(OR(COUNTRY_INFO!$H80=1,COUNTRY_INFO!$I80=1),COUNTRY_INFO!G80,0))</f>
        <v>32684.698376645654</v>
      </c>
      <c r="F80" s="46">
        <f t="shared" si="9"/>
        <v>50761.710327974812</v>
      </c>
      <c r="G80" s="53">
        <f>IF(AND(INTRO!$E$39="Non-endemic",INTRO!$E$37="Non-endemic"),"Not required",IF(INTRO!$E$39="Non-endemic","Treat with DEC",COUNTRY_INFO!P80))</f>
        <v>1</v>
      </c>
      <c r="H80" s="53">
        <f>IF(INTRO!$E$39&lt;&gt;"Non-endemic",COUNTRY_INFO!Q80,"Not required")</f>
        <v>0</v>
      </c>
      <c r="I80" s="46">
        <v>50822.575688080295</v>
      </c>
      <c r="J80" s="46">
        <v>0</v>
      </c>
      <c r="K80" s="46"/>
      <c r="L80" s="46">
        <f t="shared" si="10"/>
        <v>0</v>
      </c>
      <c r="M80" s="46">
        <f t="shared" si="11"/>
        <v>142303.21192662482</v>
      </c>
      <c r="N80" s="46">
        <f t="shared" si="12"/>
        <v>0</v>
      </c>
      <c r="O80" s="46">
        <f t="shared" si="13"/>
        <v>0</v>
      </c>
      <c r="P80" s="46">
        <f t="shared" si="14"/>
        <v>142303.21192662482</v>
      </c>
      <c r="Q80" s="54"/>
      <c r="R80" s="55">
        <f t="shared" si="7"/>
        <v>142303.21192662482</v>
      </c>
      <c r="S80" s="55">
        <f t="shared" si="8"/>
        <v>285</v>
      </c>
    </row>
    <row r="81" spans="1:19" x14ac:dyDescent="0.3">
      <c r="A81" s="15" t="str">
        <f>IF(INTRO!$E$39="Non-endemic"," ",IF(COUNTRY_INFO!A81=0," ",COUNTRY_INFO!A81))</f>
        <v>Benin</v>
      </c>
      <c r="B81" s="15" t="str">
        <f>IF(INTRO!$E$39="Non-endemic"," ",IF(COUNTRY_INFO!B81=0," ",COUNTRY_INFO!B81))</f>
        <v>Zou</v>
      </c>
      <c r="C81" s="15" t="str">
        <f>IF(INTRO!$E$39="Non-endemic"," ",IF(COUNTRY_INFO!C81=0," ",COUNTRY_INFO!C81))</f>
        <v>Djidja</v>
      </c>
      <c r="D81" s="46">
        <f>IF(INTRO!$E$39="Non-endemic",0, IF(OR(COUNTRY_INFO!$H81=1,COUNTRY_INFO!$I81=1),COUNTRY_INFO!F81,0))</f>
        <v>43578.555046951165</v>
      </c>
      <c r="E81" s="46">
        <f>IF(INTRO!$E$39="Non-endemic",0, IF(OR(COUNTRY_INFO!$H81=1,COUNTRY_INFO!$I81=1),COUNTRY_INFO!G81,0))</f>
        <v>78793.549024285458</v>
      </c>
      <c r="F81" s="46">
        <f t="shared" si="9"/>
        <v>122372.10407123662</v>
      </c>
      <c r="G81" s="53">
        <f>IF(AND(INTRO!$E$39="Non-endemic",INTRO!$E$37="Non-endemic"),"Not required",IF(INTRO!$E$39="Non-endemic","Treat with DEC",COUNTRY_INFO!P81))</f>
        <v>0</v>
      </c>
      <c r="H81" s="53">
        <f>IF(INTRO!$E$39&lt;&gt;"Non-endemic",COUNTRY_INFO!Q81,"Not required")</f>
        <v>1</v>
      </c>
      <c r="I81" s="46">
        <v>0</v>
      </c>
      <c r="J81" s="46">
        <v>122518.83321280884</v>
      </c>
      <c r="K81" s="46"/>
      <c r="L81" s="46">
        <f t="shared" si="10"/>
        <v>122518.83321280884</v>
      </c>
      <c r="M81" s="46">
        <f t="shared" si="11"/>
        <v>0</v>
      </c>
      <c r="N81" s="46">
        <f t="shared" si="12"/>
        <v>343052.7329958647</v>
      </c>
      <c r="O81" s="46">
        <f t="shared" si="13"/>
        <v>0</v>
      </c>
      <c r="P81" s="46">
        <f t="shared" si="14"/>
        <v>343052.7329958647</v>
      </c>
      <c r="Q81" s="54"/>
      <c r="R81" s="55">
        <f t="shared" si="7"/>
        <v>343052.7329958647</v>
      </c>
      <c r="S81" s="55">
        <f t="shared" si="8"/>
        <v>687</v>
      </c>
    </row>
    <row r="82" spans="1:19" x14ac:dyDescent="0.3">
      <c r="A82" s="15" t="str">
        <f>IF(INTRO!$E$39="Non-endemic"," ",IF(COUNTRY_INFO!A82=0," ",COUNTRY_INFO!A82))</f>
        <v>Benin</v>
      </c>
      <c r="B82" s="15" t="str">
        <f>IF(INTRO!$E$39="Non-endemic"," ",IF(COUNTRY_INFO!B82=0," ",COUNTRY_INFO!B82))</f>
        <v>Zou</v>
      </c>
      <c r="C82" s="15" t="str">
        <f>IF(INTRO!$E$39="Non-endemic"," ",IF(COUNTRY_INFO!C82=0," ",COUNTRY_INFO!C82))</f>
        <v>Ouinhi</v>
      </c>
      <c r="D82" s="46">
        <f>IF(INTRO!$E$39="Non-endemic",0, IF(OR(COUNTRY_INFO!$H82=1,COUNTRY_INFO!$I82=1),COUNTRY_INFO!F82,0))</f>
        <v>20946.222153138267</v>
      </c>
      <c r="E82" s="46">
        <f>IF(INTRO!$E$39="Non-endemic",0, IF(OR(COUNTRY_INFO!$H82=1,COUNTRY_INFO!$I82=1),COUNTRY_INFO!G82,0))</f>
        <v>37872.46227688637</v>
      </c>
      <c r="F82" s="46">
        <f t="shared" si="9"/>
        <v>58818.684430024638</v>
      </c>
      <c r="G82" s="53">
        <f>IF(AND(INTRO!$E$39="Non-endemic",INTRO!$E$37="Non-endemic"),"Not required",IF(INTRO!$E$39="Non-endemic","Treat with DEC",COUNTRY_INFO!P82))</f>
        <v>1</v>
      </c>
      <c r="H82" s="53">
        <f>IF(INTRO!$E$39&lt;&gt;"Non-endemic",COUNTRY_INFO!Q82,"Not required")</f>
        <v>1</v>
      </c>
      <c r="I82" s="46">
        <v>58889.210430540246</v>
      </c>
      <c r="J82" s="46">
        <v>58889.210430540246</v>
      </c>
      <c r="K82" s="46"/>
      <c r="L82" s="46">
        <f t="shared" si="10"/>
        <v>58889.210430540246</v>
      </c>
      <c r="M82" s="46">
        <f t="shared" si="11"/>
        <v>0</v>
      </c>
      <c r="N82" s="46">
        <f t="shared" si="12"/>
        <v>0</v>
      </c>
      <c r="O82" s="46">
        <f t="shared" si="13"/>
        <v>164889.78920551267</v>
      </c>
      <c r="P82" s="46">
        <f t="shared" si="14"/>
        <v>164889.78920551267</v>
      </c>
      <c r="Q82" s="54"/>
      <c r="R82" s="55">
        <f t="shared" si="7"/>
        <v>164889.78920551267</v>
      </c>
      <c r="S82" s="55">
        <f t="shared" si="8"/>
        <v>330</v>
      </c>
    </row>
    <row r="83" spans="1:19" x14ac:dyDescent="0.3">
      <c r="A83" s="15" t="str">
        <f>IF(INTRO!$E$39="Non-endemic"," ",IF(COUNTRY_INFO!A83=0," ",COUNTRY_INFO!A83))</f>
        <v>Benin</v>
      </c>
      <c r="B83" s="15" t="str">
        <f>IF(INTRO!$E$39="Non-endemic"," ",IF(COUNTRY_INFO!B83=0," ",COUNTRY_INFO!B83))</f>
        <v>Zou</v>
      </c>
      <c r="C83" s="15" t="str">
        <f>IF(INTRO!$E$39="Non-endemic"," ",IF(COUNTRY_INFO!C83=0," ",COUNTRY_INFO!C83))</f>
        <v>Zagnanado</v>
      </c>
      <c r="D83" s="46">
        <f>IF(INTRO!$E$39="Non-endemic",0, IF(OR(COUNTRY_INFO!$H83=1,COUNTRY_INFO!$I83=1),COUNTRY_INFO!F83,0))</f>
        <v>19422.373115541101</v>
      </c>
      <c r="E83" s="46">
        <f>IF(INTRO!$E$39="Non-endemic",0, IF(OR(COUNTRY_INFO!$H83=1,COUNTRY_INFO!$I83=1),COUNTRY_INFO!G83,0))</f>
        <v>35117.220077594517</v>
      </c>
      <c r="F83" s="46">
        <f t="shared" si="9"/>
        <v>54539.593193135617</v>
      </c>
      <c r="G83" s="53">
        <f>IF(AND(INTRO!$E$39="Non-endemic",INTRO!$E$37="Non-endemic"),"Not required",IF(INTRO!$E$39="Non-endemic","Treat with DEC",COUNTRY_INFO!P83))</f>
        <v>1</v>
      </c>
      <c r="H83" s="53">
        <f>IF(INTRO!$E$39&lt;&gt;"Non-endemic",COUNTRY_INFO!Q83,"Not required")</f>
        <v>1</v>
      </c>
      <c r="I83" s="46">
        <v>54604.988388810838</v>
      </c>
      <c r="J83" s="46">
        <v>54604.988388810838</v>
      </c>
      <c r="K83" s="46"/>
      <c r="L83" s="46">
        <f t="shared" si="10"/>
        <v>54604.988388810838</v>
      </c>
      <c r="M83" s="46">
        <f t="shared" si="11"/>
        <v>0</v>
      </c>
      <c r="N83" s="46">
        <f t="shared" si="12"/>
        <v>0</v>
      </c>
      <c r="O83" s="46">
        <f t="shared" si="13"/>
        <v>152893.96748867034</v>
      </c>
      <c r="P83" s="46">
        <f t="shared" si="14"/>
        <v>152893.96748867034</v>
      </c>
      <c r="Q83" s="54"/>
      <c r="R83" s="55">
        <f t="shared" si="7"/>
        <v>152893.96748867034</v>
      </c>
      <c r="S83" s="55">
        <f t="shared" si="8"/>
        <v>306</v>
      </c>
    </row>
    <row r="84" spans="1:19" x14ac:dyDescent="0.3">
      <c r="A84" s="15" t="str">
        <f>IF(INTRO!$E$39="Non-endemic"," ",IF(COUNTRY_INFO!A84=0," ",COUNTRY_INFO!A84))</f>
        <v>Benin</v>
      </c>
      <c r="B84" s="15" t="str">
        <f>IF(INTRO!$E$39="Non-endemic"," ",IF(COUNTRY_INFO!B84=0," ",COUNTRY_INFO!B84))</f>
        <v>Zou</v>
      </c>
      <c r="C84" s="15" t="str">
        <f>IF(INTRO!$E$39="Non-endemic"," ",IF(COUNTRY_INFO!C84=0," ",COUNTRY_INFO!C84))</f>
        <v>Za-Kpota</v>
      </c>
      <c r="D84" s="46">
        <f>IF(INTRO!$E$39="Non-endemic",0, IF(OR(COUNTRY_INFO!$H84=1,COUNTRY_INFO!$I84=1),COUNTRY_INFO!F84,0))</f>
        <v>46850.597563791751</v>
      </c>
      <c r="E84" s="46">
        <f>IF(INTRO!$E$39="Non-endemic",0, IF(OR(COUNTRY_INFO!$H84=1,COUNTRY_INFO!$I84=1),COUNTRY_INFO!G84,0))</f>
        <v>84709.666302209327</v>
      </c>
      <c r="F84" s="46">
        <f t="shared" si="9"/>
        <v>131560.26386600107</v>
      </c>
      <c r="G84" s="53">
        <f>IF(AND(INTRO!$E$39="Non-endemic",INTRO!$E$37="Non-endemic"),"Not required",IF(INTRO!$E$39="Non-endemic","Treat with DEC",COUNTRY_INFO!P84))</f>
        <v>1</v>
      </c>
      <c r="H84" s="53">
        <f>IF(INTRO!$E$39&lt;&gt;"Non-endemic",COUNTRY_INFO!Q84,"Not required")</f>
        <v>1</v>
      </c>
      <c r="I84" s="46">
        <v>131718.00998574449</v>
      </c>
      <c r="J84" s="46">
        <v>131718.00998574449</v>
      </c>
      <c r="K84" s="46"/>
      <c r="L84" s="46">
        <f t="shared" si="10"/>
        <v>131718.00998574449</v>
      </c>
      <c r="M84" s="46">
        <f t="shared" si="11"/>
        <v>0</v>
      </c>
      <c r="N84" s="46">
        <f t="shared" si="12"/>
        <v>0</v>
      </c>
      <c r="O84" s="46">
        <f t="shared" si="13"/>
        <v>368810.42796008452</v>
      </c>
      <c r="P84" s="46">
        <f t="shared" si="14"/>
        <v>368810.42796008452</v>
      </c>
      <c r="Q84" s="54"/>
      <c r="R84" s="55">
        <f t="shared" si="7"/>
        <v>368810.42796008452</v>
      </c>
      <c r="S84" s="55">
        <f t="shared" si="8"/>
        <v>738</v>
      </c>
    </row>
    <row r="85" spans="1:19" x14ac:dyDescent="0.3">
      <c r="A85" s="15" t="str">
        <f>IF(INTRO!$E$39="Non-endemic"," ",IF(COUNTRY_INFO!A85=0," ",COUNTRY_INFO!A85))</f>
        <v>Benin</v>
      </c>
      <c r="B85" s="15" t="str">
        <f>IF(INTRO!$E$39="Non-endemic"," ",IF(COUNTRY_INFO!B85=0," ",COUNTRY_INFO!B85))</f>
        <v>Zou</v>
      </c>
      <c r="C85" s="15" t="str">
        <f>IF(INTRO!$E$39="Non-endemic"," ",IF(COUNTRY_INFO!C85=0," ",COUNTRY_INFO!C85))</f>
        <v>Zogbodomey</v>
      </c>
      <c r="D85" s="46">
        <f>IF(INTRO!$E$39="Non-endemic",0, IF(OR(COUNTRY_INFO!$H85=1,COUNTRY_INFO!$I85=1),COUNTRY_INFO!F85,0))</f>
        <v>32782.155164141805</v>
      </c>
      <c r="E85" s="46">
        <f>IF(INTRO!$E$39="Non-endemic",0, IF(OR(COUNTRY_INFO!$H85=1,COUNTRY_INFO!$I85=1),COUNTRY_INFO!G85,0))</f>
        <v>59272.785599811963</v>
      </c>
      <c r="F85" s="46">
        <f t="shared" si="9"/>
        <v>92054.940763953768</v>
      </c>
      <c r="G85" s="53">
        <f>IF(AND(INTRO!$E$39="Non-endemic",INTRO!$E$37="Non-endemic"),"Not required",IF(INTRO!$E$39="Non-endemic","Treat with DEC",COUNTRY_INFO!P85))</f>
        <v>1</v>
      </c>
      <c r="H85" s="53">
        <f>IF(INTRO!$E$39&lt;&gt;"Non-endemic",COUNTRY_INFO!Q85,"Not required")</f>
        <v>1</v>
      </c>
      <c r="I85" s="46">
        <v>92165.318390769055</v>
      </c>
      <c r="J85" s="46">
        <v>92165.318390769069</v>
      </c>
      <c r="K85" s="46"/>
      <c r="L85" s="46">
        <f t="shared" si="10"/>
        <v>92165.318390769069</v>
      </c>
      <c r="M85" s="46">
        <f t="shared" si="11"/>
        <v>0</v>
      </c>
      <c r="N85" s="46">
        <f t="shared" si="12"/>
        <v>0</v>
      </c>
      <c r="O85" s="46">
        <f t="shared" si="13"/>
        <v>258062.89149415339</v>
      </c>
      <c r="P85" s="46">
        <f t="shared" si="14"/>
        <v>258062.89149415339</v>
      </c>
      <c r="Q85" s="54"/>
      <c r="R85" s="55">
        <f t="shared" si="7"/>
        <v>258062.89149415339</v>
      </c>
      <c r="S85" s="55">
        <f t="shared" si="8"/>
        <v>517</v>
      </c>
    </row>
    <row r="86" spans="1:19" ht="14.5" x14ac:dyDescent="0.35">
      <c r="A86"/>
      <c r="B86"/>
      <c r="C86"/>
      <c r="D86"/>
      <c r="E86"/>
      <c r="F86"/>
      <c r="G86"/>
      <c r="H86"/>
      <c r="I86"/>
      <c r="J86"/>
      <c r="K86"/>
      <c r="L86"/>
      <c r="M86"/>
      <c r="N86"/>
      <c r="O86"/>
      <c r="P86"/>
      <c r="Q86"/>
      <c r="R86"/>
      <c r="S86"/>
    </row>
    <row r="87" spans="1:19" ht="14.5" x14ac:dyDescent="0.35">
      <c r="A87"/>
      <c r="B87"/>
      <c r="C87"/>
      <c r="D87"/>
      <c r="E87"/>
      <c r="F87"/>
      <c r="G87"/>
      <c r="H87"/>
      <c r="I87"/>
      <c r="J87"/>
      <c r="K87"/>
      <c r="L87"/>
      <c r="M87"/>
      <c r="N87"/>
      <c r="O87"/>
      <c r="P87"/>
      <c r="Q87"/>
      <c r="R87"/>
      <c r="S87"/>
    </row>
    <row r="88" spans="1:19" ht="14.5" x14ac:dyDescent="0.35">
      <c r="A88"/>
      <c r="B88"/>
      <c r="C88"/>
      <c r="D88"/>
      <c r="E88"/>
      <c r="F88"/>
      <c r="G88"/>
      <c r="H88"/>
      <c r="I88"/>
      <c r="J88"/>
      <c r="K88"/>
      <c r="L88"/>
      <c r="M88"/>
      <c r="N88"/>
      <c r="O88"/>
      <c r="P88"/>
      <c r="Q88"/>
      <c r="R88"/>
      <c r="S88"/>
    </row>
    <row r="89" spans="1:19" ht="14.5" x14ac:dyDescent="0.35">
      <c r="A89"/>
      <c r="B89"/>
      <c r="C89"/>
      <c r="D89"/>
      <c r="E89"/>
      <c r="F89"/>
      <c r="G89"/>
      <c r="H89"/>
      <c r="I89"/>
      <c r="J89"/>
      <c r="K89"/>
      <c r="L89"/>
      <c r="M89"/>
      <c r="N89"/>
      <c r="O89"/>
      <c r="P89"/>
      <c r="Q89"/>
      <c r="R89"/>
      <c r="S89"/>
    </row>
    <row r="90" spans="1:19" ht="14.5" x14ac:dyDescent="0.35">
      <c r="A90"/>
      <c r="B90"/>
      <c r="C90"/>
      <c r="D90"/>
      <c r="E90"/>
      <c r="F90"/>
      <c r="G90"/>
      <c r="H90"/>
      <c r="I90"/>
      <c r="J90"/>
      <c r="K90"/>
      <c r="L90"/>
      <c r="M90"/>
      <c r="N90"/>
      <c r="O90"/>
      <c r="P90"/>
      <c r="Q90"/>
      <c r="R90"/>
      <c r="S90"/>
    </row>
    <row r="91" spans="1:19" ht="14.5" x14ac:dyDescent="0.35">
      <c r="A91"/>
      <c r="B91"/>
      <c r="C91"/>
      <c r="D91"/>
      <c r="E91"/>
      <c r="F91"/>
      <c r="G91"/>
      <c r="H91"/>
      <c r="I91"/>
      <c r="J91"/>
      <c r="K91"/>
      <c r="L91"/>
      <c r="M91"/>
      <c r="N91"/>
      <c r="O91"/>
      <c r="P91"/>
      <c r="Q91"/>
      <c r="R91"/>
      <c r="S91"/>
    </row>
    <row r="92" spans="1:19" ht="14.5" x14ac:dyDescent="0.35">
      <c r="A92"/>
      <c r="B92"/>
      <c r="C92"/>
      <c r="D92"/>
      <c r="E92"/>
      <c r="F92"/>
      <c r="G92"/>
      <c r="H92"/>
      <c r="I92"/>
      <c r="J92"/>
      <c r="K92"/>
      <c r="L92"/>
      <c r="M92"/>
      <c r="N92"/>
      <c r="O92"/>
      <c r="P92"/>
      <c r="Q92"/>
      <c r="R92"/>
      <c r="S92"/>
    </row>
    <row r="93" spans="1:19" ht="14.5" x14ac:dyDescent="0.35">
      <c r="A93"/>
      <c r="B93"/>
      <c r="C93"/>
      <c r="D93"/>
      <c r="E93"/>
      <c r="F93"/>
      <c r="G93"/>
      <c r="H93"/>
      <c r="I93"/>
      <c r="J93"/>
      <c r="K93"/>
      <c r="L93"/>
      <c r="M93"/>
      <c r="N93"/>
      <c r="O93"/>
      <c r="P93"/>
      <c r="Q93"/>
      <c r="R93"/>
      <c r="S93"/>
    </row>
    <row r="94" spans="1:19" ht="14.5" x14ac:dyDescent="0.35">
      <c r="A94"/>
      <c r="B94"/>
      <c r="C94"/>
      <c r="D94"/>
      <c r="E94"/>
      <c r="F94"/>
      <c r="G94"/>
      <c r="H94"/>
      <c r="I94"/>
      <c r="J94"/>
      <c r="K94"/>
      <c r="L94"/>
      <c r="M94"/>
      <c r="N94"/>
      <c r="O94"/>
      <c r="P94"/>
      <c r="Q94"/>
      <c r="R94"/>
      <c r="S94"/>
    </row>
    <row r="95" spans="1:19" ht="14.5" x14ac:dyDescent="0.35">
      <c r="A95"/>
      <c r="B95"/>
      <c r="C95"/>
      <c r="D95"/>
      <c r="E95"/>
      <c r="F95"/>
      <c r="G95"/>
      <c r="H95"/>
      <c r="I95"/>
      <c r="J95"/>
      <c r="K95"/>
      <c r="L95"/>
      <c r="M95"/>
      <c r="N95"/>
      <c r="O95"/>
      <c r="P95"/>
      <c r="Q95"/>
      <c r="R95"/>
      <c r="S95"/>
    </row>
    <row r="96" spans="1:19" ht="14.5" x14ac:dyDescent="0.35">
      <c r="A96"/>
      <c r="B96"/>
      <c r="C96"/>
      <c r="D96"/>
      <c r="E96"/>
      <c r="F96"/>
      <c r="G96"/>
      <c r="H96"/>
      <c r="I96"/>
      <c r="J96"/>
      <c r="K96"/>
      <c r="L96"/>
      <c r="M96"/>
      <c r="N96"/>
      <c r="O96"/>
      <c r="P96"/>
      <c r="Q96"/>
      <c r="R96"/>
      <c r="S96"/>
    </row>
    <row r="97" spans="1:19" ht="14.5" x14ac:dyDescent="0.35">
      <c r="A97"/>
      <c r="B97"/>
      <c r="C97"/>
      <c r="D97"/>
      <c r="E97"/>
      <c r="F97"/>
      <c r="G97"/>
      <c r="H97"/>
      <c r="I97"/>
      <c r="J97"/>
      <c r="K97"/>
      <c r="L97"/>
      <c r="M97"/>
      <c r="N97"/>
      <c r="O97"/>
      <c r="P97"/>
      <c r="Q97"/>
      <c r="R97"/>
      <c r="S97"/>
    </row>
    <row r="98" spans="1:19" ht="14.5" x14ac:dyDescent="0.35">
      <c r="A98"/>
      <c r="B98"/>
      <c r="C98"/>
      <c r="D98"/>
      <c r="E98"/>
      <c r="F98"/>
      <c r="G98"/>
      <c r="H98"/>
      <c r="I98"/>
      <c r="J98"/>
      <c r="K98"/>
      <c r="L98"/>
      <c r="M98"/>
      <c r="N98"/>
      <c r="O98"/>
      <c r="P98"/>
      <c r="Q98"/>
      <c r="R98"/>
      <c r="S98"/>
    </row>
    <row r="99" spans="1:19" ht="14.5" x14ac:dyDescent="0.35">
      <c r="A99"/>
      <c r="B99"/>
      <c r="C99"/>
      <c r="D99"/>
      <c r="E99"/>
      <c r="F99"/>
      <c r="G99"/>
      <c r="H99"/>
      <c r="I99"/>
      <c r="J99"/>
      <c r="K99"/>
      <c r="L99"/>
      <c r="M99"/>
      <c r="N99"/>
      <c r="O99"/>
      <c r="P99"/>
      <c r="Q99"/>
      <c r="R99"/>
      <c r="S99"/>
    </row>
    <row r="100" spans="1:19" ht="14.5" x14ac:dyDescent="0.35">
      <c r="A100"/>
      <c r="B100"/>
      <c r="C100"/>
      <c r="D100"/>
      <c r="E100"/>
      <c r="F100"/>
      <c r="G100"/>
      <c r="H100"/>
      <c r="I100"/>
      <c r="J100"/>
      <c r="K100"/>
      <c r="L100"/>
      <c r="M100"/>
      <c r="N100"/>
      <c r="O100"/>
      <c r="P100"/>
      <c r="Q100"/>
      <c r="R100"/>
      <c r="S100"/>
    </row>
    <row r="101" spans="1:19" ht="14.5" x14ac:dyDescent="0.35">
      <c r="A101"/>
      <c r="B101"/>
      <c r="C101"/>
      <c r="D101"/>
      <c r="E101"/>
      <c r="F101"/>
      <c r="G101"/>
      <c r="H101"/>
      <c r="I101"/>
      <c r="J101"/>
      <c r="K101"/>
      <c r="L101"/>
      <c r="M101"/>
      <c r="N101"/>
      <c r="O101"/>
      <c r="P101"/>
      <c r="Q101"/>
      <c r="R101"/>
      <c r="S101"/>
    </row>
    <row r="102" spans="1:19" ht="14.5" x14ac:dyDescent="0.35">
      <c r="A102"/>
      <c r="B102"/>
      <c r="C102"/>
      <c r="D102"/>
      <c r="E102"/>
      <c r="F102"/>
      <c r="G102"/>
      <c r="H102"/>
      <c r="I102"/>
      <c r="J102"/>
      <c r="K102"/>
      <c r="L102"/>
      <c r="M102"/>
      <c r="N102"/>
      <c r="O102"/>
      <c r="P102"/>
      <c r="Q102"/>
      <c r="R102"/>
      <c r="S102"/>
    </row>
    <row r="103" spans="1:19" ht="14.5" x14ac:dyDescent="0.35">
      <c r="A103"/>
      <c r="B103"/>
      <c r="C103"/>
      <c r="D103"/>
      <c r="E103"/>
      <c r="F103"/>
      <c r="G103"/>
      <c r="H103"/>
      <c r="I103"/>
      <c r="J103"/>
      <c r="K103"/>
      <c r="L103"/>
      <c r="M103"/>
      <c r="N103"/>
      <c r="O103"/>
      <c r="P103"/>
      <c r="Q103"/>
      <c r="R103"/>
      <c r="S103"/>
    </row>
    <row r="104" spans="1:19" ht="14.5" x14ac:dyDescent="0.35">
      <c r="A104"/>
      <c r="B104"/>
      <c r="C104"/>
      <c r="D104"/>
      <c r="E104"/>
      <c r="F104"/>
      <c r="G104"/>
      <c r="H104"/>
      <c r="I104"/>
      <c r="J104"/>
      <c r="K104"/>
      <c r="L104"/>
      <c r="M104"/>
      <c r="N104"/>
      <c r="O104"/>
      <c r="P104"/>
      <c r="Q104"/>
      <c r="R104"/>
      <c r="S104"/>
    </row>
    <row r="105" spans="1:19" ht="14.5" x14ac:dyDescent="0.35">
      <c r="A105"/>
      <c r="B105"/>
      <c r="C105"/>
      <c r="D105"/>
      <c r="E105"/>
      <c r="F105"/>
      <c r="G105"/>
      <c r="H105"/>
      <c r="I105"/>
      <c r="J105"/>
      <c r="K105"/>
      <c r="L105"/>
      <c r="M105"/>
      <c r="N105"/>
      <c r="O105"/>
      <c r="P105"/>
      <c r="Q105"/>
      <c r="R105"/>
      <c r="S105"/>
    </row>
    <row r="106" spans="1:19" ht="14.5" x14ac:dyDescent="0.35">
      <c r="A106"/>
      <c r="B106"/>
      <c r="C106"/>
      <c r="D106"/>
      <c r="E106"/>
      <c r="F106"/>
      <c r="G106"/>
      <c r="H106"/>
      <c r="I106"/>
      <c r="J106"/>
      <c r="K106"/>
      <c r="L106"/>
      <c r="M106"/>
      <c r="N106"/>
      <c r="O106"/>
      <c r="P106"/>
      <c r="Q106"/>
      <c r="R106"/>
      <c r="S106"/>
    </row>
    <row r="107" spans="1:19" ht="14.5" x14ac:dyDescent="0.35">
      <c r="A107"/>
      <c r="B107"/>
      <c r="C107"/>
      <c r="D107"/>
      <c r="E107"/>
      <c r="F107"/>
      <c r="G107"/>
      <c r="H107"/>
      <c r="I107"/>
      <c r="J107"/>
      <c r="K107"/>
      <c r="L107"/>
      <c r="M107"/>
      <c r="N107"/>
      <c r="O107"/>
      <c r="P107"/>
      <c r="Q107"/>
      <c r="R107"/>
      <c r="S107"/>
    </row>
    <row r="108" spans="1:19" ht="14.5" x14ac:dyDescent="0.35">
      <c r="A108"/>
      <c r="B108"/>
      <c r="C108"/>
      <c r="D108"/>
      <c r="E108"/>
      <c r="F108"/>
      <c r="G108"/>
      <c r="H108"/>
      <c r="I108"/>
      <c r="J108"/>
      <c r="K108"/>
      <c r="L108"/>
      <c r="M108"/>
      <c r="N108"/>
      <c r="O108"/>
      <c r="P108"/>
      <c r="Q108"/>
      <c r="R108"/>
      <c r="S108"/>
    </row>
    <row r="109" spans="1:19" ht="14.5" x14ac:dyDescent="0.35">
      <c r="A109"/>
      <c r="B109"/>
      <c r="C109"/>
      <c r="D109"/>
      <c r="E109"/>
      <c r="F109"/>
      <c r="G109"/>
      <c r="H109"/>
      <c r="I109"/>
      <c r="J109"/>
      <c r="K109"/>
      <c r="L109"/>
      <c r="M109"/>
      <c r="N109"/>
      <c r="O109"/>
      <c r="P109"/>
      <c r="Q109"/>
      <c r="R109"/>
      <c r="S109"/>
    </row>
    <row r="110" spans="1:19" ht="14.5" x14ac:dyDescent="0.35">
      <c r="A110"/>
      <c r="B110"/>
      <c r="C110"/>
      <c r="D110"/>
      <c r="E110"/>
      <c r="F110"/>
      <c r="G110"/>
      <c r="H110"/>
      <c r="I110"/>
      <c r="J110"/>
      <c r="K110"/>
      <c r="L110"/>
      <c r="M110"/>
      <c r="N110"/>
      <c r="O110"/>
      <c r="P110"/>
      <c r="Q110"/>
      <c r="R110"/>
      <c r="S110"/>
    </row>
    <row r="111" spans="1:19" ht="14.5" x14ac:dyDescent="0.35">
      <c r="A111"/>
      <c r="B111"/>
      <c r="C111"/>
      <c r="D111"/>
      <c r="E111"/>
      <c r="F111"/>
      <c r="G111"/>
      <c r="H111"/>
      <c r="I111"/>
      <c r="J111"/>
      <c r="K111"/>
      <c r="L111"/>
      <c r="M111"/>
      <c r="N111"/>
      <c r="O111"/>
      <c r="P111"/>
      <c r="Q111"/>
      <c r="R111"/>
      <c r="S111"/>
    </row>
    <row r="112" spans="1:19" ht="14.5" x14ac:dyDescent="0.35">
      <c r="A112"/>
      <c r="B112"/>
      <c r="C112"/>
      <c r="D112"/>
      <c r="E112"/>
      <c r="F112"/>
      <c r="G112"/>
      <c r="H112"/>
      <c r="I112"/>
      <c r="J112"/>
      <c r="K112"/>
      <c r="L112"/>
      <c r="M112"/>
      <c r="N112"/>
      <c r="O112"/>
      <c r="P112"/>
      <c r="Q112"/>
      <c r="R112"/>
      <c r="S112"/>
    </row>
    <row r="113" spans="1:19" ht="14.5" x14ac:dyDescent="0.35">
      <c r="A113"/>
      <c r="B113"/>
      <c r="C113"/>
      <c r="D113"/>
      <c r="E113"/>
      <c r="F113"/>
      <c r="G113"/>
      <c r="H113"/>
      <c r="I113"/>
      <c r="J113"/>
      <c r="K113"/>
      <c r="L113"/>
      <c r="M113"/>
      <c r="N113"/>
      <c r="O113"/>
      <c r="P113"/>
      <c r="Q113"/>
      <c r="R113"/>
      <c r="S113"/>
    </row>
    <row r="114" spans="1:19" ht="14.5" x14ac:dyDescent="0.35">
      <c r="A114"/>
      <c r="B114"/>
      <c r="C114"/>
      <c r="D114"/>
      <c r="E114"/>
      <c r="F114"/>
      <c r="G114"/>
      <c r="H114"/>
      <c r="I114"/>
      <c r="J114"/>
      <c r="K114"/>
      <c r="L114"/>
      <c r="M114"/>
      <c r="N114"/>
      <c r="O114"/>
      <c r="P114"/>
      <c r="Q114"/>
      <c r="R114"/>
      <c r="S114"/>
    </row>
    <row r="115" spans="1:19" ht="14.5" x14ac:dyDescent="0.35">
      <c r="A115"/>
      <c r="B115"/>
      <c r="C115"/>
      <c r="D115"/>
      <c r="E115"/>
      <c r="F115"/>
      <c r="G115"/>
      <c r="H115"/>
      <c r="I115"/>
      <c r="J115"/>
      <c r="K115"/>
      <c r="L115"/>
      <c r="M115"/>
      <c r="N115"/>
      <c r="O115"/>
      <c r="P115"/>
      <c r="Q115"/>
      <c r="R115"/>
      <c r="S115"/>
    </row>
    <row r="116" spans="1:19" ht="14.5" x14ac:dyDescent="0.35">
      <c r="A116"/>
      <c r="B116"/>
      <c r="C116"/>
      <c r="D116"/>
      <c r="E116"/>
      <c r="F116"/>
      <c r="G116"/>
      <c r="H116"/>
      <c r="I116"/>
      <c r="J116"/>
      <c r="K116"/>
      <c r="L116"/>
      <c r="M116"/>
      <c r="N116"/>
      <c r="O116"/>
      <c r="P116"/>
      <c r="Q116"/>
      <c r="R116"/>
      <c r="S116"/>
    </row>
    <row r="117" spans="1:19" ht="14.5" x14ac:dyDescent="0.35">
      <c r="A117"/>
      <c r="B117"/>
      <c r="C117"/>
      <c r="D117"/>
      <c r="E117"/>
      <c r="F117"/>
      <c r="G117"/>
      <c r="H117"/>
      <c r="I117"/>
      <c r="J117"/>
      <c r="K117"/>
      <c r="L117"/>
      <c r="M117"/>
      <c r="N117"/>
      <c r="O117"/>
      <c r="P117"/>
      <c r="Q117"/>
      <c r="R117"/>
      <c r="S117"/>
    </row>
    <row r="118" spans="1:19" ht="14.5" x14ac:dyDescent="0.35">
      <c r="A118"/>
      <c r="B118"/>
      <c r="C118"/>
      <c r="D118"/>
      <c r="E118"/>
      <c r="F118"/>
      <c r="G118"/>
      <c r="H118"/>
      <c r="I118"/>
      <c r="J118"/>
      <c r="K118"/>
      <c r="L118"/>
      <c r="M118"/>
      <c r="N118"/>
      <c r="O118"/>
      <c r="P118"/>
      <c r="Q118"/>
      <c r="R118"/>
      <c r="S118"/>
    </row>
    <row r="119" spans="1:19" ht="14.5" x14ac:dyDescent="0.35">
      <c r="A119"/>
      <c r="B119"/>
      <c r="C119"/>
      <c r="D119"/>
      <c r="E119"/>
      <c r="F119"/>
      <c r="G119"/>
      <c r="H119"/>
      <c r="I119"/>
      <c r="J119"/>
      <c r="K119"/>
      <c r="L119"/>
      <c r="M119"/>
      <c r="N119"/>
      <c r="O119"/>
      <c r="P119"/>
      <c r="Q119"/>
      <c r="R119"/>
      <c r="S119"/>
    </row>
    <row r="120" spans="1:19" ht="14.5" x14ac:dyDescent="0.35">
      <c r="A120"/>
      <c r="B120"/>
      <c r="C120"/>
      <c r="D120"/>
      <c r="E120"/>
      <c r="F120"/>
      <c r="G120"/>
      <c r="H120"/>
      <c r="I120"/>
      <c r="J120"/>
      <c r="K120"/>
      <c r="L120"/>
      <c r="M120"/>
      <c r="N120"/>
      <c r="O120"/>
      <c r="P120"/>
      <c r="Q120"/>
      <c r="R120"/>
      <c r="S120"/>
    </row>
    <row r="121" spans="1:19" ht="14.5" x14ac:dyDescent="0.35">
      <c r="A121"/>
      <c r="B121"/>
      <c r="C121"/>
      <c r="D121"/>
      <c r="E121"/>
      <c r="F121"/>
      <c r="G121"/>
      <c r="H121"/>
      <c r="I121"/>
      <c r="J121"/>
      <c r="K121"/>
      <c r="L121"/>
      <c r="M121"/>
      <c r="N121"/>
      <c r="O121"/>
      <c r="P121"/>
      <c r="Q121"/>
      <c r="R121"/>
      <c r="S121"/>
    </row>
    <row r="122" spans="1:19" ht="14.5" x14ac:dyDescent="0.35">
      <c r="A122"/>
      <c r="B122"/>
      <c r="C122"/>
      <c r="D122"/>
      <c r="E122"/>
      <c r="F122"/>
      <c r="G122"/>
      <c r="H122"/>
      <c r="I122"/>
      <c r="J122"/>
      <c r="K122"/>
      <c r="L122"/>
      <c r="M122"/>
      <c r="N122"/>
      <c r="O122"/>
      <c r="P122"/>
      <c r="Q122"/>
      <c r="R122"/>
      <c r="S122"/>
    </row>
    <row r="123" spans="1:19" ht="14.5" x14ac:dyDescent="0.35">
      <c r="A123"/>
      <c r="B123"/>
      <c r="C123"/>
      <c r="D123"/>
      <c r="E123"/>
      <c r="F123"/>
      <c r="G123"/>
      <c r="H123"/>
      <c r="I123"/>
      <c r="J123"/>
      <c r="K123"/>
      <c r="L123"/>
      <c r="M123"/>
      <c r="N123"/>
      <c r="O123"/>
      <c r="P123"/>
      <c r="Q123"/>
      <c r="R123"/>
      <c r="S123"/>
    </row>
    <row r="124" spans="1:19" ht="14.5" x14ac:dyDescent="0.35">
      <c r="A124"/>
      <c r="B124"/>
      <c r="C124"/>
      <c r="D124"/>
      <c r="E124"/>
      <c r="F124"/>
      <c r="G124"/>
      <c r="H124"/>
      <c r="I124"/>
      <c r="J124"/>
      <c r="K124"/>
      <c r="L124"/>
      <c r="M124"/>
      <c r="N124"/>
      <c r="O124"/>
      <c r="P124"/>
      <c r="Q124"/>
      <c r="R124"/>
      <c r="S124"/>
    </row>
    <row r="125" spans="1:19" ht="14.5" x14ac:dyDescent="0.35">
      <c r="A125"/>
      <c r="B125"/>
      <c r="C125"/>
      <c r="D125"/>
      <c r="E125"/>
      <c r="F125"/>
      <c r="G125"/>
      <c r="H125"/>
      <c r="I125"/>
      <c r="J125"/>
      <c r="K125"/>
      <c r="L125"/>
      <c r="M125"/>
      <c r="N125"/>
      <c r="O125"/>
      <c r="P125"/>
      <c r="Q125"/>
      <c r="R125"/>
      <c r="S125"/>
    </row>
    <row r="126" spans="1:19" ht="14.5" x14ac:dyDescent="0.35">
      <c r="A126"/>
      <c r="B126"/>
      <c r="C126"/>
      <c r="D126"/>
      <c r="E126"/>
      <c r="F126"/>
      <c r="G126"/>
      <c r="H126"/>
      <c r="I126"/>
      <c r="J126"/>
      <c r="K126"/>
      <c r="L126"/>
      <c r="M126"/>
      <c r="N126"/>
      <c r="O126"/>
      <c r="P126"/>
      <c r="Q126"/>
      <c r="R126"/>
      <c r="S126"/>
    </row>
    <row r="127" spans="1:19" ht="14.5" x14ac:dyDescent="0.35">
      <c r="A127"/>
      <c r="B127"/>
      <c r="C127"/>
      <c r="D127"/>
      <c r="E127"/>
      <c r="F127"/>
      <c r="G127"/>
      <c r="H127"/>
      <c r="I127"/>
      <c r="J127"/>
      <c r="K127"/>
      <c r="L127"/>
      <c r="M127"/>
      <c r="N127"/>
      <c r="O127"/>
      <c r="P127"/>
      <c r="Q127"/>
      <c r="R127"/>
      <c r="S127"/>
    </row>
    <row r="128" spans="1:19" ht="14.5" x14ac:dyDescent="0.35">
      <c r="A128"/>
      <c r="B128"/>
      <c r="C128"/>
      <c r="D128"/>
      <c r="E128"/>
      <c r="F128"/>
      <c r="G128"/>
      <c r="H128"/>
      <c r="I128"/>
      <c r="J128"/>
      <c r="K128"/>
      <c r="L128"/>
      <c r="M128"/>
      <c r="N128"/>
      <c r="O128"/>
      <c r="P128"/>
      <c r="Q128"/>
      <c r="R128"/>
      <c r="S128"/>
    </row>
    <row r="129" spans="1:19" ht="14.5" x14ac:dyDescent="0.35">
      <c r="A129"/>
      <c r="B129"/>
      <c r="C129"/>
      <c r="D129"/>
      <c r="E129"/>
      <c r="F129"/>
      <c r="G129"/>
      <c r="H129"/>
      <c r="I129"/>
      <c r="J129"/>
      <c r="K129"/>
      <c r="L129"/>
      <c r="M129"/>
      <c r="N129"/>
      <c r="O129"/>
      <c r="P129"/>
      <c r="Q129"/>
      <c r="R129"/>
      <c r="S129"/>
    </row>
    <row r="130" spans="1:19" ht="14.5" x14ac:dyDescent="0.35">
      <c r="A130"/>
      <c r="B130"/>
      <c r="C130"/>
      <c r="D130"/>
      <c r="E130"/>
      <c r="F130"/>
      <c r="G130"/>
      <c r="H130"/>
      <c r="I130"/>
      <c r="J130"/>
      <c r="K130"/>
      <c r="L130"/>
      <c r="M130"/>
      <c r="N130"/>
      <c r="O130"/>
      <c r="P130"/>
      <c r="Q130"/>
      <c r="R130"/>
      <c r="S130"/>
    </row>
    <row r="131" spans="1:19" ht="14.5" x14ac:dyDescent="0.35">
      <c r="A131"/>
      <c r="B131"/>
      <c r="C131"/>
      <c r="D131"/>
      <c r="E131"/>
      <c r="F131"/>
      <c r="G131"/>
      <c r="H131"/>
      <c r="I131"/>
      <c r="J131"/>
      <c r="K131"/>
      <c r="L131"/>
      <c r="M131"/>
      <c r="N131"/>
      <c r="O131"/>
      <c r="P131"/>
      <c r="Q131"/>
      <c r="R131"/>
      <c r="S131"/>
    </row>
    <row r="132" spans="1:19" ht="14.5" x14ac:dyDescent="0.35">
      <c r="A132"/>
      <c r="B132"/>
      <c r="C132"/>
      <c r="D132"/>
      <c r="E132"/>
      <c r="F132"/>
      <c r="G132"/>
      <c r="H132"/>
      <c r="I132"/>
      <c r="J132"/>
      <c r="K132"/>
      <c r="L132"/>
      <c r="M132"/>
      <c r="N132"/>
      <c r="O132"/>
      <c r="P132"/>
      <c r="Q132"/>
      <c r="R132"/>
      <c r="S132"/>
    </row>
    <row r="133" spans="1:19" ht="14.5" x14ac:dyDescent="0.35">
      <c r="A133"/>
      <c r="B133"/>
      <c r="C133"/>
      <c r="D133"/>
      <c r="E133"/>
      <c r="F133"/>
      <c r="G133"/>
      <c r="H133"/>
      <c r="I133"/>
      <c r="J133"/>
      <c r="K133"/>
      <c r="L133"/>
      <c r="M133"/>
      <c r="N133"/>
      <c r="O133"/>
      <c r="P133"/>
      <c r="Q133"/>
      <c r="R133"/>
      <c r="S133"/>
    </row>
    <row r="134" spans="1:19" ht="14.5" x14ac:dyDescent="0.35">
      <c r="A134"/>
      <c r="B134"/>
      <c r="C134"/>
      <c r="D134"/>
      <c r="E134"/>
      <c r="F134"/>
      <c r="G134"/>
      <c r="H134"/>
      <c r="I134"/>
      <c r="J134"/>
      <c r="K134"/>
      <c r="L134"/>
      <c r="M134"/>
      <c r="N134"/>
      <c r="O134"/>
      <c r="P134"/>
      <c r="Q134"/>
      <c r="R134"/>
      <c r="S134"/>
    </row>
    <row r="135" spans="1:19" ht="14.5" x14ac:dyDescent="0.35">
      <c r="A135"/>
      <c r="B135"/>
      <c r="C135"/>
      <c r="D135"/>
      <c r="E135"/>
      <c r="F135"/>
      <c r="G135"/>
      <c r="H135"/>
      <c r="I135"/>
      <c r="J135"/>
      <c r="K135"/>
      <c r="L135"/>
      <c r="M135"/>
      <c r="N135"/>
      <c r="O135"/>
      <c r="P135"/>
      <c r="Q135"/>
      <c r="R135"/>
      <c r="S135"/>
    </row>
    <row r="136" spans="1:19" ht="14.5" x14ac:dyDescent="0.35">
      <c r="A136"/>
      <c r="B136"/>
      <c r="C136"/>
      <c r="D136"/>
      <c r="E136"/>
      <c r="F136"/>
      <c r="G136"/>
      <c r="H136"/>
      <c r="I136"/>
      <c r="J136"/>
      <c r="K136"/>
      <c r="L136"/>
      <c r="M136"/>
      <c r="N136"/>
      <c r="O136"/>
      <c r="P136"/>
      <c r="Q136"/>
      <c r="R136"/>
      <c r="S136"/>
    </row>
    <row r="137" spans="1:19" ht="14.5" x14ac:dyDescent="0.35">
      <c r="A137"/>
      <c r="B137"/>
      <c r="C137"/>
      <c r="D137"/>
      <c r="E137"/>
      <c r="F137"/>
      <c r="G137"/>
      <c r="H137"/>
      <c r="I137"/>
      <c r="J137"/>
      <c r="K137"/>
      <c r="L137"/>
      <c r="M137"/>
      <c r="N137"/>
      <c r="O137"/>
      <c r="P137"/>
      <c r="Q137"/>
      <c r="R137"/>
      <c r="S137"/>
    </row>
    <row r="138" spans="1:19" ht="14.5" x14ac:dyDescent="0.35">
      <c r="A138"/>
      <c r="B138"/>
      <c r="C138"/>
      <c r="D138"/>
      <c r="E138"/>
      <c r="F138"/>
      <c r="G138"/>
      <c r="H138"/>
      <c r="I138"/>
      <c r="J138"/>
      <c r="K138"/>
      <c r="L138"/>
      <c r="M138"/>
      <c r="N138"/>
      <c r="O138"/>
      <c r="P138"/>
      <c r="Q138"/>
      <c r="R138"/>
      <c r="S138"/>
    </row>
    <row r="139" spans="1:19" ht="14.5" x14ac:dyDescent="0.35">
      <c r="A139"/>
      <c r="B139"/>
      <c r="C139"/>
      <c r="D139"/>
      <c r="E139"/>
      <c r="F139"/>
      <c r="G139"/>
      <c r="H139"/>
      <c r="I139"/>
      <c r="J139"/>
      <c r="K139"/>
      <c r="L139"/>
      <c r="M139"/>
      <c r="N139"/>
      <c r="O139"/>
      <c r="P139"/>
      <c r="Q139"/>
      <c r="R139"/>
      <c r="S139"/>
    </row>
    <row r="140" spans="1:19" ht="14.5" x14ac:dyDescent="0.35">
      <c r="A140"/>
      <c r="B140"/>
      <c r="C140"/>
      <c r="D140"/>
      <c r="E140"/>
      <c r="F140"/>
      <c r="G140"/>
      <c r="H140"/>
      <c r="I140"/>
      <c r="J140"/>
      <c r="K140"/>
      <c r="L140"/>
      <c r="M140"/>
      <c r="N140"/>
      <c r="O140"/>
      <c r="P140"/>
      <c r="Q140"/>
      <c r="R140"/>
      <c r="S140"/>
    </row>
    <row r="141" spans="1:19" ht="14.5" x14ac:dyDescent="0.35">
      <c r="A141"/>
      <c r="B141"/>
      <c r="C141"/>
      <c r="D141"/>
      <c r="E141"/>
      <c r="F141"/>
      <c r="G141"/>
      <c r="H141"/>
      <c r="I141"/>
      <c r="J141"/>
      <c r="K141"/>
      <c r="L141"/>
      <c r="M141"/>
      <c r="N141"/>
      <c r="O141"/>
      <c r="P141"/>
      <c r="Q141"/>
      <c r="R141"/>
      <c r="S141"/>
    </row>
    <row r="142" spans="1:19" ht="14.5" x14ac:dyDescent="0.35">
      <c r="A142"/>
      <c r="B142"/>
      <c r="C142"/>
      <c r="D142"/>
      <c r="E142"/>
      <c r="F142"/>
      <c r="G142"/>
      <c r="H142"/>
      <c r="I142"/>
      <c r="J142"/>
      <c r="K142"/>
      <c r="L142"/>
      <c r="M142"/>
      <c r="N142"/>
      <c r="O142"/>
      <c r="P142"/>
      <c r="Q142"/>
      <c r="R142"/>
      <c r="S142"/>
    </row>
    <row r="143" spans="1:19" ht="14.5" x14ac:dyDescent="0.35">
      <c r="A143"/>
      <c r="B143"/>
      <c r="C143"/>
      <c r="D143"/>
      <c r="E143"/>
      <c r="F143"/>
      <c r="G143"/>
      <c r="H143"/>
      <c r="I143"/>
      <c r="J143"/>
      <c r="K143"/>
      <c r="L143"/>
      <c r="M143"/>
      <c r="N143"/>
      <c r="O143"/>
      <c r="P143"/>
      <c r="Q143"/>
      <c r="R143"/>
      <c r="S143"/>
    </row>
    <row r="144" spans="1:19" ht="14.5" x14ac:dyDescent="0.35">
      <c r="A144"/>
      <c r="B144"/>
      <c r="C144"/>
      <c r="D144"/>
      <c r="E144"/>
      <c r="F144"/>
      <c r="G144"/>
      <c r="H144"/>
      <c r="I144"/>
      <c r="J144"/>
      <c r="K144"/>
      <c r="L144"/>
      <c r="M144"/>
      <c r="N144"/>
      <c r="O144"/>
      <c r="P144"/>
      <c r="Q144"/>
      <c r="R144"/>
      <c r="S144"/>
    </row>
    <row r="145" spans="1:19" ht="14.5" x14ac:dyDescent="0.35">
      <c r="A145"/>
      <c r="B145"/>
      <c r="C145"/>
      <c r="D145"/>
      <c r="E145"/>
      <c r="F145"/>
      <c r="G145"/>
      <c r="H145"/>
      <c r="I145"/>
      <c r="J145"/>
      <c r="K145"/>
      <c r="L145"/>
      <c r="M145"/>
      <c r="N145"/>
      <c r="O145"/>
      <c r="P145"/>
      <c r="Q145"/>
      <c r="R145"/>
      <c r="S145"/>
    </row>
    <row r="146" spans="1:19" ht="14.5" x14ac:dyDescent="0.35">
      <c r="A146"/>
      <c r="B146"/>
      <c r="C146"/>
      <c r="D146"/>
      <c r="E146"/>
      <c r="F146"/>
      <c r="G146"/>
      <c r="H146"/>
      <c r="I146"/>
      <c r="J146"/>
      <c r="K146"/>
      <c r="L146"/>
      <c r="M146"/>
      <c r="N146"/>
      <c r="O146"/>
      <c r="P146"/>
      <c r="Q146"/>
      <c r="R146"/>
      <c r="S146"/>
    </row>
    <row r="147" spans="1:19" ht="14.5" x14ac:dyDescent="0.35">
      <c r="A147"/>
      <c r="B147"/>
      <c r="C147"/>
      <c r="D147"/>
      <c r="E147"/>
      <c r="F147"/>
      <c r="G147"/>
      <c r="H147"/>
      <c r="I147"/>
      <c r="J147"/>
      <c r="K147"/>
      <c r="L147"/>
      <c r="M147"/>
      <c r="N147"/>
      <c r="O147"/>
      <c r="P147"/>
      <c r="Q147"/>
      <c r="R147"/>
      <c r="S147"/>
    </row>
    <row r="148" spans="1:19" ht="14.5" x14ac:dyDescent="0.35">
      <c r="A148"/>
      <c r="B148"/>
      <c r="C148"/>
      <c r="D148"/>
      <c r="E148"/>
      <c r="F148"/>
      <c r="G148"/>
      <c r="H148"/>
      <c r="I148"/>
      <c r="J148"/>
      <c r="K148"/>
      <c r="L148"/>
      <c r="M148"/>
      <c r="N148"/>
      <c r="O148"/>
      <c r="P148"/>
      <c r="Q148"/>
      <c r="R148"/>
      <c r="S148"/>
    </row>
    <row r="149" spans="1:19" ht="14.5" x14ac:dyDescent="0.35">
      <c r="A149"/>
      <c r="B149"/>
      <c r="C149"/>
      <c r="D149"/>
      <c r="E149"/>
      <c r="F149"/>
      <c r="G149"/>
      <c r="H149"/>
      <c r="I149"/>
      <c r="J149"/>
      <c r="K149"/>
      <c r="L149"/>
      <c r="M149"/>
      <c r="N149"/>
      <c r="O149"/>
      <c r="P149"/>
      <c r="Q149"/>
      <c r="R149"/>
      <c r="S149"/>
    </row>
    <row r="150" spans="1:19" ht="14.5" x14ac:dyDescent="0.35">
      <c r="A150"/>
      <c r="B150"/>
      <c r="C150"/>
      <c r="D150"/>
      <c r="E150"/>
      <c r="F150"/>
      <c r="G150"/>
      <c r="H150"/>
      <c r="I150"/>
      <c r="J150"/>
      <c r="K150"/>
      <c r="L150"/>
      <c r="M150"/>
      <c r="N150"/>
      <c r="O150"/>
      <c r="P150"/>
      <c r="Q150"/>
      <c r="R150"/>
      <c r="S150"/>
    </row>
    <row r="151" spans="1:19" ht="14.5" x14ac:dyDescent="0.35">
      <c r="A151"/>
      <c r="B151"/>
      <c r="C151"/>
      <c r="D151"/>
      <c r="E151"/>
      <c r="F151"/>
      <c r="G151"/>
      <c r="H151"/>
      <c r="I151"/>
      <c r="J151"/>
      <c r="K151"/>
      <c r="L151"/>
      <c r="M151"/>
      <c r="N151"/>
      <c r="O151"/>
      <c r="P151"/>
      <c r="Q151"/>
      <c r="R151"/>
      <c r="S151"/>
    </row>
    <row r="152" spans="1:19" ht="14.5" x14ac:dyDescent="0.35">
      <c r="A152"/>
      <c r="B152"/>
      <c r="C152"/>
      <c r="D152"/>
      <c r="E152"/>
      <c r="F152"/>
      <c r="G152"/>
      <c r="H152"/>
      <c r="I152"/>
      <c r="J152"/>
      <c r="K152"/>
      <c r="L152"/>
      <c r="M152"/>
      <c r="N152"/>
      <c r="O152"/>
      <c r="P152"/>
      <c r="Q152"/>
      <c r="R152"/>
      <c r="S152"/>
    </row>
    <row r="153" spans="1:19" ht="14.5" x14ac:dyDescent="0.35">
      <c r="A153"/>
      <c r="B153"/>
      <c r="C153"/>
      <c r="D153"/>
      <c r="E153"/>
      <c r="F153"/>
      <c r="G153"/>
      <c r="H153"/>
      <c r="I153"/>
      <c r="J153"/>
      <c r="K153"/>
      <c r="L153"/>
      <c r="M153"/>
      <c r="N153"/>
      <c r="O153"/>
      <c r="P153"/>
      <c r="Q153"/>
      <c r="R153"/>
      <c r="S153"/>
    </row>
    <row r="154" spans="1:19" ht="14.5" x14ac:dyDescent="0.35">
      <c r="A154"/>
      <c r="B154"/>
      <c r="C154"/>
      <c r="D154"/>
      <c r="E154"/>
      <c r="F154"/>
      <c r="G154"/>
      <c r="H154"/>
      <c r="I154"/>
      <c r="J154"/>
      <c r="K154"/>
      <c r="L154"/>
      <c r="M154"/>
      <c r="N154"/>
      <c r="O154"/>
      <c r="P154"/>
      <c r="Q154"/>
      <c r="R154"/>
      <c r="S154"/>
    </row>
    <row r="155" spans="1:19" ht="14.5" x14ac:dyDescent="0.35">
      <c r="A155"/>
      <c r="B155"/>
      <c r="C155"/>
      <c r="D155"/>
      <c r="E155"/>
      <c r="F155"/>
      <c r="G155"/>
      <c r="H155"/>
      <c r="I155"/>
      <c r="J155"/>
      <c r="K155"/>
      <c r="L155"/>
      <c r="M155"/>
      <c r="N155"/>
      <c r="O155"/>
      <c r="P155"/>
      <c r="Q155"/>
      <c r="R155"/>
      <c r="S155"/>
    </row>
    <row r="156" spans="1:19" ht="14.5" x14ac:dyDescent="0.35">
      <c r="A156"/>
      <c r="B156"/>
      <c r="C156"/>
      <c r="D156"/>
      <c r="E156"/>
      <c r="F156"/>
      <c r="G156"/>
      <c r="H156"/>
      <c r="I156"/>
      <c r="J156"/>
      <c r="K156"/>
      <c r="L156"/>
      <c r="M156"/>
      <c r="N156"/>
      <c r="O156"/>
      <c r="P156"/>
      <c r="Q156"/>
      <c r="R156"/>
      <c r="S156"/>
    </row>
    <row r="157" spans="1:19" ht="14.5" x14ac:dyDescent="0.35">
      <c r="A157"/>
      <c r="B157"/>
      <c r="C157"/>
      <c r="D157"/>
      <c r="E157"/>
      <c r="F157"/>
      <c r="G157"/>
      <c r="H157"/>
      <c r="I157"/>
      <c r="J157"/>
      <c r="K157"/>
      <c r="L157"/>
      <c r="M157"/>
      <c r="N157"/>
      <c r="O157"/>
      <c r="P157"/>
      <c r="Q157"/>
      <c r="R157"/>
      <c r="S157"/>
    </row>
    <row r="158" spans="1:19" ht="14.5" x14ac:dyDescent="0.35">
      <c r="A158"/>
      <c r="B158"/>
      <c r="C158"/>
      <c r="D158"/>
      <c r="E158"/>
      <c r="F158"/>
      <c r="G158"/>
      <c r="H158"/>
      <c r="I158"/>
      <c r="J158"/>
      <c r="K158"/>
      <c r="L158"/>
      <c r="M158"/>
      <c r="N158"/>
      <c r="O158"/>
      <c r="P158"/>
      <c r="Q158"/>
      <c r="R158"/>
      <c r="S158"/>
    </row>
    <row r="159" spans="1:19" ht="14.5" x14ac:dyDescent="0.35">
      <c r="A159"/>
      <c r="B159"/>
      <c r="C159"/>
      <c r="D159"/>
      <c r="E159"/>
      <c r="F159"/>
      <c r="G159"/>
      <c r="H159"/>
      <c r="I159"/>
      <c r="J159"/>
      <c r="K159"/>
      <c r="L159"/>
      <c r="M159"/>
      <c r="N159"/>
      <c r="O159"/>
      <c r="P159"/>
      <c r="Q159"/>
      <c r="R159"/>
      <c r="S159"/>
    </row>
    <row r="160" spans="1:19" ht="14.5" x14ac:dyDescent="0.35">
      <c r="A160"/>
      <c r="B160"/>
      <c r="C160"/>
      <c r="D160"/>
      <c r="E160"/>
      <c r="F160"/>
      <c r="G160"/>
      <c r="H160"/>
      <c r="I160"/>
      <c r="J160"/>
      <c r="K160"/>
      <c r="L160"/>
      <c r="M160"/>
      <c r="N160"/>
      <c r="O160"/>
      <c r="P160"/>
      <c r="Q160"/>
      <c r="R160"/>
      <c r="S160"/>
    </row>
    <row r="161" spans="1:19" ht="14.5" x14ac:dyDescent="0.35">
      <c r="A161"/>
      <c r="B161"/>
      <c r="C161"/>
      <c r="D161"/>
      <c r="E161"/>
      <c r="F161"/>
      <c r="G161"/>
      <c r="H161"/>
      <c r="I161"/>
      <c r="J161"/>
      <c r="K161"/>
      <c r="L161"/>
      <c r="M161"/>
      <c r="N161"/>
      <c r="O161"/>
      <c r="P161"/>
      <c r="Q161"/>
      <c r="R161"/>
      <c r="S161"/>
    </row>
    <row r="162" spans="1:19" ht="14.5" x14ac:dyDescent="0.35">
      <c r="A162"/>
      <c r="B162"/>
      <c r="C162"/>
      <c r="D162"/>
      <c r="E162"/>
      <c r="F162"/>
      <c r="G162"/>
      <c r="H162"/>
      <c r="I162"/>
      <c r="J162"/>
      <c r="K162"/>
      <c r="L162"/>
      <c r="M162"/>
      <c r="N162"/>
      <c r="O162"/>
      <c r="P162"/>
      <c r="Q162"/>
      <c r="R162"/>
      <c r="S162"/>
    </row>
    <row r="163" spans="1:19" ht="14.5" x14ac:dyDescent="0.35">
      <c r="A163"/>
      <c r="B163"/>
      <c r="C163"/>
      <c r="D163"/>
      <c r="E163"/>
      <c r="F163"/>
      <c r="G163"/>
      <c r="H163"/>
      <c r="I163"/>
      <c r="J163"/>
      <c r="K163"/>
      <c r="L163"/>
      <c r="M163"/>
      <c r="N163"/>
      <c r="O163"/>
      <c r="P163"/>
      <c r="Q163"/>
      <c r="R163"/>
      <c r="S163"/>
    </row>
    <row r="164" spans="1:19" ht="14.5" x14ac:dyDescent="0.35">
      <c r="A164"/>
      <c r="B164"/>
      <c r="C164"/>
      <c r="D164"/>
      <c r="E164"/>
      <c r="F164"/>
      <c r="G164"/>
      <c r="H164"/>
      <c r="I164"/>
      <c r="J164"/>
      <c r="K164"/>
      <c r="L164"/>
      <c r="M164"/>
      <c r="N164"/>
      <c r="O164"/>
      <c r="P164"/>
      <c r="Q164"/>
      <c r="R164"/>
      <c r="S164"/>
    </row>
    <row r="165" spans="1:19" ht="14.5" x14ac:dyDescent="0.35">
      <c r="A165"/>
      <c r="B165"/>
      <c r="C165"/>
      <c r="D165"/>
      <c r="E165"/>
      <c r="F165"/>
      <c r="G165"/>
      <c r="H165"/>
      <c r="I165"/>
      <c r="J165"/>
      <c r="K165"/>
      <c r="L165"/>
      <c r="M165"/>
      <c r="N165"/>
      <c r="O165"/>
      <c r="P165"/>
      <c r="Q165"/>
      <c r="R165"/>
      <c r="S165"/>
    </row>
    <row r="166" spans="1:19" ht="14.5" x14ac:dyDescent="0.35">
      <c r="A166"/>
      <c r="B166"/>
      <c r="C166"/>
      <c r="D166"/>
      <c r="E166"/>
      <c r="F166"/>
      <c r="G166"/>
      <c r="H166"/>
      <c r="I166"/>
      <c r="J166"/>
      <c r="K166"/>
      <c r="L166"/>
      <c r="M166"/>
      <c r="N166"/>
      <c r="O166"/>
      <c r="P166"/>
      <c r="Q166"/>
      <c r="R166"/>
      <c r="S166"/>
    </row>
    <row r="167" spans="1:19" ht="14.5" x14ac:dyDescent="0.35">
      <c r="A167"/>
      <c r="B167"/>
      <c r="C167"/>
      <c r="D167"/>
      <c r="E167"/>
      <c r="F167"/>
      <c r="G167"/>
      <c r="H167"/>
      <c r="I167"/>
      <c r="J167"/>
      <c r="K167"/>
      <c r="L167"/>
      <c r="M167"/>
      <c r="N167"/>
      <c r="O167"/>
      <c r="P167"/>
      <c r="Q167"/>
      <c r="R167"/>
      <c r="S167"/>
    </row>
    <row r="168" spans="1:19" ht="14.5" x14ac:dyDescent="0.35">
      <c r="A168"/>
      <c r="B168"/>
      <c r="C168"/>
      <c r="D168"/>
      <c r="E168"/>
      <c r="F168"/>
      <c r="G168"/>
      <c r="H168"/>
      <c r="I168"/>
      <c r="J168"/>
      <c r="K168"/>
      <c r="L168"/>
      <c r="M168"/>
      <c r="N168"/>
      <c r="O168"/>
      <c r="P168"/>
      <c r="Q168"/>
      <c r="R168"/>
      <c r="S168"/>
    </row>
    <row r="169" spans="1:19" ht="14.5" x14ac:dyDescent="0.35">
      <c r="A169"/>
      <c r="B169"/>
      <c r="C169"/>
      <c r="D169"/>
      <c r="E169"/>
      <c r="F169"/>
      <c r="G169"/>
      <c r="H169"/>
      <c r="I169"/>
      <c r="J169"/>
      <c r="K169"/>
      <c r="L169"/>
      <c r="M169"/>
      <c r="N169"/>
      <c r="O169"/>
      <c r="P169"/>
      <c r="Q169"/>
      <c r="R169"/>
      <c r="S169"/>
    </row>
    <row r="170" spans="1:19" ht="14.5" x14ac:dyDescent="0.35">
      <c r="A170"/>
      <c r="B170"/>
      <c r="C170"/>
      <c r="D170"/>
      <c r="E170"/>
      <c r="F170"/>
      <c r="G170"/>
      <c r="H170"/>
      <c r="I170"/>
      <c r="J170"/>
      <c r="K170"/>
      <c r="L170"/>
      <c r="M170"/>
      <c r="N170"/>
      <c r="O170"/>
      <c r="P170"/>
      <c r="Q170"/>
      <c r="R170"/>
      <c r="S170"/>
    </row>
    <row r="171" spans="1:19" ht="14.5" x14ac:dyDescent="0.35">
      <c r="A171"/>
      <c r="B171"/>
      <c r="C171"/>
      <c r="D171"/>
      <c r="E171"/>
      <c r="F171"/>
      <c r="G171"/>
      <c r="H171"/>
      <c r="I171"/>
      <c r="J171"/>
      <c r="K171"/>
      <c r="L171"/>
      <c r="M171"/>
      <c r="N171"/>
      <c r="O171"/>
      <c r="P171"/>
      <c r="Q171"/>
      <c r="R171"/>
      <c r="S171"/>
    </row>
    <row r="172" spans="1:19" ht="14.5" x14ac:dyDescent="0.35">
      <c r="A172"/>
      <c r="B172"/>
      <c r="C172"/>
      <c r="D172"/>
      <c r="E172"/>
      <c r="F172"/>
      <c r="G172"/>
      <c r="H172"/>
      <c r="I172"/>
      <c r="J172"/>
      <c r="K172"/>
      <c r="L172"/>
      <c r="M172"/>
      <c r="N172"/>
      <c r="O172"/>
      <c r="P172"/>
      <c r="Q172"/>
      <c r="R172"/>
      <c r="S172"/>
    </row>
    <row r="173" spans="1:19" ht="14.5" x14ac:dyDescent="0.35">
      <c r="A173"/>
      <c r="B173"/>
      <c r="C173"/>
      <c r="D173"/>
      <c r="E173"/>
      <c r="F173"/>
      <c r="G173"/>
      <c r="H173"/>
      <c r="I173"/>
      <c r="J173"/>
      <c r="K173"/>
      <c r="L173"/>
      <c r="M173"/>
      <c r="N173"/>
      <c r="O173"/>
      <c r="P173"/>
      <c r="Q173"/>
      <c r="R173"/>
      <c r="S173"/>
    </row>
    <row r="174" spans="1:19" ht="14.5" x14ac:dyDescent="0.35">
      <c r="A174"/>
      <c r="B174"/>
      <c r="C174"/>
      <c r="D174"/>
      <c r="E174"/>
      <c r="F174"/>
      <c r="G174"/>
      <c r="H174"/>
      <c r="I174"/>
      <c r="J174"/>
      <c r="K174"/>
      <c r="L174"/>
      <c r="M174"/>
      <c r="N174"/>
      <c r="O174"/>
      <c r="P174"/>
      <c r="Q174"/>
      <c r="R174"/>
      <c r="S174"/>
    </row>
    <row r="175" spans="1:19" ht="14.5" x14ac:dyDescent="0.35">
      <c r="A175"/>
      <c r="B175"/>
      <c r="C175"/>
      <c r="D175"/>
      <c r="E175"/>
      <c r="F175"/>
      <c r="G175"/>
      <c r="H175"/>
      <c r="I175"/>
      <c r="J175"/>
      <c r="K175"/>
      <c r="L175"/>
      <c r="M175"/>
      <c r="N175"/>
      <c r="O175"/>
      <c r="P175"/>
      <c r="Q175"/>
      <c r="R175"/>
      <c r="S175"/>
    </row>
    <row r="176" spans="1:19" ht="14.5" x14ac:dyDescent="0.35">
      <c r="A176"/>
      <c r="B176"/>
      <c r="C176"/>
      <c r="D176"/>
      <c r="E176"/>
      <c r="F176"/>
      <c r="G176"/>
      <c r="H176"/>
      <c r="I176"/>
      <c r="J176"/>
      <c r="K176"/>
      <c r="L176"/>
      <c r="M176"/>
      <c r="N176"/>
      <c r="O176"/>
      <c r="P176"/>
      <c r="Q176"/>
      <c r="R176"/>
      <c r="S176"/>
    </row>
    <row r="177" spans="1:19" ht="14.5" x14ac:dyDescent="0.35">
      <c r="A177"/>
      <c r="B177"/>
      <c r="C177"/>
      <c r="D177"/>
      <c r="E177"/>
      <c r="F177"/>
      <c r="G177"/>
      <c r="H177"/>
      <c r="I177"/>
      <c r="J177"/>
      <c r="K177"/>
      <c r="L177"/>
      <c r="M177"/>
      <c r="N177"/>
      <c r="O177"/>
      <c r="P177"/>
      <c r="Q177"/>
      <c r="R177"/>
      <c r="S177"/>
    </row>
    <row r="178" spans="1:19" ht="14.5" x14ac:dyDescent="0.35">
      <c r="A178"/>
      <c r="B178"/>
      <c r="C178"/>
      <c r="D178"/>
      <c r="E178"/>
      <c r="F178"/>
      <c r="G178"/>
      <c r="H178"/>
      <c r="I178"/>
      <c r="J178"/>
      <c r="K178"/>
      <c r="L178"/>
      <c r="M178"/>
      <c r="N178"/>
      <c r="O178"/>
      <c r="P178"/>
      <c r="Q178"/>
      <c r="R178"/>
      <c r="S178"/>
    </row>
    <row r="179" spans="1:19" ht="14.5" x14ac:dyDescent="0.35">
      <c r="A179"/>
      <c r="B179"/>
      <c r="C179"/>
      <c r="D179"/>
      <c r="E179"/>
      <c r="F179"/>
      <c r="G179"/>
      <c r="H179"/>
      <c r="I179"/>
      <c r="J179"/>
      <c r="K179"/>
      <c r="L179"/>
      <c r="M179"/>
      <c r="N179"/>
      <c r="O179"/>
      <c r="P179"/>
      <c r="Q179"/>
      <c r="R179"/>
      <c r="S179"/>
    </row>
    <row r="180" spans="1:19" ht="14.5" x14ac:dyDescent="0.35">
      <c r="A180"/>
      <c r="B180"/>
      <c r="C180"/>
      <c r="D180"/>
      <c r="E180"/>
      <c r="F180"/>
      <c r="G180"/>
      <c r="H180"/>
      <c r="I180"/>
      <c r="J180"/>
      <c r="K180"/>
      <c r="L180"/>
      <c r="M180"/>
      <c r="N180"/>
      <c r="O180"/>
      <c r="P180"/>
      <c r="Q180"/>
      <c r="R180"/>
      <c r="S180"/>
    </row>
    <row r="181" spans="1:19" ht="14.5" x14ac:dyDescent="0.35">
      <c r="A181"/>
      <c r="B181"/>
      <c r="C181"/>
      <c r="D181"/>
      <c r="E181"/>
      <c r="F181"/>
      <c r="G181"/>
      <c r="H181"/>
      <c r="I181"/>
      <c r="J181"/>
      <c r="K181"/>
      <c r="L181"/>
      <c r="M181"/>
      <c r="N181"/>
      <c r="O181"/>
      <c r="P181"/>
      <c r="Q181"/>
      <c r="R181"/>
      <c r="S181"/>
    </row>
    <row r="182" spans="1:19" ht="14.5" x14ac:dyDescent="0.35">
      <c r="A182"/>
      <c r="B182"/>
      <c r="C182"/>
      <c r="D182"/>
      <c r="E182"/>
      <c r="F182"/>
      <c r="G182"/>
      <c r="H182"/>
      <c r="I182"/>
      <c r="J182"/>
      <c r="K182"/>
      <c r="L182"/>
      <c r="M182"/>
      <c r="N182"/>
      <c r="O182"/>
      <c r="P182"/>
      <c r="Q182"/>
      <c r="R182"/>
      <c r="S182"/>
    </row>
    <row r="183" spans="1:19" ht="14.5" x14ac:dyDescent="0.35">
      <c r="A183"/>
      <c r="B183"/>
      <c r="C183"/>
      <c r="D183"/>
      <c r="E183"/>
      <c r="F183"/>
      <c r="G183"/>
      <c r="H183"/>
      <c r="I183"/>
      <c r="J183"/>
      <c r="K183"/>
      <c r="L183"/>
      <c r="M183"/>
      <c r="N183"/>
      <c r="O183"/>
      <c r="P183"/>
      <c r="Q183"/>
      <c r="R183"/>
      <c r="S183"/>
    </row>
    <row r="184" spans="1:19" ht="14.5" x14ac:dyDescent="0.35">
      <c r="A184"/>
      <c r="B184"/>
      <c r="C184"/>
      <c r="D184"/>
      <c r="E184"/>
      <c r="F184"/>
      <c r="G184"/>
      <c r="H184"/>
      <c r="I184"/>
      <c r="J184"/>
      <c r="K184"/>
      <c r="L184"/>
      <c r="M184"/>
      <c r="N184"/>
      <c r="O184"/>
      <c r="P184"/>
      <c r="Q184"/>
      <c r="R184"/>
      <c r="S184"/>
    </row>
    <row r="185" spans="1:19" ht="14.5" x14ac:dyDescent="0.35">
      <c r="A185"/>
      <c r="B185"/>
      <c r="C185"/>
      <c r="D185"/>
      <c r="E185"/>
      <c r="F185"/>
      <c r="G185"/>
      <c r="H185"/>
      <c r="I185"/>
      <c r="J185"/>
      <c r="K185"/>
      <c r="L185"/>
      <c r="M185"/>
      <c r="N185"/>
      <c r="O185"/>
      <c r="P185"/>
      <c r="Q185"/>
      <c r="R185"/>
      <c r="S185"/>
    </row>
    <row r="186" spans="1:19" ht="14.5" x14ac:dyDescent="0.35">
      <c r="A186"/>
      <c r="B186"/>
      <c r="C186"/>
      <c r="D186"/>
      <c r="E186"/>
      <c r="F186"/>
      <c r="G186"/>
      <c r="H186"/>
      <c r="I186"/>
      <c r="J186"/>
      <c r="K186"/>
      <c r="L186"/>
      <c r="M186"/>
      <c r="N186"/>
      <c r="O186"/>
      <c r="P186"/>
      <c r="Q186"/>
      <c r="R186"/>
      <c r="S186"/>
    </row>
    <row r="187" spans="1:19" ht="14.5" x14ac:dyDescent="0.35">
      <c r="A187"/>
      <c r="B187"/>
      <c r="C187"/>
      <c r="D187"/>
      <c r="E187"/>
      <c r="F187"/>
      <c r="G187"/>
      <c r="H187"/>
      <c r="I187"/>
      <c r="J187"/>
      <c r="K187"/>
      <c r="L187"/>
      <c r="M187"/>
      <c r="N187"/>
      <c r="O187"/>
      <c r="P187"/>
      <c r="Q187"/>
      <c r="R187"/>
      <c r="S187"/>
    </row>
    <row r="188" spans="1:19" ht="14.5" x14ac:dyDescent="0.35">
      <c r="A188"/>
      <c r="B188"/>
      <c r="C188"/>
      <c r="D188"/>
      <c r="E188"/>
      <c r="F188"/>
      <c r="G188"/>
      <c r="H188"/>
      <c r="I188"/>
      <c r="J188"/>
      <c r="K188"/>
      <c r="L188"/>
      <c r="M188"/>
      <c r="N188"/>
      <c r="O188"/>
      <c r="P188"/>
      <c r="Q188"/>
      <c r="R188"/>
      <c r="S188"/>
    </row>
    <row r="189" spans="1:19" ht="14.5" x14ac:dyDescent="0.35">
      <c r="A189"/>
      <c r="B189"/>
      <c r="C189"/>
      <c r="D189"/>
      <c r="E189"/>
      <c r="F189"/>
      <c r="G189"/>
      <c r="H189"/>
      <c r="I189"/>
      <c r="J189"/>
      <c r="K189"/>
      <c r="L189"/>
      <c r="M189"/>
      <c r="N189"/>
      <c r="O189"/>
      <c r="P189"/>
      <c r="Q189"/>
      <c r="R189"/>
      <c r="S189"/>
    </row>
    <row r="190" spans="1:19" ht="14.5" x14ac:dyDescent="0.35">
      <c r="A190"/>
      <c r="B190"/>
      <c r="C190"/>
      <c r="D190"/>
      <c r="E190"/>
      <c r="F190"/>
      <c r="G190"/>
      <c r="H190"/>
      <c r="I190"/>
      <c r="J190"/>
      <c r="K190"/>
      <c r="L190"/>
      <c r="M190"/>
      <c r="N190"/>
      <c r="O190"/>
      <c r="P190"/>
      <c r="Q190"/>
      <c r="R190"/>
      <c r="S190"/>
    </row>
    <row r="191" spans="1:19" ht="14.5" x14ac:dyDescent="0.35">
      <c r="A191"/>
      <c r="B191"/>
      <c r="C191"/>
      <c r="D191"/>
      <c r="E191"/>
      <c r="F191"/>
      <c r="G191"/>
      <c r="H191"/>
      <c r="I191"/>
      <c r="J191"/>
      <c r="K191"/>
      <c r="L191"/>
      <c r="M191"/>
      <c r="N191"/>
      <c r="O191"/>
      <c r="P191"/>
      <c r="Q191"/>
      <c r="R191"/>
      <c r="S191"/>
    </row>
    <row r="192" spans="1:19" ht="14.5" x14ac:dyDescent="0.35">
      <c r="A192"/>
      <c r="B192"/>
      <c r="C192"/>
      <c r="D192"/>
      <c r="E192"/>
      <c r="F192"/>
      <c r="G192"/>
      <c r="H192"/>
      <c r="I192"/>
      <c r="J192"/>
      <c r="K192"/>
      <c r="L192"/>
      <c r="M192"/>
      <c r="N192"/>
      <c r="O192"/>
      <c r="P192"/>
      <c r="Q192"/>
      <c r="R192"/>
      <c r="S192"/>
    </row>
    <row r="193" spans="1:19" ht="14.5" x14ac:dyDescent="0.35">
      <c r="A193"/>
      <c r="B193"/>
      <c r="C193"/>
      <c r="D193"/>
      <c r="E193"/>
      <c r="F193"/>
      <c r="G193"/>
      <c r="H193"/>
      <c r="I193"/>
      <c r="J193"/>
      <c r="K193"/>
      <c r="L193"/>
      <c r="M193"/>
      <c r="N193"/>
      <c r="O193"/>
      <c r="P193"/>
      <c r="Q193"/>
      <c r="R193"/>
      <c r="S193"/>
    </row>
    <row r="194" spans="1:19" ht="14.5" x14ac:dyDescent="0.35">
      <c r="A194"/>
      <c r="B194"/>
      <c r="C194"/>
      <c r="D194"/>
      <c r="E194"/>
      <c r="F194"/>
      <c r="G194"/>
      <c r="H194"/>
      <c r="I194"/>
      <c r="J194"/>
      <c r="K194"/>
      <c r="L194"/>
      <c r="M194"/>
      <c r="N194"/>
      <c r="O194"/>
      <c r="P194"/>
      <c r="Q194"/>
      <c r="R194"/>
      <c r="S194"/>
    </row>
    <row r="195" spans="1:19" ht="14.5" x14ac:dyDescent="0.35">
      <c r="A195"/>
      <c r="B195"/>
      <c r="C195"/>
      <c r="D195"/>
      <c r="E195"/>
      <c r="F195"/>
      <c r="G195"/>
      <c r="H195"/>
      <c r="I195"/>
      <c r="J195"/>
      <c r="K195"/>
      <c r="L195"/>
      <c r="M195"/>
      <c r="N195"/>
      <c r="O195"/>
      <c r="P195"/>
      <c r="Q195"/>
      <c r="R195"/>
      <c r="S195"/>
    </row>
    <row r="196" spans="1:19" ht="14.5" x14ac:dyDescent="0.35">
      <c r="A196"/>
      <c r="B196"/>
      <c r="C196"/>
      <c r="D196"/>
      <c r="E196"/>
      <c r="F196"/>
      <c r="G196"/>
      <c r="H196"/>
      <c r="I196"/>
      <c r="J196"/>
      <c r="K196"/>
      <c r="L196"/>
      <c r="M196"/>
      <c r="N196"/>
      <c r="O196"/>
      <c r="P196"/>
      <c r="Q196"/>
      <c r="R196"/>
      <c r="S196"/>
    </row>
    <row r="197" spans="1:19" ht="14.5" x14ac:dyDescent="0.35">
      <c r="A197"/>
      <c r="B197"/>
      <c r="C197"/>
      <c r="D197"/>
      <c r="E197"/>
      <c r="F197"/>
      <c r="G197"/>
      <c r="H197"/>
      <c r="I197"/>
      <c r="J197"/>
      <c r="K197"/>
      <c r="L197"/>
      <c r="M197"/>
      <c r="N197"/>
      <c r="O197"/>
      <c r="P197"/>
      <c r="Q197"/>
      <c r="R197"/>
      <c r="S197"/>
    </row>
    <row r="198" spans="1:19" ht="14.5" x14ac:dyDescent="0.35">
      <c r="A198"/>
      <c r="B198"/>
      <c r="C198"/>
      <c r="D198"/>
      <c r="E198"/>
      <c r="F198"/>
      <c r="G198"/>
      <c r="H198"/>
      <c r="I198"/>
      <c r="J198"/>
      <c r="K198"/>
      <c r="L198"/>
      <c r="M198"/>
      <c r="N198"/>
      <c r="O198"/>
      <c r="P198"/>
      <c r="Q198"/>
      <c r="R198"/>
      <c r="S198"/>
    </row>
    <row r="199" spans="1:19" ht="14.5" x14ac:dyDescent="0.35">
      <c r="A199"/>
      <c r="B199"/>
      <c r="C199"/>
      <c r="D199"/>
      <c r="E199"/>
      <c r="F199"/>
      <c r="G199"/>
      <c r="H199"/>
      <c r="I199"/>
      <c r="J199"/>
      <c r="K199"/>
      <c r="L199"/>
      <c r="M199"/>
      <c r="N199"/>
      <c r="O199"/>
      <c r="P199"/>
      <c r="Q199"/>
      <c r="R199"/>
      <c r="S199"/>
    </row>
    <row r="200" spans="1:19" ht="14.5" x14ac:dyDescent="0.35">
      <c r="A200"/>
      <c r="B200"/>
      <c r="C200"/>
      <c r="D200"/>
      <c r="E200"/>
      <c r="F200"/>
      <c r="G200"/>
      <c r="H200"/>
      <c r="I200"/>
      <c r="J200"/>
      <c r="K200"/>
      <c r="L200"/>
      <c r="M200"/>
      <c r="N200"/>
      <c r="O200"/>
      <c r="P200"/>
      <c r="Q200"/>
      <c r="R200"/>
      <c r="S200"/>
    </row>
    <row r="201" spans="1:19" ht="14.5" x14ac:dyDescent="0.35">
      <c r="A201"/>
      <c r="B201"/>
      <c r="C201"/>
      <c r="D201"/>
      <c r="E201"/>
      <c r="F201"/>
      <c r="G201"/>
      <c r="H201"/>
      <c r="I201"/>
      <c r="J201"/>
      <c r="K201"/>
      <c r="L201"/>
      <c r="M201"/>
      <c r="N201"/>
      <c r="O201"/>
      <c r="P201"/>
      <c r="Q201"/>
      <c r="R201"/>
      <c r="S201"/>
    </row>
    <row r="202" spans="1:19" ht="14.5" x14ac:dyDescent="0.35">
      <c r="A202"/>
      <c r="B202"/>
      <c r="C202"/>
      <c r="D202"/>
      <c r="E202"/>
      <c r="F202"/>
      <c r="G202"/>
      <c r="H202"/>
      <c r="I202"/>
      <c r="J202"/>
      <c r="K202"/>
      <c r="L202"/>
      <c r="M202"/>
      <c r="N202"/>
      <c r="O202"/>
      <c r="P202"/>
      <c r="Q202"/>
      <c r="R202"/>
      <c r="S202"/>
    </row>
    <row r="203" spans="1:19" ht="14.5" x14ac:dyDescent="0.35">
      <c r="A203"/>
      <c r="B203"/>
      <c r="C203"/>
      <c r="D203"/>
      <c r="E203"/>
      <c r="F203"/>
      <c r="G203"/>
      <c r="H203"/>
      <c r="I203"/>
      <c r="J203"/>
      <c r="K203"/>
      <c r="L203"/>
      <c r="M203"/>
      <c r="N203"/>
      <c r="O203"/>
      <c r="P203"/>
      <c r="Q203"/>
      <c r="R203"/>
      <c r="S203"/>
    </row>
    <row r="204" spans="1:19" ht="14.5" x14ac:dyDescent="0.35">
      <c r="A204"/>
      <c r="B204"/>
      <c r="C204"/>
      <c r="D204"/>
      <c r="E204"/>
      <c r="F204"/>
      <c r="G204"/>
      <c r="H204"/>
      <c r="I204"/>
      <c r="J204"/>
      <c r="K204"/>
      <c r="L204"/>
      <c r="M204"/>
      <c r="N204"/>
      <c r="O204"/>
      <c r="P204"/>
      <c r="Q204"/>
      <c r="R204"/>
      <c r="S204"/>
    </row>
    <row r="205" spans="1:19" ht="14.5" x14ac:dyDescent="0.35">
      <c r="A205"/>
      <c r="B205"/>
      <c r="C205"/>
      <c r="D205"/>
      <c r="E205"/>
      <c r="F205"/>
      <c r="G205"/>
      <c r="H205"/>
      <c r="I205"/>
      <c r="J205"/>
      <c r="K205"/>
      <c r="L205"/>
      <c r="M205"/>
      <c r="N205"/>
      <c r="O205"/>
      <c r="P205"/>
      <c r="Q205"/>
      <c r="R205"/>
      <c r="S205"/>
    </row>
    <row r="206" spans="1:19" ht="14.5" x14ac:dyDescent="0.35">
      <c r="A206"/>
      <c r="B206"/>
      <c r="C206"/>
      <c r="D206"/>
      <c r="E206"/>
      <c r="F206"/>
      <c r="G206"/>
      <c r="H206"/>
      <c r="I206"/>
      <c r="J206"/>
      <c r="K206"/>
      <c r="L206"/>
      <c r="M206"/>
      <c r="N206"/>
      <c r="O206"/>
      <c r="P206"/>
      <c r="Q206"/>
      <c r="R206"/>
      <c r="S206"/>
    </row>
    <row r="207" spans="1:19" ht="14.5" x14ac:dyDescent="0.35">
      <c r="A207"/>
      <c r="B207"/>
      <c r="C207"/>
      <c r="D207"/>
      <c r="E207"/>
      <c r="F207"/>
      <c r="G207"/>
      <c r="H207"/>
      <c r="I207"/>
      <c r="J207"/>
      <c r="K207"/>
      <c r="L207"/>
      <c r="M207"/>
      <c r="N207"/>
      <c r="O207"/>
      <c r="P207"/>
      <c r="Q207"/>
      <c r="R207"/>
      <c r="S207"/>
    </row>
    <row r="208" spans="1:19" ht="14.5" x14ac:dyDescent="0.35">
      <c r="A208"/>
      <c r="B208"/>
      <c r="C208"/>
      <c r="D208"/>
      <c r="E208"/>
      <c r="F208"/>
      <c r="G208"/>
      <c r="H208"/>
      <c r="I208"/>
      <c r="J208"/>
      <c r="K208"/>
      <c r="L208"/>
      <c r="M208"/>
      <c r="N208"/>
      <c r="O208"/>
      <c r="P208"/>
      <c r="Q208"/>
      <c r="R208"/>
      <c r="S208"/>
    </row>
    <row r="209" spans="1:19" ht="14.5" x14ac:dyDescent="0.35">
      <c r="A209"/>
      <c r="B209"/>
      <c r="C209"/>
      <c r="D209"/>
      <c r="E209"/>
      <c r="F209"/>
      <c r="G209"/>
      <c r="H209"/>
      <c r="I209"/>
      <c r="J209"/>
      <c r="K209"/>
      <c r="L209"/>
      <c r="M209"/>
      <c r="N209"/>
      <c r="O209"/>
      <c r="P209"/>
      <c r="Q209"/>
      <c r="R209"/>
      <c r="S209"/>
    </row>
    <row r="210" spans="1:19" ht="14.5" x14ac:dyDescent="0.35">
      <c r="A210"/>
      <c r="B210"/>
      <c r="C210"/>
      <c r="D210"/>
      <c r="E210"/>
      <c r="F210"/>
      <c r="G210"/>
      <c r="H210"/>
      <c r="I210"/>
      <c r="J210"/>
      <c r="K210"/>
      <c r="L210"/>
      <c r="M210"/>
      <c r="N210"/>
      <c r="O210"/>
      <c r="P210"/>
      <c r="Q210"/>
      <c r="R210"/>
      <c r="S210"/>
    </row>
    <row r="211" spans="1:19" ht="14.5" x14ac:dyDescent="0.35">
      <c r="A211"/>
      <c r="B211"/>
      <c r="C211"/>
      <c r="D211"/>
      <c r="E211"/>
      <c r="F211"/>
      <c r="G211"/>
      <c r="H211"/>
      <c r="I211"/>
      <c r="J211"/>
      <c r="K211"/>
      <c r="L211"/>
      <c r="M211"/>
      <c r="N211"/>
      <c r="O211"/>
      <c r="P211"/>
      <c r="Q211"/>
      <c r="R211"/>
      <c r="S211"/>
    </row>
    <row r="212" spans="1:19" ht="14.5" x14ac:dyDescent="0.35">
      <c r="A212"/>
      <c r="B212"/>
      <c r="C212"/>
      <c r="D212"/>
      <c r="E212"/>
      <c r="F212"/>
      <c r="G212"/>
      <c r="H212"/>
      <c r="I212"/>
      <c r="J212"/>
      <c r="K212"/>
      <c r="L212"/>
      <c r="M212"/>
      <c r="N212"/>
      <c r="O212"/>
      <c r="P212"/>
      <c r="Q212"/>
      <c r="R212"/>
      <c r="S212"/>
    </row>
    <row r="213" spans="1:19" ht="14.5" x14ac:dyDescent="0.35">
      <c r="A213"/>
      <c r="B213"/>
      <c r="C213"/>
      <c r="D213"/>
      <c r="E213"/>
      <c r="F213"/>
      <c r="G213"/>
      <c r="H213"/>
      <c r="I213"/>
      <c r="J213"/>
      <c r="K213"/>
      <c r="L213"/>
      <c r="M213"/>
      <c r="N213"/>
      <c r="O213"/>
      <c r="P213"/>
      <c r="Q213"/>
      <c r="R213"/>
      <c r="S213"/>
    </row>
    <row r="214" spans="1:19" ht="14.5" x14ac:dyDescent="0.35">
      <c r="A214"/>
      <c r="B214"/>
      <c r="C214"/>
      <c r="D214"/>
      <c r="E214"/>
      <c r="F214"/>
      <c r="G214"/>
      <c r="H214"/>
      <c r="I214"/>
      <c r="J214"/>
      <c r="K214"/>
      <c r="L214"/>
      <c r="M214"/>
      <c r="N214"/>
      <c r="O214"/>
      <c r="P214"/>
      <c r="Q214"/>
      <c r="R214"/>
      <c r="S214"/>
    </row>
    <row r="215" spans="1:19" ht="14.5" x14ac:dyDescent="0.35">
      <c r="A215"/>
      <c r="B215"/>
      <c r="C215"/>
      <c r="D215"/>
      <c r="E215"/>
      <c r="F215"/>
      <c r="G215"/>
      <c r="H215"/>
      <c r="I215"/>
      <c r="J215"/>
      <c r="K215"/>
      <c r="L215"/>
      <c r="M215"/>
      <c r="N215"/>
      <c r="O215"/>
      <c r="P215"/>
      <c r="Q215"/>
      <c r="R215"/>
      <c r="S215"/>
    </row>
    <row r="216" spans="1:19" ht="14.5" x14ac:dyDescent="0.35">
      <c r="A216"/>
      <c r="B216"/>
      <c r="C216"/>
      <c r="D216"/>
      <c r="E216"/>
      <c r="F216"/>
      <c r="G216"/>
      <c r="H216"/>
      <c r="I216"/>
      <c r="J216"/>
      <c r="K216"/>
      <c r="L216"/>
      <c r="M216"/>
      <c r="N216"/>
      <c r="O216"/>
      <c r="P216"/>
      <c r="Q216"/>
      <c r="R216"/>
      <c r="S216"/>
    </row>
    <row r="217" spans="1:19" ht="14.5" x14ac:dyDescent="0.35">
      <c r="A217"/>
      <c r="B217"/>
      <c r="C217"/>
      <c r="D217"/>
      <c r="E217"/>
      <c r="F217"/>
      <c r="G217"/>
      <c r="H217"/>
      <c r="I217"/>
      <c r="J217"/>
      <c r="K217"/>
      <c r="L217"/>
      <c r="M217"/>
      <c r="N217"/>
      <c r="O217"/>
      <c r="P217"/>
      <c r="Q217"/>
      <c r="R217"/>
      <c r="S217"/>
    </row>
    <row r="218" spans="1:19" ht="14.5" x14ac:dyDescent="0.35">
      <c r="A218"/>
      <c r="B218"/>
      <c r="C218"/>
      <c r="D218"/>
      <c r="E218"/>
      <c r="F218"/>
      <c r="G218"/>
      <c r="H218"/>
      <c r="I218"/>
      <c r="J218"/>
      <c r="K218"/>
      <c r="L218"/>
      <c r="M218"/>
      <c r="N218"/>
      <c r="O218"/>
      <c r="P218"/>
      <c r="Q218"/>
      <c r="R218"/>
      <c r="S218"/>
    </row>
    <row r="219" spans="1:19" ht="14.5" x14ac:dyDescent="0.35">
      <c r="A219"/>
      <c r="B219"/>
      <c r="C219"/>
      <c r="D219"/>
      <c r="E219"/>
      <c r="F219"/>
      <c r="G219"/>
      <c r="H219"/>
      <c r="I219"/>
      <c r="J219"/>
      <c r="K219"/>
      <c r="L219"/>
      <c r="M219"/>
      <c r="N219"/>
      <c r="O219"/>
      <c r="P219"/>
      <c r="Q219"/>
      <c r="R219"/>
      <c r="S219"/>
    </row>
    <row r="220" spans="1:19" ht="14.5" x14ac:dyDescent="0.35">
      <c r="A220"/>
      <c r="B220"/>
      <c r="C220"/>
      <c r="D220"/>
      <c r="E220"/>
      <c r="F220"/>
      <c r="G220"/>
      <c r="H220"/>
      <c r="I220"/>
      <c r="J220"/>
      <c r="K220"/>
      <c r="L220"/>
      <c r="M220"/>
      <c r="N220"/>
      <c r="O220"/>
      <c r="P220"/>
      <c r="Q220"/>
      <c r="R220"/>
      <c r="S220"/>
    </row>
    <row r="221" spans="1:19" ht="14.5" x14ac:dyDescent="0.35">
      <c r="A221"/>
      <c r="B221"/>
      <c r="C221"/>
      <c r="D221"/>
      <c r="E221"/>
      <c r="F221"/>
      <c r="G221"/>
      <c r="H221"/>
      <c r="I221"/>
      <c r="J221"/>
      <c r="K221"/>
      <c r="L221"/>
      <c r="M221"/>
      <c r="N221"/>
      <c r="O221"/>
      <c r="P221"/>
      <c r="Q221"/>
      <c r="R221"/>
      <c r="S221"/>
    </row>
    <row r="222" spans="1:19" ht="14.5" x14ac:dyDescent="0.35">
      <c r="A222"/>
      <c r="B222"/>
      <c r="C222"/>
      <c r="D222"/>
      <c r="E222"/>
      <c r="F222"/>
      <c r="G222"/>
      <c r="H222"/>
      <c r="I222"/>
      <c r="J222"/>
      <c r="K222"/>
      <c r="L222"/>
      <c r="M222"/>
      <c r="N222"/>
      <c r="O222"/>
      <c r="P222"/>
      <c r="Q222"/>
      <c r="R222"/>
      <c r="S222"/>
    </row>
    <row r="223" spans="1:19" ht="14.5" x14ac:dyDescent="0.35">
      <c r="A223"/>
      <c r="B223"/>
      <c r="C223"/>
      <c r="D223"/>
      <c r="E223"/>
      <c r="F223"/>
      <c r="G223"/>
      <c r="H223"/>
      <c r="I223"/>
      <c r="J223"/>
      <c r="K223"/>
      <c r="L223"/>
      <c r="M223"/>
      <c r="N223"/>
      <c r="O223"/>
      <c r="P223"/>
      <c r="Q223"/>
      <c r="R223"/>
      <c r="S223"/>
    </row>
    <row r="224" spans="1:19" ht="14.5" x14ac:dyDescent="0.35">
      <c r="A224"/>
      <c r="B224"/>
      <c r="C224"/>
      <c r="D224"/>
      <c r="E224"/>
      <c r="F224"/>
      <c r="G224"/>
      <c r="H224"/>
      <c r="I224"/>
      <c r="J224"/>
      <c r="K224"/>
      <c r="L224"/>
      <c r="M224"/>
      <c r="N224"/>
      <c r="O224"/>
      <c r="P224"/>
      <c r="Q224"/>
      <c r="R224"/>
      <c r="S224"/>
    </row>
    <row r="225" spans="1:19" ht="14.5" x14ac:dyDescent="0.35">
      <c r="A225"/>
      <c r="B225"/>
      <c r="C225"/>
      <c r="D225"/>
      <c r="E225"/>
      <c r="F225"/>
      <c r="G225"/>
      <c r="H225"/>
      <c r="I225"/>
      <c r="J225"/>
      <c r="K225"/>
      <c r="L225"/>
      <c r="M225"/>
      <c r="N225"/>
      <c r="O225"/>
      <c r="P225"/>
      <c r="Q225"/>
      <c r="R225"/>
      <c r="S225"/>
    </row>
    <row r="226" spans="1:19" ht="14.5" x14ac:dyDescent="0.35">
      <c r="A226"/>
      <c r="B226"/>
      <c r="C226"/>
      <c r="D226"/>
      <c r="E226"/>
      <c r="F226"/>
      <c r="G226"/>
      <c r="H226"/>
      <c r="I226"/>
      <c r="J226"/>
      <c r="K226"/>
      <c r="L226"/>
      <c r="M226"/>
      <c r="N226"/>
      <c r="O226"/>
      <c r="P226"/>
      <c r="Q226"/>
      <c r="R226"/>
      <c r="S226"/>
    </row>
    <row r="227" spans="1:19" ht="14.5" x14ac:dyDescent="0.35">
      <c r="A227"/>
      <c r="B227"/>
      <c r="C227"/>
      <c r="D227"/>
      <c r="E227"/>
      <c r="F227"/>
      <c r="G227"/>
      <c r="H227"/>
      <c r="I227"/>
      <c r="J227"/>
      <c r="K227"/>
      <c r="L227"/>
      <c r="M227"/>
      <c r="N227"/>
      <c r="O227"/>
      <c r="P227"/>
      <c r="Q227"/>
      <c r="R227"/>
      <c r="S227"/>
    </row>
    <row r="228" spans="1:19" ht="14.5" x14ac:dyDescent="0.35">
      <c r="A228"/>
      <c r="B228"/>
      <c r="C228"/>
      <c r="D228"/>
      <c r="E228"/>
      <c r="F228"/>
      <c r="G228"/>
      <c r="H228"/>
      <c r="I228"/>
      <c r="J228"/>
      <c r="K228"/>
      <c r="L228"/>
      <c r="M228"/>
      <c r="N228"/>
      <c r="O228"/>
      <c r="P228"/>
      <c r="Q228"/>
      <c r="R228"/>
      <c r="S228"/>
    </row>
    <row r="229" spans="1:19" ht="14.5" x14ac:dyDescent="0.35">
      <c r="A229"/>
      <c r="B229"/>
      <c r="C229"/>
      <c r="D229"/>
      <c r="E229"/>
      <c r="F229"/>
      <c r="G229"/>
      <c r="H229"/>
      <c r="I229"/>
      <c r="J229"/>
      <c r="K229"/>
      <c r="L229"/>
      <c r="M229"/>
      <c r="N229"/>
      <c r="O229"/>
      <c r="P229"/>
      <c r="Q229"/>
      <c r="R229"/>
      <c r="S229"/>
    </row>
    <row r="230" spans="1:19" ht="14.5" x14ac:dyDescent="0.35">
      <c r="A230"/>
      <c r="B230"/>
      <c r="C230"/>
      <c r="D230"/>
      <c r="E230"/>
      <c r="F230"/>
      <c r="G230"/>
      <c r="H230"/>
      <c r="I230"/>
      <c r="J230"/>
      <c r="K230"/>
      <c r="L230"/>
      <c r="M230"/>
      <c r="N230"/>
      <c r="O230"/>
      <c r="P230"/>
      <c r="Q230"/>
      <c r="R230"/>
      <c r="S230"/>
    </row>
    <row r="231" spans="1:19" ht="14.5" x14ac:dyDescent="0.35">
      <c r="A231"/>
      <c r="B231"/>
      <c r="C231"/>
      <c r="D231"/>
      <c r="E231"/>
      <c r="F231"/>
      <c r="G231"/>
      <c r="H231"/>
      <c r="I231"/>
      <c r="J231"/>
      <c r="K231"/>
      <c r="L231"/>
      <c r="M231"/>
      <c r="N231"/>
      <c r="O231"/>
      <c r="P231"/>
      <c r="Q231"/>
      <c r="R231"/>
      <c r="S231"/>
    </row>
    <row r="232" spans="1:19" ht="14.5" x14ac:dyDescent="0.35">
      <c r="A232"/>
      <c r="B232"/>
      <c r="C232"/>
      <c r="D232"/>
      <c r="E232"/>
      <c r="F232"/>
      <c r="G232"/>
      <c r="H232"/>
      <c r="I232"/>
      <c r="J232"/>
      <c r="K232"/>
      <c r="L232"/>
      <c r="M232"/>
      <c r="N232"/>
      <c r="O232"/>
      <c r="P232"/>
      <c r="Q232"/>
      <c r="R232"/>
      <c r="S232"/>
    </row>
    <row r="233" spans="1:19" ht="14.5" x14ac:dyDescent="0.35">
      <c r="A233"/>
      <c r="B233"/>
      <c r="C233"/>
      <c r="D233"/>
      <c r="E233"/>
      <c r="F233"/>
      <c r="G233"/>
      <c r="H233"/>
      <c r="I233"/>
      <c r="J233"/>
      <c r="K233"/>
      <c r="L233"/>
      <c r="M233"/>
      <c r="N233"/>
      <c r="O233"/>
      <c r="P233"/>
      <c r="Q233"/>
      <c r="R233"/>
      <c r="S233"/>
    </row>
    <row r="234" spans="1:19" ht="14.5" x14ac:dyDescent="0.35">
      <c r="A234"/>
      <c r="B234"/>
      <c r="C234"/>
      <c r="D234"/>
      <c r="E234"/>
      <c r="F234"/>
      <c r="G234"/>
      <c r="H234"/>
      <c r="I234"/>
      <c r="J234"/>
      <c r="K234"/>
      <c r="L234"/>
      <c r="M234"/>
      <c r="N234"/>
      <c r="O234"/>
      <c r="P234"/>
      <c r="Q234"/>
      <c r="R234"/>
      <c r="S234"/>
    </row>
    <row r="235" spans="1:19" ht="14.5" x14ac:dyDescent="0.35">
      <c r="A235"/>
      <c r="B235"/>
      <c r="C235"/>
      <c r="D235"/>
      <c r="E235"/>
      <c r="F235"/>
      <c r="G235"/>
      <c r="H235"/>
      <c r="I235"/>
      <c r="J235"/>
      <c r="K235"/>
      <c r="L235"/>
      <c r="M235"/>
      <c r="N235"/>
      <c r="O235"/>
      <c r="P235"/>
      <c r="Q235"/>
      <c r="R235"/>
      <c r="S235"/>
    </row>
    <row r="236" spans="1:19" ht="14.5" x14ac:dyDescent="0.35">
      <c r="A236"/>
      <c r="B236"/>
      <c r="C236"/>
      <c r="D236"/>
      <c r="E236"/>
      <c r="F236"/>
      <c r="G236"/>
      <c r="H236"/>
      <c r="I236"/>
      <c r="J236"/>
      <c r="K236"/>
      <c r="L236"/>
      <c r="M236"/>
      <c r="N236"/>
      <c r="O236"/>
      <c r="P236"/>
      <c r="Q236"/>
      <c r="R236"/>
      <c r="S236"/>
    </row>
    <row r="237" spans="1:19" ht="14.5" x14ac:dyDescent="0.35">
      <c r="A237"/>
      <c r="B237"/>
      <c r="C237"/>
      <c r="D237"/>
      <c r="E237"/>
      <c r="F237"/>
      <c r="G237"/>
      <c r="H237"/>
      <c r="I237"/>
      <c r="J237"/>
      <c r="K237"/>
      <c r="L237"/>
      <c r="M237"/>
      <c r="N237"/>
      <c r="O237"/>
      <c r="P237"/>
      <c r="Q237"/>
      <c r="R237"/>
      <c r="S237"/>
    </row>
    <row r="238" spans="1:19" ht="14.5" x14ac:dyDescent="0.35">
      <c r="A238"/>
      <c r="B238"/>
      <c r="C238"/>
      <c r="D238"/>
      <c r="E238"/>
      <c r="F238"/>
      <c r="G238"/>
      <c r="H238"/>
      <c r="I238"/>
      <c r="J238"/>
      <c r="K238"/>
      <c r="L238"/>
      <c r="M238"/>
      <c r="N238"/>
      <c r="O238"/>
      <c r="P238"/>
      <c r="Q238"/>
      <c r="R238"/>
      <c r="S238"/>
    </row>
    <row r="239" spans="1:19" ht="14.5" x14ac:dyDescent="0.35">
      <c r="A239"/>
      <c r="B239"/>
      <c r="C239"/>
      <c r="D239"/>
      <c r="E239"/>
      <c r="F239"/>
      <c r="G239"/>
      <c r="H239"/>
      <c r="I239"/>
      <c r="J239"/>
      <c r="K239"/>
      <c r="L239"/>
      <c r="M239"/>
      <c r="N239"/>
      <c r="O239"/>
      <c r="P239"/>
      <c r="Q239"/>
      <c r="R239"/>
      <c r="S239"/>
    </row>
    <row r="240" spans="1:19" ht="14.5" x14ac:dyDescent="0.35">
      <c r="A240"/>
      <c r="B240"/>
      <c r="C240"/>
      <c r="D240"/>
      <c r="E240"/>
      <c r="F240"/>
      <c r="G240"/>
      <c r="H240"/>
      <c r="I240"/>
      <c r="J240"/>
      <c r="K240"/>
      <c r="L240"/>
      <c r="M240"/>
      <c r="N240"/>
      <c r="O240"/>
      <c r="P240"/>
      <c r="Q240"/>
      <c r="R240"/>
      <c r="S240"/>
    </row>
    <row r="241" spans="1:19" ht="14.5" x14ac:dyDescent="0.35">
      <c r="A241"/>
      <c r="B241"/>
      <c r="C241"/>
      <c r="D241"/>
      <c r="E241"/>
      <c r="F241"/>
      <c r="G241"/>
      <c r="H241"/>
      <c r="I241"/>
      <c r="J241"/>
      <c r="K241"/>
      <c r="L241"/>
      <c r="M241"/>
      <c r="N241"/>
      <c r="O241"/>
      <c r="P241"/>
      <c r="Q241"/>
      <c r="R241"/>
      <c r="S241"/>
    </row>
    <row r="242" spans="1:19" ht="14.5" x14ac:dyDescent="0.35">
      <c r="A242"/>
      <c r="B242"/>
      <c r="C242"/>
      <c r="D242"/>
      <c r="E242"/>
      <c r="F242"/>
      <c r="G242"/>
      <c r="H242"/>
      <c r="I242"/>
      <c r="J242"/>
      <c r="K242"/>
      <c r="L242"/>
      <c r="M242"/>
      <c r="N242"/>
      <c r="O242"/>
      <c r="P242"/>
      <c r="Q242"/>
      <c r="R242"/>
      <c r="S242"/>
    </row>
    <row r="243" spans="1:19" ht="14.5" x14ac:dyDescent="0.35">
      <c r="A243"/>
      <c r="B243"/>
      <c r="C243"/>
      <c r="D243"/>
      <c r="E243"/>
      <c r="F243"/>
      <c r="G243"/>
      <c r="H243"/>
      <c r="I243"/>
      <c r="J243"/>
      <c r="K243"/>
      <c r="L243"/>
      <c r="M243"/>
      <c r="N243"/>
      <c r="O243"/>
      <c r="P243"/>
      <c r="Q243"/>
      <c r="R243"/>
      <c r="S243"/>
    </row>
    <row r="244" spans="1:19" ht="14.5" x14ac:dyDescent="0.35">
      <c r="A244"/>
      <c r="B244"/>
      <c r="C244"/>
      <c r="D244"/>
      <c r="E244"/>
      <c r="F244"/>
      <c r="G244"/>
      <c r="H244"/>
      <c r="I244"/>
      <c r="J244"/>
      <c r="K244"/>
      <c r="L244"/>
      <c r="M244"/>
      <c r="N244"/>
      <c r="O244"/>
      <c r="P244"/>
      <c r="Q244"/>
      <c r="R244"/>
      <c r="S244"/>
    </row>
    <row r="245" spans="1:19" ht="14.5" x14ac:dyDescent="0.35">
      <c r="A245"/>
      <c r="B245"/>
      <c r="C245"/>
      <c r="D245"/>
      <c r="E245"/>
      <c r="F245"/>
      <c r="G245"/>
      <c r="H245"/>
      <c r="I245"/>
      <c r="J245"/>
      <c r="K245"/>
      <c r="L245"/>
      <c r="M245"/>
      <c r="N245"/>
      <c r="O245"/>
      <c r="P245"/>
      <c r="Q245"/>
      <c r="R245"/>
      <c r="S245"/>
    </row>
    <row r="246" spans="1:19" ht="14.5" x14ac:dyDescent="0.35">
      <c r="A246"/>
      <c r="B246"/>
      <c r="C246"/>
      <c r="D246"/>
      <c r="E246"/>
      <c r="F246"/>
      <c r="G246"/>
      <c r="H246"/>
      <c r="I246"/>
      <c r="J246"/>
      <c r="K246"/>
      <c r="L246"/>
      <c r="M246"/>
      <c r="N246"/>
      <c r="O246"/>
      <c r="P246"/>
      <c r="Q246"/>
      <c r="R246"/>
      <c r="S246"/>
    </row>
    <row r="247" spans="1:19" ht="14.5" x14ac:dyDescent="0.35">
      <c r="A247"/>
      <c r="B247"/>
      <c r="C247"/>
      <c r="D247"/>
      <c r="E247"/>
      <c r="F247"/>
      <c r="G247"/>
      <c r="H247"/>
      <c r="I247"/>
      <c r="J247"/>
      <c r="K247"/>
      <c r="L247"/>
      <c r="M247"/>
      <c r="N247"/>
      <c r="O247"/>
      <c r="P247"/>
      <c r="Q247"/>
      <c r="R247"/>
      <c r="S247"/>
    </row>
    <row r="248" spans="1:19" ht="14.5" x14ac:dyDescent="0.35">
      <c r="A248"/>
      <c r="B248"/>
      <c r="C248"/>
      <c r="D248"/>
      <c r="E248"/>
      <c r="F248"/>
      <c r="G248"/>
      <c r="H248"/>
      <c r="I248"/>
      <c r="J248"/>
      <c r="K248"/>
      <c r="L248"/>
      <c r="M248"/>
      <c r="N248"/>
      <c r="O248"/>
      <c r="P248"/>
      <c r="Q248"/>
      <c r="R248"/>
      <c r="S248"/>
    </row>
    <row r="249" spans="1:19" ht="14.5" x14ac:dyDescent="0.35">
      <c r="A249"/>
      <c r="B249"/>
      <c r="C249"/>
      <c r="D249"/>
      <c r="E249"/>
      <c r="F249"/>
      <c r="G249"/>
      <c r="H249"/>
      <c r="I249"/>
      <c r="J249"/>
      <c r="K249"/>
      <c r="L249"/>
      <c r="M249"/>
      <c r="N249"/>
      <c r="O249"/>
      <c r="P249"/>
      <c r="Q249"/>
      <c r="R249"/>
      <c r="S249"/>
    </row>
    <row r="250" spans="1:19" ht="14.5" x14ac:dyDescent="0.35">
      <c r="A250"/>
      <c r="B250"/>
      <c r="C250"/>
      <c r="D250"/>
      <c r="E250"/>
      <c r="F250"/>
      <c r="G250"/>
      <c r="H250"/>
      <c r="I250"/>
      <c r="J250"/>
      <c r="K250"/>
      <c r="L250"/>
      <c r="M250"/>
      <c r="N250"/>
      <c r="O250"/>
      <c r="P250"/>
      <c r="Q250"/>
      <c r="R250"/>
      <c r="S250"/>
    </row>
    <row r="251" spans="1:19" ht="14.5" x14ac:dyDescent="0.35">
      <c r="A251"/>
      <c r="B251"/>
      <c r="C251"/>
      <c r="D251"/>
      <c r="E251"/>
      <c r="F251"/>
      <c r="G251"/>
      <c r="H251"/>
      <c r="I251"/>
      <c r="J251"/>
      <c r="K251"/>
      <c r="L251"/>
      <c r="M251"/>
      <c r="N251"/>
      <c r="O251"/>
      <c r="P251"/>
      <c r="Q251"/>
      <c r="R251"/>
      <c r="S251"/>
    </row>
    <row r="252" spans="1:19" ht="14.5" x14ac:dyDescent="0.35">
      <c r="A252"/>
      <c r="B252"/>
      <c r="C252"/>
      <c r="D252"/>
      <c r="E252"/>
      <c r="F252"/>
      <c r="G252"/>
      <c r="H252"/>
      <c r="I252"/>
      <c r="J252"/>
      <c r="K252"/>
      <c r="L252"/>
      <c r="M252"/>
      <c r="N252"/>
      <c r="O252"/>
      <c r="P252"/>
      <c r="Q252"/>
      <c r="R252"/>
      <c r="S252"/>
    </row>
    <row r="253" spans="1:19" ht="14.5" x14ac:dyDescent="0.35">
      <c r="A253"/>
      <c r="B253"/>
      <c r="C253"/>
      <c r="D253"/>
      <c r="E253"/>
      <c r="F253"/>
      <c r="G253"/>
      <c r="H253"/>
      <c r="I253"/>
      <c r="J253"/>
      <c r="K253"/>
      <c r="L253"/>
      <c r="M253"/>
      <c r="N253"/>
      <c r="O253"/>
      <c r="P253"/>
      <c r="Q253"/>
      <c r="R253"/>
      <c r="S253"/>
    </row>
    <row r="254" spans="1:19" ht="14.5" x14ac:dyDescent="0.35">
      <c r="A254"/>
      <c r="B254"/>
      <c r="C254"/>
      <c r="D254"/>
      <c r="E254"/>
      <c r="F254"/>
      <c r="G254"/>
      <c r="H254"/>
      <c r="I254"/>
      <c r="J254"/>
      <c r="K254"/>
      <c r="L254"/>
      <c r="M254"/>
      <c r="N254"/>
      <c r="O254"/>
      <c r="P254"/>
      <c r="Q254"/>
      <c r="R254"/>
      <c r="S254"/>
    </row>
    <row r="255" spans="1:19" ht="14.5" x14ac:dyDescent="0.35">
      <c r="A255"/>
      <c r="B255"/>
      <c r="C255"/>
      <c r="D255"/>
      <c r="E255"/>
      <c r="F255"/>
      <c r="G255"/>
      <c r="H255"/>
      <c r="I255"/>
      <c r="J255"/>
      <c r="K255"/>
      <c r="L255"/>
      <c r="M255"/>
      <c r="N255"/>
      <c r="O255"/>
      <c r="P255"/>
      <c r="Q255"/>
      <c r="R255"/>
      <c r="S255"/>
    </row>
    <row r="256" spans="1:19" ht="14.5" x14ac:dyDescent="0.35">
      <c r="A256"/>
      <c r="B256"/>
      <c r="C256"/>
      <c r="D256"/>
      <c r="E256"/>
      <c r="F256"/>
      <c r="G256"/>
      <c r="H256"/>
      <c r="I256"/>
      <c r="J256"/>
      <c r="K256"/>
      <c r="L256"/>
      <c r="M256"/>
      <c r="N256"/>
      <c r="O256"/>
      <c r="P256"/>
      <c r="Q256"/>
      <c r="R256"/>
      <c r="S256"/>
    </row>
    <row r="257" spans="1:19" ht="14.5" x14ac:dyDescent="0.35">
      <c r="A257"/>
      <c r="B257"/>
      <c r="C257"/>
      <c r="D257"/>
      <c r="E257"/>
      <c r="F257"/>
      <c r="G257"/>
      <c r="H257"/>
      <c r="I257"/>
      <c r="J257"/>
      <c r="K257"/>
      <c r="L257"/>
      <c r="M257"/>
      <c r="N257"/>
      <c r="O257"/>
      <c r="P257"/>
      <c r="Q257"/>
      <c r="R257"/>
      <c r="S257"/>
    </row>
    <row r="258" spans="1:19" ht="14.5" x14ac:dyDescent="0.35">
      <c r="A258"/>
      <c r="B258"/>
      <c r="C258"/>
      <c r="D258"/>
      <c r="E258"/>
      <c r="F258"/>
      <c r="G258"/>
      <c r="H258"/>
      <c r="I258"/>
      <c r="J258"/>
      <c r="K258"/>
      <c r="L258"/>
      <c r="M258"/>
      <c r="N258"/>
      <c r="O258"/>
      <c r="P258"/>
      <c r="Q258"/>
      <c r="R258"/>
      <c r="S258"/>
    </row>
    <row r="259" spans="1:19" ht="14.5" x14ac:dyDescent="0.35">
      <c r="A259"/>
      <c r="B259"/>
      <c r="C259"/>
      <c r="D259"/>
      <c r="E259"/>
      <c r="F259"/>
      <c r="G259"/>
      <c r="H259"/>
      <c r="I259"/>
      <c r="J259"/>
      <c r="K259"/>
      <c r="L259"/>
      <c r="M259"/>
      <c r="N259"/>
      <c r="O259"/>
      <c r="P259"/>
      <c r="Q259"/>
      <c r="R259"/>
      <c r="S259"/>
    </row>
    <row r="260" spans="1:19" ht="14.5" x14ac:dyDescent="0.35">
      <c r="A260"/>
      <c r="B260"/>
      <c r="C260"/>
      <c r="D260"/>
      <c r="E260"/>
      <c r="F260"/>
      <c r="G260"/>
      <c r="H260"/>
      <c r="I260"/>
      <c r="J260"/>
      <c r="K260"/>
      <c r="L260"/>
      <c r="M260"/>
      <c r="N260"/>
      <c r="O260"/>
      <c r="P260"/>
      <c r="Q260"/>
      <c r="R260"/>
      <c r="S260"/>
    </row>
    <row r="261" spans="1:19" ht="14.5" x14ac:dyDescent="0.35">
      <c r="A261"/>
      <c r="B261"/>
      <c r="C261"/>
      <c r="D261"/>
      <c r="E261"/>
      <c r="F261"/>
      <c r="G261"/>
      <c r="H261"/>
      <c r="I261"/>
      <c r="J261"/>
      <c r="K261"/>
      <c r="L261"/>
      <c r="M261"/>
      <c r="N261"/>
      <c r="O261"/>
      <c r="P261"/>
      <c r="Q261"/>
      <c r="R261"/>
      <c r="S261"/>
    </row>
    <row r="262" spans="1:19" ht="14.5" x14ac:dyDescent="0.35">
      <c r="A262"/>
      <c r="B262"/>
      <c r="C262"/>
      <c r="D262"/>
      <c r="E262"/>
      <c r="F262"/>
      <c r="G262"/>
      <c r="H262"/>
      <c r="I262"/>
      <c r="J262"/>
      <c r="K262"/>
      <c r="L262"/>
      <c r="M262"/>
      <c r="N262"/>
      <c r="O262"/>
      <c r="P262"/>
      <c r="Q262"/>
      <c r="R262"/>
      <c r="S262"/>
    </row>
    <row r="263" spans="1:19" ht="14.5" x14ac:dyDescent="0.35">
      <c r="A263"/>
      <c r="B263"/>
      <c r="C263"/>
      <c r="D263"/>
      <c r="E263"/>
      <c r="F263"/>
      <c r="G263"/>
      <c r="H263"/>
      <c r="I263"/>
      <c r="J263"/>
      <c r="K263"/>
      <c r="L263"/>
      <c r="M263"/>
      <c r="N263"/>
      <c r="O263"/>
      <c r="P263"/>
      <c r="Q263"/>
      <c r="R263"/>
      <c r="S263"/>
    </row>
    <row r="264" spans="1:19" ht="14.5" x14ac:dyDescent="0.35">
      <c r="A264"/>
      <c r="B264"/>
      <c r="C264"/>
      <c r="D264"/>
      <c r="E264"/>
      <c r="F264"/>
      <c r="G264"/>
      <c r="H264"/>
      <c r="I264"/>
      <c r="J264"/>
      <c r="K264"/>
      <c r="L264"/>
      <c r="M264"/>
      <c r="N264"/>
      <c r="O264"/>
      <c r="P264"/>
      <c r="Q264"/>
      <c r="R264"/>
      <c r="S264"/>
    </row>
    <row r="265" spans="1:19" ht="14.5" x14ac:dyDescent="0.35">
      <c r="A265"/>
      <c r="B265"/>
      <c r="C265"/>
      <c r="D265"/>
      <c r="E265"/>
      <c r="F265"/>
      <c r="G265"/>
      <c r="H265"/>
      <c r="I265"/>
      <c r="J265"/>
      <c r="K265"/>
      <c r="L265"/>
      <c r="M265"/>
      <c r="N265"/>
      <c r="O265"/>
      <c r="P265"/>
      <c r="Q265"/>
      <c r="R265"/>
      <c r="S265"/>
    </row>
    <row r="266" spans="1:19" ht="14.5" x14ac:dyDescent="0.35">
      <c r="A266"/>
      <c r="B266"/>
      <c r="C266"/>
      <c r="D266"/>
      <c r="E266"/>
      <c r="F266"/>
      <c r="G266"/>
      <c r="H266"/>
      <c r="I266"/>
      <c r="J266"/>
      <c r="K266"/>
      <c r="L266"/>
      <c r="M266"/>
      <c r="N266"/>
      <c r="O266"/>
      <c r="P266"/>
      <c r="Q266"/>
      <c r="R266"/>
      <c r="S266"/>
    </row>
    <row r="267" spans="1:19" ht="14.5" x14ac:dyDescent="0.35">
      <c r="A267"/>
      <c r="B267"/>
      <c r="C267"/>
      <c r="D267"/>
      <c r="E267"/>
      <c r="F267"/>
      <c r="G267"/>
      <c r="H267"/>
      <c r="I267"/>
      <c r="J267"/>
      <c r="K267"/>
      <c r="L267"/>
      <c r="M267"/>
      <c r="N267"/>
      <c r="O267"/>
      <c r="P267"/>
      <c r="Q267"/>
      <c r="R267"/>
      <c r="S267"/>
    </row>
    <row r="268" spans="1:19" ht="14.5" x14ac:dyDescent="0.35">
      <c r="A268"/>
      <c r="B268"/>
      <c r="C268"/>
      <c r="D268"/>
      <c r="E268"/>
      <c r="F268"/>
      <c r="G268"/>
      <c r="H268"/>
      <c r="I268"/>
      <c r="J268"/>
      <c r="K268"/>
      <c r="L268"/>
      <c r="M268"/>
      <c r="N268"/>
      <c r="O268"/>
      <c r="P268"/>
      <c r="Q268"/>
      <c r="R268"/>
      <c r="S268"/>
    </row>
    <row r="269" spans="1:19" ht="14.5" x14ac:dyDescent="0.35">
      <c r="A269"/>
      <c r="B269"/>
      <c r="C269"/>
      <c r="D269"/>
      <c r="E269"/>
      <c r="F269"/>
      <c r="G269"/>
      <c r="H269"/>
      <c r="I269"/>
      <c r="J269"/>
      <c r="K269"/>
      <c r="L269"/>
      <c r="M269"/>
      <c r="N269"/>
      <c r="O269"/>
      <c r="P269"/>
      <c r="Q269"/>
      <c r="R269"/>
      <c r="S269"/>
    </row>
    <row r="270" spans="1:19" ht="14.5" x14ac:dyDescent="0.35">
      <c r="A270"/>
      <c r="B270"/>
      <c r="C270"/>
      <c r="D270"/>
      <c r="E270"/>
      <c r="F270"/>
      <c r="G270"/>
      <c r="H270"/>
      <c r="I270"/>
      <c r="J270"/>
      <c r="K270"/>
      <c r="L270"/>
      <c r="M270"/>
      <c r="N270"/>
      <c r="O270"/>
      <c r="P270"/>
      <c r="Q270"/>
      <c r="R270"/>
      <c r="S270"/>
    </row>
    <row r="271" spans="1:19" ht="14.5" x14ac:dyDescent="0.35">
      <c r="A271"/>
      <c r="B271"/>
      <c r="C271"/>
      <c r="D271"/>
      <c r="E271"/>
      <c r="F271"/>
      <c r="G271"/>
      <c r="H271"/>
      <c r="I271"/>
      <c r="J271"/>
      <c r="K271"/>
      <c r="L271"/>
      <c r="M271"/>
      <c r="N271"/>
      <c r="O271"/>
      <c r="P271"/>
      <c r="Q271"/>
      <c r="R271"/>
      <c r="S271"/>
    </row>
    <row r="272" spans="1:19" ht="14.5" x14ac:dyDescent="0.35">
      <c r="A272"/>
      <c r="B272"/>
      <c r="C272"/>
      <c r="D272"/>
      <c r="E272"/>
      <c r="F272"/>
      <c r="G272"/>
      <c r="H272"/>
      <c r="I272"/>
      <c r="J272"/>
      <c r="K272"/>
      <c r="L272"/>
      <c r="M272"/>
      <c r="N272"/>
      <c r="O272"/>
      <c r="P272"/>
      <c r="Q272"/>
      <c r="R272"/>
      <c r="S272"/>
    </row>
    <row r="273" spans="1:19" ht="14.5" x14ac:dyDescent="0.35">
      <c r="A273"/>
      <c r="B273"/>
      <c r="C273"/>
      <c r="D273"/>
      <c r="E273"/>
      <c r="F273"/>
      <c r="G273"/>
      <c r="H273"/>
      <c r="I273"/>
      <c r="J273"/>
      <c r="K273"/>
      <c r="L273"/>
      <c r="M273"/>
      <c r="N273"/>
      <c r="O273"/>
      <c r="P273"/>
      <c r="Q273"/>
      <c r="R273"/>
      <c r="S273"/>
    </row>
    <row r="274" spans="1:19" ht="14.5" x14ac:dyDescent="0.35">
      <c r="A274"/>
      <c r="B274"/>
      <c r="C274"/>
      <c r="D274"/>
      <c r="E274"/>
      <c r="F274"/>
      <c r="G274"/>
      <c r="H274"/>
      <c r="I274"/>
      <c r="J274"/>
      <c r="K274"/>
      <c r="L274"/>
      <c r="M274"/>
      <c r="N274"/>
      <c r="O274"/>
      <c r="P274"/>
      <c r="Q274"/>
      <c r="R274"/>
      <c r="S274"/>
    </row>
    <row r="275" spans="1:19" ht="14.5" x14ac:dyDescent="0.35">
      <c r="A275"/>
      <c r="B275"/>
      <c r="C275"/>
      <c r="D275"/>
      <c r="E275"/>
      <c r="F275"/>
      <c r="G275"/>
      <c r="H275"/>
      <c r="I275"/>
      <c r="J275"/>
      <c r="K275"/>
      <c r="L275"/>
      <c r="M275"/>
      <c r="N275"/>
      <c r="O275"/>
      <c r="P275"/>
      <c r="Q275"/>
      <c r="R275"/>
      <c r="S275"/>
    </row>
    <row r="276" spans="1:19" ht="14.5" x14ac:dyDescent="0.35">
      <c r="A276"/>
      <c r="B276"/>
      <c r="C276"/>
      <c r="D276"/>
      <c r="E276"/>
      <c r="F276"/>
      <c r="G276"/>
      <c r="H276"/>
      <c r="I276"/>
      <c r="J276"/>
      <c r="K276"/>
      <c r="L276"/>
      <c r="M276"/>
      <c r="N276"/>
      <c r="O276"/>
      <c r="P276"/>
      <c r="Q276"/>
      <c r="R276"/>
      <c r="S276"/>
    </row>
    <row r="277" spans="1:19" ht="14.5" x14ac:dyDescent="0.35">
      <c r="A277"/>
      <c r="B277"/>
      <c r="C277"/>
      <c r="D277"/>
      <c r="E277"/>
      <c r="F277"/>
      <c r="G277"/>
      <c r="H277"/>
      <c r="I277"/>
      <c r="J277"/>
      <c r="K277"/>
      <c r="L277"/>
      <c r="M277"/>
      <c r="N277"/>
      <c r="O277"/>
      <c r="P277"/>
      <c r="Q277"/>
      <c r="R277"/>
      <c r="S277"/>
    </row>
    <row r="278" spans="1:19" ht="14.5" x14ac:dyDescent="0.35">
      <c r="A278"/>
      <c r="B278"/>
      <c r="C278"/>
      <c r="D278"/>
      <c r="E278"/>
      <c r="F278"/>
      <c r="G278"/>
      <c r="H278"/>
      <c r="I278"/>
      <c r="J278"/>
      <c r="K278"/>
      <c r="L278"/>
      <c r="M278"/>
      <c r="N278"/>
      <c r="O278"/>
      <c r="P278"/>
      <c r="Q278"/>
      <c r="R278"/>
      <c r="S278"/>
    </row>
    <row r="279" spans="1:19" ht="14.5" x14ac:dyDescent="0.35">
      <c r="A279"/>
      <c r="B279"/>
      <c r="C279"/>
      <c r="D279"/>
      <c r="E279"/>
      <c r="F279"/>
      <c r="G279"/>
      <c r="H279"/>
      <c r="I279"/>
      <c r="J279"/>
      <c r="K279"/>
      <c r="L279"/>
      <c r="M279"/>
      <c r="N279"/>
      <c r="O279"/>
      <c r="P279"/>
      <c r="Q279"/>
      <c r="R279"/>
      <c r="S279"/>
    </row>
    <row r="280" spans="1:19" ht="14.5" x14ac:dyDescent="0.35">
      <c r="A280"/>
      <c r="B280"/>
      <c r="C280"/>
      <c r="D280"/>
      <c r="E280"/>
      <c r="F280"/>
      <c r="G280"/>
      <c r="H280"/>
      <c r="I280"/>
      <c r="J280"/>
      <c r="K280"/>
      <c r="L280"/>
      <c r="M280"/>
      <c r="N280"/>
      <c r="O280"/>
      <c r="P280"/>
      <c r="Q280"/>
      <c r="R280"/>
      <c r="S280"/>
    </row>
    <row r="281" spans="1:19" ht="14.5" x14ac:dyDescent="0.35">
      <c r="A281"/>
      <c r="B281"/>
      <c r="C281"/>
      <c r="D281"/>
      <c r="E281"/>
      <c r="F281"/>
      <c r="G281"/>
      <c r="H281"/>
      <c r="I281"/>
      <c r="J281"/>
      <c r="K281"/>
      <c r="L281"/>
      <c r="M281"/>
      <c r="N281"/>
      <c r="O281"/>
      <c r="P281"/>
      <c r="Q281"/>
      <c r="R281"/>
      <c r="S281"/>
    </row>
    <row r="282" spans="1:19" ht="14.5" x14ac:dyDescent="0.35">
      <c r="A282"/>
      <c r="B282"/>
      <c r="C282"/>
      <c r="D282"/>
      <c r="E282"/>
      <c r="F282"/>
      <c r="G282"/>
      <c r="H282"/>
      <c r="I282"/>
      <c r="J282"/>
      <c r="K282"/>
      <c r="L282"/>
      <c r="M282"/>
      <c r="N282"/>
      <c r="O282"/>
      <c r="P282"/>
      <c r="Q282"/>
      <c r="R282"/>
      <c r="S282"/>
    </row>
    <row r="283" spans="1:19" ht="14.5" x14ac:dyDescent="0.35">
      <c r="A283"/>
      <c r="B283"/>
      <c r="C283"/>
      <c r="D283"/>
      <c r="E283"/>
      <c r="F283"/>
      <c r="G283"/>
      <c r="H283"/>
      <c r="I283"/>
      <c r="J283"/>
      <c r="K283"/>
      <c r="L283"/>
      <c r="M283"/>
      <c r="N283"/>
      <c r="O283"/>
      <c r="P283"/>
      <c r="Q283"/>
      <c r="R283"/>
      <c r="S283"/>
    </row>
    <row r="284" spans="1:19" ht="14.5" x14ac:dyDescent="0.35">
      <c r="A284"/>
      <c r="B284"/>
      <c r="C284"/>
      <c r="D284"/>
      <c r="E284"/>
      <c r="F284"/>
      <c r="G284"/>
      <c r="H284"/>
      <c r="I284"/>
      <c r="J284"/>
      <c r="K284"/>
      <c r="L284"/>
      <c r="M284"/>
      <c r="N284"/>
      <c r="O284"/>
      <c r="P284"/>
      <c r="Q284"/>
      <c r="R284"/>
      <c r="S284"/>
    </row>
    <row r="285" spans="1:19" ht="14.5" x14ac:dyDescent="0.35">
      <c r="A285"/>
      <c r="B285"/>
      <c r="C285"/>
      <c r="D285"/>
      <c r="E285"/>
      <c r="F285"/>
      <c r="G285"/>
      <c r="H285"/>
      <c r="I285"/>
      <c r="J285"/>
      <c r="K285"/>
      <c r="L285"/>
      <c r="M285"/>
      <c r="N285"/>
      <c r="O285"/>
      <c r="P285"/>
      <c r="Q285"/>
      <c r="R285"/>
      <c r="S285"/>
    </row>
    <row r="286" spans="1:19" ht="14.5" x14ac:dyDescent="0.35">
      <c r="A286"/>
      <c r="B286"/>
      <c r="C286"/>
      <c r="D286"/>
      <c r="E286"/>
      <c r="F286"/>
      <c r="G286"/>
      <c r="H286"/>
      <c r="I286"/>
      <c r="J286"/>
      <c r="K286"/>
      <c r="L286"/>
      <c r="M286"/>
      <c r="N286"/>
      <c r="O286"/>
      <c r="P286"/>
      <c r="Q286"/>
      <c r="R286"/>
      <c r="S286"/>
    </row>
    <row r="287" spans="1:19" ht="14.5" x14ac:dyDescent="0.35">
      <c r="A287"/>
      <c r="B287"/>
      <c r="C287"/>
      <c r="D287"/>
      <c r="E287"/>
      <c r="F287"/>
      <c r="G287"/>
      <c r="H287"/>
      <c r="I287"/>
      <c r="J287"/>
      <c r="K287"/>
      <c r="L287"/>
      <c r="M287"/>
      <c r="N287"/>
      <c r="O287"/>
      <c r="P287"/>
      <c r="Q287"/>
      <c r="R287"/>
      <c r="S287"/>
    </row>
    <row r="288" spans="1:19" ht="14.5" x14ac:dyDescent="0.35">
      <c r="A288"/>
      <c r="B288"/>
      <c r="C288"/>
      <c r="D288"/>
      <c r="E288"/>
      <c r="F288"/>
      <c r="G288"/>
      <c r="H288"/>
      <c r="I288"/>
      <c r="J288"/>
      <c r="K288"/>
      <c r="L288"/>
      <c r="M288"/>
      <c r="N288"/>
      <c r="O288"/>
      <c r="P288"/>
      <c r="Q288"/>
      <c r="R288"/>
      <c r="S288"/>
    </row>
    <row r="289" spans="1:19" ht="14.5" x14ac:dyDescent="0.35">
      <c r="A289"/>
      <c r="B289"/>
      <c r="C289"/>
      <c r="D289"/>
      <c r="E289"/>
      <c r="F289"/>
      <c r="G289"/>
      <c r="H289"/>
      <c r="I289"/>
      <c r="J289"/>
      <c r="K289"/>
      <c r="L289"/>
      <c r="M289"/>
      <c r="N289"/>
      <c r="O289"/>
      <c r="P289"/>
      <c r="Q289"/>
      <c r="R289"/>
      <c r="S289"/>
    </row>
    <row r="290" spans="1:19" ht="14.5" x14ac:dyDescent="0.35">
      <c r="A290"/>
      <c r="B290"/>
      <c r="C290"/>
      <c r="D290"/>
      <c r="E290"/>
      <c r="F290"/>
      <c r="G290"/>
      <c r="H290"/>
      <c r="I290"/>
      <c r="J290"/>
      <c r="K290"/>
      <c r="L290"/>
      <c r="M290"/>
      <c r="N290"/>
      <c r="O290"/>
      <c r="P290"/>
      <c r="Q290"/>
      <c r="R290"/>
      <c r="S290"/>
    </row>
    <row r="291" spans="1:19" ht="14.5" x14ac:dyDescent="0.35">
      <c r="A291"/>
      <c r="B291"/>
      <c r="C291"/>
      <c r="D291"/>
      <c r="E291"/>
      <c r="F291"/>
      <c r="G291"/>
      <c r="H291"/>
      <c r="I291"/>
      <c r="J291"/>
      <c r="K291"/>
      <c r="L291"/>
      <c r="M291"/>
      <c r="N291"/>
      <c r="O291"/>
      <c r="P291"/>
      <c r="Q291"/>
      <c r="R291"/>
      <c r="S291"/>
    </row>
    <row r="292" spans="1:19" ht="14.5" x14ac:dyDescent="0.35">
      <c r="A292"/>
      <c r="B292"/>
      <c r="C292"/>
      <c r="D292"/>
      <c r="E292"/>
      <c r="F292"/>
      <c r="G292"/>
      <c r="H292"/>
      <c r="I292"/>
      <c r="J292"/>
      <c r="K292"/>
      <c r="L292"/>
      <c r="M292"/>
      <c r="N292"/>
      <c r="O292"/>
      <c r="P292"/>
      <c r="Q292"/>
      <c r="R292"/>
      <c r="S292"/>
    </row>
    <row r="293" spans="1:19" ht="14.5" x14ac:dyDescent="0.35">
      <c r="A293"/>
      <c r="B293"/>
      <c r="C293"/>
      <c r="D293"/>
      <c r="E293"/>
      <c r="F293"/>
      <c r="G293"/>
      <c r="H293"/>
      <c r="I293"/>
      <c r="J293"/>
      <c r="K293"/>
      <c r="L293"/>
      <c r="M293"/>
      <c r="N293"/>
      <c r="O293"/>
      <c r="P293"/>
      <c r="Q293"/>
      <c r="R293"/>
      <c r="S293"/>
    </row>
    <row r="294" spans="1:19" ht="14.5" x14ac:dyDescent="0.35">
      <c r="A294"/>
      <c r="B294"/>
      <c r="C294"/>
      <c r="D294"/>
      <c r="E294"/>
      <c r="F294"/>
      <c r="G294"/>
      <c r="H294"/>
      <c r="I294"/>
      <c r="J294"/>
      <c r="K294"/>
      <c r="L294"/>
      <c r="M294"/>
      <c r="N294"/>
      <c r="O294"/>
      <c r="P294"/>
      <c r="Q294"/>
      <c r="R294"/>
      <c r="S294"/>
    </row>
    <row r="295" spans="1:19" ht="14.5" x14ac:dyDescent="0.35">
      <c r="A295"/>
      <c r="B295"/>
      <c r="C295"/>
      <c r="D295"/>
      <c r="E295"/>
      <c r="F295"/>
      <c r="G295"/>
      <c r="H295"/>
      <c r="I295"/>
      <c r="J295"/>
      <c r="K295"/>
      <c r="L295"/>
      <c r="M295"/>
      <c r="N295"/>
      <c r="O295"/>
      <c r="P295"/>
      <c r="Q295"/>
      <c r="R295"/>
      <c r="S295"/>
    </row>
    <row r="296" spans="1:19" ht="14.5" x14ac:dyDescent="0.35">
      <c r="A296"/>
      <c r="B296"/>
      <c r="C296"/>
      <c r="D296"/>
      <c r="E296"/>
      <c r="F296"/>
      <c r="G296"/>
      <c r="H296"/>
      <c r="I296"/>
      <c r="J296"/>
      <c r="K296"/>
      <c r="L296"/>
      <c r="M296"/>
      <c r="N296"/>
      <c r="O296"/>
      <c r="P296"/>
      <c r="Q296"/>
      <c r="R296"/>
      <c r="S296"/>
    </row>
    <row r="297" spans="1:19" ht="14.5" x14ac:dyDescent="0.35">
      <c r="A297"/>
      <c r="B297"/>
      <c r="C297"/>
      <c r="D297"/>
      <c r="E297"/>
      <c r="F297"/>
      <c r="G297"/>
      <c r="H297"/>
      <c r="I297"/>
      <c r="J297"/>
      <c r="K297"/>
      <c r="L297"/>
      <c r="M297"/>
      <c r="N297"/>
      <c r="O297"/>
      <c r="P297"/>
      <c r="Q297"/>
      <c r="R297"/>
      <c r="S297"/>
    </row>
    <row r="298" spans="1:19" ht="14.5" x14ac:dyDescent="0.35">
      <c r="A298"/>
      <c r="B298"/>
      <c r="C298"/>
      <c r="D298"/>
      <c r="E298"/>
      <c r="F298"/>
      <c r="G298"/>
      <c r="H298"/>
      <c r="I298"/>
      <c r="J298"/>
      <c r="K298"/>
      <c r="L298"/>
      <c r="M298"/>
      <c r="N298"/>
      <c r="O298"/>
      <c r="P298"/>
      <c r="Q298"/>
      <c r="R298"/>
      <c r="S298"/>
    </row>
    <row r="299" spans="1:19" ht="14.5" x14ac:dyDescent="0.35">
      <c r="A299"/>
      <c r="B299"/>
      <c r="C299"/>
      <c r="D299"/>
      <c r="E299"/>
      <c r="F299"/>
      <c r="G299"/>
      <c r="H299"/>
      <c r="I299"/>
      <c r="J299"/>
      <c r="K299"/>
      <c r="L299"/>
      <c r="M299"/>
      <c r="N299"/>
      <c r="O299"/>
      <c r="P299"/>
      <c r="Q299"/>
      <c r="R299"/>
      <c r="S299"/>
    </row>
    <row r="300" spans="1:19" ht="14.5" x14ac:dyDescent="0.35">
      <c r="A300"/>
      <c r="B300"/>
      <c r="C300"/>
      <c r="D300"/>
      <c r="E300"/>
      <c r="F300"/>
      <c r="G300"/>
      <c r="H300"/>
      <c r="I300"/>
      <c r="J300"/>
      <c r="K300"/>
      <c r="L300"/>
      <c r="M300"/>
      <c r="N300"/>
      <c r="O300"/>
      <c r="P300"/>
      <c r="Q300"/>
      <c r="R300"/>
      <c r="S300"/>
    </row>
    <row r="301" spans="1:19" ht="14.5" x14ac:dyDescent="0.35">
      <c r="A301"/>
      <c r="B301"/>
      <c r="C301"/>
      <c r="D301"/>
      <c r="E301"/>
      <c r="F301"/>
      <c r="G301"/>
      <c r="H301"/>
      <c r="I301"/>
      <c r="J301"/>
      <c r="K301"/>
      <c r="L301"/>
      <c r="M301"/>
      <c r="N301"/>
      <c r="O301"/>
      <c r="P301"/>
      <c r="Q301"/>
      <c r="R301"/>
      <c r="S301"/>
    </row>
    <row r="302" spans="1:19" ht="14.5" x14ac:dyDescent="0.35">
      <c r="A302"/>
      <c r="B302"/>
      <c r="C302"/>
      <c r="D302"/>
      <c r="E302"/>
      <c r="F302"/>
      <c r="G302"/>
      <c r="H302"/>
      <c r="I302"/>
      <c r="J302"/>
      <c r="K302"/>
      <c r="L302"/>
      <c r="M302"/>
      <c r="N302"/>
      <c r="O302"/>
      <c r="P302"/>
      <c r="Q302"/>
      <c r="R302"/>
      <c r="S302"/>
    </row>
    <row r="303" spans="1:19" ht="14.5" x14ac:dyDescent="0.35">
      <c r="A303"/>
      <c r="B303"/>
      <c r="C303"/>
      <c r="D303"/>
      <c r="E303"/>
      <c r="F303"/>
      <c r="G303"/>
      <c r="H303"/>
      <c r="I303"/>
      <c r="J303"/>
      <c r="K303"/>
      <c r="L303"/>
      <c r="M303"/>
      <c r="N303"/>
      <c r="O303"/>
      <c r="P303"/>
      <c r="Q303"/>
      <c r="R303"/>
      <c r="S303"/>
    </row>
    <row r="304" spans="1:19" ht="14.5" x14ac:dyDescent="0.35">
      <c r="A304"/>
      <c r="B304"/>
      <c r="C304"/>
      <c r="D304"/>
      <c r="E304"/>
      <c r="F304"/>
      <c r="G304"/>
      <c r="H304"/>
      <c r="I304"/>
      <c r="J304"/>
      <c r="K304"/>
      <c r="L304"/>
      <c r="M304"/>
      <c r="N304"/>
      <c r="O304"/>
      <c r="P304"/>
      <c r="Q304"/>
      <c r="R304"/>
      <c r="S304"/>
    </row>
    <row r="305" spans="1:19" ht="14.5" x14ac:dyDescent="0.35">
      <c r="A305"/>
      <c r="B305"/>
      <c r="C305"/>
      <c r="D305"/>
      <c r="E305"/>
      <c r="F305"/>
      <c r="G305"/>
      <c r="H305"/>
      <c r="I305"/>
      <c r="J305"/>
      <c r="K305"/>
      <c r="L305"/>
      <c r="M305"/>
      <c r="N305"/>
      <c r="O305"/>
      <c r="P305"/>
      <c r="Q305"/>
      <c r="R305"/>
      <c r="S305"/>
    </row>
    <row r="306" spans="1:19" ht="14.5" x14ac:dyDescent="0.35">
      <c r="A306"/>
      <c r="B306"/>
      <c r="C306"/>
      <c r="D306"/>
      <c r="E306"/>
      <c r="F306"/>
      <c r="G306"/>
      <c r="H306"/>
      <c r="I306"/>
      <c r="J306"/>
      <c r="K306"/>
      <c r="L306"/>
      <c r="M306"/>
      <c r="N306"/>
      <c r="O306"/>
      <c r="P306"/>
      <c r="Q306"/>
      <c r="R306"/>
      <c r="S306"/>
    </row>
    <row r="307" spans="1:19" ht="14.5" x14ac:dyDescent="0.35">
      <c r="A307"/>
      <c r="B307"/>
      <c r="C307"/>
      <c r="D307"/>
      <c r="E307"/>
      <c r="F307"/>
      <c r="G307"/>
      <c r="H307"/>
      <c r="I307"/>
      <c r="J307"/>
      <c r="K307"/>
      <c r="L307"/>
      <c r="M307"/>
      <c r="N307"/>
      <c r="O307"/>
      <c r="P307"/>
      <c r="Q307"/>
      <c r="R307"/>
      <c r="S307"/>
    </row>
    <row r="308" spans="1:19" ht="14.5" x14ac:dyDescent="0.35">
      <c r="A308"/>
      <c r="B308"/>
      <c r="C308"/>
      <c r="D308"/>
      <c r="E308"/>
      <c r="F308"/>
      <c r="G308"/>
      <c r="H308"/>
      <c r="I308"/>
      <c r="J308"/>
      <c r="K308"/>
      <c r="L308"/>
      <c r="M308"/>
      <c r="N308"/>
      <c r="O308"/>
      <c r="P308"/>
      <c r="Q308"/>
      <c r="R308"/>
      <c r="S308"/>
    </row>
    <row r="309" spans="1:19" ht="14.5" x14ac:dyDescent="0.35">
      <c r="A309"/>
      <c r="B309"/>
      <c r="C309"/>
      <c r="D309"/>
      <c r="E309"/>
      <c r="F309"/>
      <c r="G309"/>
      <c r="H309"/>
      <c r="I309"/>
      <c r="J309"/>
      <c r="K309"/>
      <c r="L309"/>
      <c r="M309"/>
      <c r="N309"/>
      <c r="O309"/>
      <c r="P309"/>
      <c r="Q309"/>
      <c r="R309"/>
      <c r="S309"/>
    </row>
    <row r="310" spans="1:19" ht="14.5" x14ac:dyDescent="0.35">
      <c r="A310"/>
      <c r="B310"/>
      <c r="C310"/>
      <c r="D310"/>
      <c r="E310"/>
      <c r="F310"/>
      <c r="G310"/>
      <c r="H310"/>
      <c r="I310"/>
      <c r="J310"/>
      <c r="K310"/>
      <c r="L310"/>
      <c r="M310"/>
      <c r="N310"/>
      <c r="O310"/>
      <c r="P310"/>
      <c r="Q310"/>
      <c r="R310"/>
      <c r="S310"/>
    </row>
    <row r="311" spans="1:19" ht="14.5" x14ac:dyDescent="0.35">
      <c r="A311"/>
      <c r="B311"/>
      <c r="C311"/>
      <c r="D311"/>
      <c r="E311"/>
      <c r="F311"/>
      <c r="G311"/>
      <c r="H311"/>
      <c r="I311"/>
      <c r="J311"/>
      <c r="K311"/>
      <c r="L311"/>
      <c r="M311"/>
      <c r="N311"/>
      <c r="O311"/>
      <c r="P311"/>
      <c r="Q311"/>
      <c r="R311"/>
      <c r="S311"/>
    </row>
    <row r="312" spans="1:19" ht="14.5" x14ac:dyDescent="0.35">
      <c r="A312"/>
      <c r="B312"/>
      <c r="C312"/>
      <c r="D312"/>
      <c r="E312"/>
      <c r="F312"/>
      <c r="G312"/>
      <c r="H312"/>
      <c r="I312"/>
      <c r="J312"/>
      <c r="K312"/>
      <c r="L312"/>
      <c r="M312"/>
      <c r="N312"/>
      <c r="O312"/>
      <c r="P312"/>
      <c r="Q312"/>
      <c r="R312"/>
      <c r="S312"/>
    </row>
    <row r="313" spans="1:19" ht="14.5" x14ac:dyDescent="0.35">
      <c r="A313"/>
      <c r="B313"/>
      <c r="C313"/>
      <c r="D313"/>
      <c r="E313"/>
      <c r="F313"/>
      <c r="G313"/>
      <c r="H313"/>
      <c r="I313"/>
      <c r="J313"/>
      <c r="K313"/>
      <c r="L313"/>
      <c r="M313"/>
      <c r="N313"/>
      <c r="O313"/>
      <c r="P313"/>
      <c r="Q313"/>
      <c r="R313"/>
      <c r="S313"/>
    </row>
    <row r="314" spans="1:19" ht="14.5" x14ac:dyDescent="0.35">
      <c r="A314"/>
      <c r="B314"/>
      <c r="C314"/>
      <c r="D314"/>
      <c r="E314"/>
      <c r="F314"/>
      <c r="G314"/>
      <c r="H314"/>
      <c r="I314"/>
      <c r="J314"/>
      <c r="K314"/>
      <c r="L314"/>
      <c r="M314"/>
      <c r="N314"/>
      <c r="O314"/>
      <c r="P314"/>
      <c r="Q314"/>
      <c r="R314"/>
      <c r="S314"/>
    </row>
    <row r="315" spans="1:19" ht="14.5" x14ac:dyDescent="0.35">
      <c r="A315"/>
      <c r="B315"/>
      <c r="C315"/>
      <c r="D315"/>
      <c r="E315"/>
      <c r="F315"/>
      <c r="G315"/>
      <c r="H315"/>
      <c r="I315"/>
      <c r="J315"/>
      <c r="K315"/>
      <c r="L315"/>
      <c r="M315"/>
      <c r="N315"/>
      <c r="O315"/>
      <c r="P315"/>
      <c r="Q315"/>
      <c r="R315"/>
      <c r="S315"/>
    </row>
    <row r="316" spans="1:19" ht="14.5" x14ac:dyDescent="0.35">
      <c r="A316"/>
      <c r="B316"/>
      <c r="C316"/>
      <c r="D316"/>
      <c r="E316"/>
      <c r="F316"/>
      <c r="G316"/>
      <c r="H316"/>
      <c r="I316"/>
      <c r="J316"/>
      <c r="K316"/>
      <c r="L316"/>
      <c r="M316"/>
      <c r="N316"/>
      <c r="O316"/>
      <c r="P316"/>
      <c r="Q316"/>
      <c r="R316"/>
      <c r="S316"/>
    </row>
    <row r="317" spans="1:19" ht="14.5" x14ac:dyDescent="0.35">
      <c r="A317"/>
      <c r="B317"/>
      <c r="C317"/>
      <c r="D317"/>
      <c r="E317"/>
      <c r="F317"/>
      <c r="G317"/>
      <c r="H317"/>
      <c r="I317"/>
      <c r="J317"/>
      <c r="K317"/>
      <c r="L317"/>
      <c r="M317"/>
      <c r="N317"/>
      <c r="O317"/>
      <c r="P317"/>
      <c r="Q317"/>
      <c r="R317"/>
      <c r="S317"/>
    </row>
    <row r="318" spans="1:19" ht="14.5" x14ac:dyDescent="0.35">
      <c r="A318"/>
      <c r="B318"/>
      <c r="C318"/>
      <c r="D318"/>
      <c r="E318"/>
      <c r="F318"/>
      <c r="G318"/>
      <c r="H318"/>
      <c r="I318"/>
      <c r="J318"/>
      <c r="K318"/>
      <c r="L318"/>
      <c r="M318"/>
      <c r="N318"/>
      <c r="O318"/>
      <c r="P318"/>
      <c r="Q318"/>
      <c r="R318"/>
      <c r="S318"/>
    </row>
    <row r="319" spans="1:19" ht="14.5" x14ac:dyDescent="0.35">
      <c r="A319"/>
      <c r="B319"/>
      <c r="C319"/>
      <c r="D319"/>
      <c r="E319"/>
      <c r="F319"/>
      <c r="G319"/>
      <c r="H319"/>
      <c r="I319"/>
      <c r="J319"/>
      <c r="K319"/>
      <c r="L319"/>
      <c r="M319"/>
      <c r="N319"/>
      <c r="O319"/>
      <c r="P319"/>
      <c r="Q319"/>
      <c r="R319"/>
      <c r="S319"/>
    </row>
    <row r="320" spans="1:19" ht="14.5" x14ac:dyDescent="0.35">
      <c r="A320"/>
      <c r="B320"/>
      <c r="C320"/>
      <c r="D320"/>
      <c r="E320"/>
      <c r="F320"/>
      <c r="G320"/>
      <c r="H320"/>
      <c r="I320"/>
      <c r="J320"/>
      <c r="K320"/>
      <c r="L320"/>
      <c r="M320"/>
      <c r="N320"/>
      <c r="O320"/>
      <c r="P320"/>
      <c r="Q320"/>
      <c r="R320"/>
      <c r="S320"/>
    </row>
    <row r="321" spans="1:19" ht="14.5" x14ac:dyDescent="0.35">
      <c r="A321"/>
      <c r="B321"/>
      <c r="C321"/>
      <c r="D321"/>
      <c r="E321"/>
      <c r="F321"/>
      <c r="G321"/>
      <c r="H321"/>
      <c r="I321"/>
      <c r="J321"/>
      <c r="K321"/>
      <c r="L321"/>
      <c r="M321"/>
      <c r="N321"/>
      <c r="O321"/>
      <c r="P321"/>
      <c r="Q321"/>
      <c r="R321"/>
      <c r="S321"/>
    </row>
    <row r="322" spans="1:19" ht="14.5" x14ac:dyDescent="0.35">
      <c r="A322"/>
      <c r="B322"/>
      <c r="C322"/>
      <c r="D322"/>
      <c r="E322"/>
      <c r="F322"/>
      <c r="G322"/>
      <c r="H322"/>
      <c r="I322"/>
      <c r="J322"/>
      <c r="K322"/>
      <c r="L322"/>
      <c r="M322"/>
      <c r="N322"/>
      <c r="O322"/>
      <c r="P322"/>
      <c r="Q322"/>
      <c r="R322"/>
      <c r="S322"/>
    </row>
    <row r="323" spans="1:19" ht="14.5" x14ac:dyDescent="0.35">
      <c r="A323"/>
      <c r="B323"/>
      <c r="C323"/>
      <c r="D323"/>
      <c r="E323"/>
      <c r="F323"/>
      <c r="G323"/>
      <c r="H323"/>
      <c r="I323"/>
      <c r="J323"/>
      <c r="K323"/>
      <c r="L323"/>
      <c r="M323"/>
      <c r="N323"/>
      <c r="O323"/>
      <c r="P323"/>
      <c r="Q323"/>
      <c r="R323"/>
      <c r="S323"/>
    </row>
    <row r="324" spans="1:19" ht="14.5" x14ac:dyDescent="0.35">
      <c r="A324"/>
      <c r="B324"/>
      <c r="C324"/>
      <c r="D324"/>
      <c r="E324"/>
      <c r="F324"/>
      <c r="G324"/>
      <c r="H324"/>
      <c r="I324"/>
      <c r="J324"/>
      <c r="K324"/>
      <c r="L324"/>
      <c r="M324"/>
      <c r="N324"/>
      <c r="O324"/>
      <c r="P324"/>
      <c r="Q324"/>
      <c r="R324"/>
      <c r="S324"/>
    </row>
    <row r="325" spans="1:19" ht="14.5" x14ac:dyDescent="0.35">
      <c r="A325"/>
      <c r="B325"/>
      <c r="C325"/>
      <c r="D325"/>
      <c r="E325"/>
      <c r="F325"/>
      <c r="G325"/>
      <c r="H325"/>
      <c r="I325"/>
      <c r="J325"/>
      <c r="K325"/>
      <c r="L325"/>
      <c r="M325"/>
      <c r="N325"/>
      <c r="O325"/>
      <c r="P325"/>
      <c r="Q325"/>
      <c r="R325"/>
      <c r="S325"/>
    </row>
    <row r="326" spans="1:19" ht="14.5" x14ac:dyDescent="0.35">
      <c r="A326"/>
      <c r="B326"/>
      <c r="C326"/>
      <c r="D326"/>
      <c r="E326"/>
      <c r="F326"/>
      <c r="G326"/>
      <c r="H326"/>
      <c r="I326"/>
      <c r="J326"/>
      <c r="K326"/>
      <c r="L326"/>
      <c r="M326"/>
      <c r="N326"/>
      <c r="O326"/>
      <c r="P326"/>
      <c r="Q326"/>
      <c r="R326"/>
      <c r="S326"/>
    </row>
    <row r="327" spans="1:19" ht="14.5" x14ac:dyDescent="0.35">
      <c r="A327"/>
      <c r="B327"/>
      <c r="C327"/>
      <c r="D327"/>
      <c r="E327"/>
      <c r="F327"/>
      <c r="G327"/>
      <c r="H327"/>
      <c r="I327"/>
      <c r="J327"/>
      <c r="K327"/>
      <c r="L327"/>
      <c r="M327"/>
      <c r="N327"/>
      <c r="O327"/>
      <c r="P327"/>
      <c r="Q327"/>
      <c r="R327"/>
      <c r="S327"/>
    </row>
    <row r="328" spans="1:19" ht="14.5" x14ac:dyDescent="0.35">
      <c r="A328"/>
      <c r="B328"/>
      <c r="C328"/>
      <c r="D328"/>
      <c r="E328"/>
      <c r="F328"/>
      <c r="G328"/>
      <c r="H328"/>
      <c r="I328"/>
      <c r="J328"/>
      <c r="K328"/>
      <c r="L328"/>
      <c r="M328"/>
      <c r="N328"/>
      <c r="O328"/>
      <c r="P328"/>
      <c r="Q328"/>
      <c r="R328"/>
      <c r="S328"/>
    </row>
    <row r="329" spans="1:19" ht="14.5" x14ac:dyDescent="0.35">
      <c r="A329"/>
      <c r="B329"/>
      <c r="C329"/>
      <c r="D329"/>
      <c r="E329"/>
      <c r="F329"/>
      <c r="G329"/>
      <c r="H329"/>
      <c r="I329"/>
      <c r="J329"/>
      <c r="K329"/>
      <c r="L329"/>
      <c r="M329"/>
      <c r="N329"/>
      <c r="O329"/>
      <c r="P329"/>
      <c r="Q329"/>
      <c r="R329"/>
      <c r="S329"/>
    </row>
    <row r="330" spans="1:19" ht="14.5" x14ac:dyDescent="0.35">
      <c r="A330"/>
      <c r="B330"/>
      <c r="C330"/>
      <c r="D330"/>
      <c r="E330"/>
      <c r="F330"/>
      <c r="G330"/>
      <c r="H330"/>
      <c r="I330"/>
      <c r="J330"/>
      <c r="K330"/>
      <c r="L330"/>
      <c r="M330"/>
      <c r="N330"/>
      <c r="O330"/>
      <c r="P330"/>
      <c r="Q330"/>
      <c r="R330"/>
      <c r="S330"/>
    </row>
    <row r="331" spans="1:19" ht="14.5" x14ac:dyDescent="0.35">
      <c r="A331"/>
      <c r="B331"/>
      <c r="C331"/>
      <c r="D331"/>
      <c r="E331"/>
      <c r="F331"/>
      <c r="G331"/>
      <c r="H331"/>
      <c r="I331"/>
      <c r="J331"/>
      <c r="K331"/>
      <c r="L331"/>
      <c r="M331"/>
      <c r="N331"/>
      <c r="O331"/>
      <c r="P331"/>
      <c r="Q331"/>
      <c r="R331"/>
      <c r="S331"/>
    </row>
    <row r="332" spans="1:19" ht="14.5" x14ac:dyDescent="0.35">
      <c r="A332"/>
      <c r="B332"/>
      <c r="C332"/>
      <c r="D332"/>
      <c r="E332"/>
      <c r="F332"/>
      <c r="G332"/>
      <c r="H332"/>
      <c r="I332"/>
      <c r="J332"/>
      <c r="K332"/>
      <c r="L332"/>
      <c r="M332"/>
      <c r="N332"/>
      <c r="O332"/>
      <c r="P332"/>
      <c r="Q332"/>
      <c r="R332"/>
      <c r="S332"/>
    </row>
    <row r="333" spans="1:19" ht="14.5" x14ac:dyDescent="0.35">
      <c r="A333"/>
      <c r="B333"/>
      <c r="C333"/>
      <c r="D333"/>
      <c r="E333"/>
      <c r="F333"/>
      <c r="G333"/>
      <c r="H333"/>
      <c r="I333"/>
      <c r="J333"/>
      <c r="K333"/>
      <c r="L333"/>
      <c r="M333"/>
      <c r="N333"/>
      <c r="O333"/>
      <c r="P333"/>
      <c r="Q333"/>
      <c r="R333"/>
      <c r="S333"/>
    </row>
    <row r="334" spans="1:19" ht="14.5" x14ac:dyDescent="0.35">
      <c r="A334"/>
      <c r="B334"/>
      <c r="C334"/>
      <c r="D334"/>
      <c r="E334"/>
      <c r="F334"/>
      <c r="G334"/>
      <c r="H334"/>
      <c r="I334"/>
      <c r="J334"/>
      <c r="K334"/>
      <c r="L334"/>
      <c r="M334"/>
      <c r="N334"/>
      <c r="O334"/>
      <c r="P334"/>
      <c r="Q334"/>
      <c r="R334"/>
      <c r="S334"/>
    </row>
    <row r="335" spans="1:19" ht="14.5" x14ac:dyDescent="0.35">
      <c r="A335"/>
      <c r="B335"/>
      <c r="C335"/>
      <c r="D335"/>
      <c r="E335"/>
      <c r="F335"/>
      <c r="G335"/>
      <c r="H335"/>
      <c r="I335"/>
      <c r="J335"/>
      <c r="K335"/>
      <c r="L335"/>
      <c r="M335"/>
      <c r="N335"/>
      <c r="O335"/>
      <c r="P335"/>
      <c r="Q335"/>
      <c r="R335"/>
      <c r="S335"/>
    </row>
    <row r="336" spans="1:19" ht="14.5" x14ac:dyDescent="0.35">
      <c r="A336"/>
      <c r="B336"/>
      <c r="C336"/>
      <c r="D336"/>
      <c r="E336"/>
      <c r="F336"/>
      <c r="G336"/>
      <c r="H336"/>
      <c r="I336"/>
      <c r="J336"/>
      <c r="K336"/>
      <c r="L336"/>
      <c r="M336"/>
      <c r="N336"/>
      <c r="O336"/>
      <c r="P336"/>
      <c r="Q336"/>
      <c r="R336"/>
      <c r="S336"/>
    </row>
    <row r="337" spans="1:19" ht="14.5" x14ac:dyDescent="0.35">
      <c r="A337"/>
      <c r="B337"/>
      <c r="C337"/>
      <c r="D337"/>
      <c r="E337"/>
      <c r="F337"/>
      <c r="G337"/>
      <c r="H337"/>
      <c r="I337"/>
      <c r="J337"/>
      <c r="K337"/>
      <c r="L337"/>
      <c r="M337"/>
      <c r="N337"/>
      <c r="O337"/>
      <c r="P337"/>
      <c r="Q337"/>
      <c r="R337"/>
      <c r="S337"/>
    </row>
    <row r="338" spans="1:19" ht="14.5" x14ac:dyDescent="0.35">
      <c r="A338"/>
      <c r="B338"/>
      <c r="C338"/>
      <c r="D338"/>
      <c r="E338"/>
      <c r="F338"/>
      <c r="G338"/>
      <c r="H338"/>
      <c r="I338"/>
      <c r="J338"/>
      <c r="K338"/>
      <c r="L338"/>
      <c r="M338"/>
      <c r="N338"/>
      <c r="O338"/>
      <c r="P338"/>
      <c r="Q338"/>
      <c r="R338"/>
      <c r="S338"/>
    </row>
    <row r="339" spans="1:19" ht="14.5" x14ac:dyDescent="0.35">
      <c r="A339"/>
      <c r="B339"/>
      <c r="C339"/>
      <c r="D339"/>
      <c r="E339"/>
      <c r="F339"/>
      <c r="G339"/>
      <c r="H339"/>
      <c r="I339"/>
      <c r="J339"/>
      <c r="K339"/>
      <c r="L339"/>
      <c r="M339"/>
      <c r="N339"/>
      <c r="O339"/>
      <c r="P339"/>
      <c r="Q339"/>
      <c r="R339"/>
      <c r="S339"/>
    </row>
    <row r="340" spans="1:19" ht="14.5" x14ac:dyDescent="0.35">
      <c r="A340"/>
      <c r="B340"/>
      <c r="C340"/>
      <c r="D340"/>
      <c r="E340"/>
      <c r="F340"/>
      <c r="G340"/>
      <c r="H340"/>
      <c r="I340"/>
      <c r="J340"/>
      <c r="K340"/>
      <c r="L340"/>
      <c r="M340"/>
      <c r="N340"/>
      <c r="O340"/>
      <c r="P340"/>
      <c r="Q340"/>
      <c r="R340"/>
      <c r="S340"/>
    </row>
    <row r="341" spans="1:19" ht="14.5" x14ac:dyDescent="0.35">
      <c r="A341"/>
      <c r="B341"/>
      <c r="C341"/>
      <c r="D341"/>
      <c r="E341"/>
      <c r="F341"/>
      <c r="G341"/>
      <c r="H341"/>
      <c r="I341"/>
      <c r="J341"/>
      <c r="K341"/>
      <c r="L341"/>
      <c r="M341"/>
      <c r="N341"/>
      <c r="O341"/>
      <c r="P341"/>
      <c r="Q341"/>
      <c r="R341"/>
      <c r="S341"/>
    </row>
    <row r="342" spans="1:19" ht="14.5" x14ac:dyDescent="0.35">
      <c r="A342"/>
      <c r="B342"/>
      <c r="C342"/>
      <c r="D342"/>
      <c r="E342"/>
      <c r="F342"/>
      <c r="G342"/>
      <c r="H342"/>
      <c r="I342"/>
      <c r="J342"/>
      <c r="K342"/>
      <c r="L342"/>
      <c r="M342"/>
      <c r="N342"/>
      <c r="O342"/>
      <c r="P342"/>
      <c r="Q342"/>
      <c r="R342"/>
      <c r="S342"/>
    </row>
    <row r="343" spans="1:19" ht="14.5" x14ac:dyDescent="0.35">
      <c r="A343"/>
      <c r="B343"/>
      <c r="C343"/>
      <c r="D343"/>
      <c r="E343"/>
      <c r="F343"/>
      <c r="G343"/>
      <c r="H343"/>
      <c r="I343"/>
      <c r="J343"/>
      <c r="K343"/>
      <c r="L343"/>
      <c r="M343"/>
      <c r="N343"/>
      <c r="O343"/>
      <c r="P343"/>
      <c r="Q343"/>
      <c r="R343"/>
      <c r="S343"/>
    </row>
    <row r="344" spans="1:19" ht="14.5" x14ac:dyDescent="0.35">
      <c r="A344"/>
      <c r="B344"/>
      <c r="C344"/>
      <c r="D344"/>
      <c r="E344"/>
      <c r="F344"/>
      <c r="G344"/>
      <c r="H344"/>
      <c r="I344"/>
      <c r="J344"/>
      <c r="K344"/>
      <c r="L344"/>
      <c r="M344"/>
      <c r="N344"/>
      <c r="O344"/>
      <c r="P344"/>
      <c r="Q344"/>
      <c r="R344"/>
      <c r="S344"/>
    </row>
    <row r="345" spans="1:19" ht="14.5" x14ac:dyDescent="0.35">
      <c r="A345"/>
      <c r="B345"/>
      <c r="C345"/>
      <c r="D345"/>
      <c r="E345"/>
      <c r="F345"/>
      <c r="G345"/>
      <c r="H345"/>
      <c r="I345"/>
      <c r="J345"/>
      <c r="K345"/>
      <c r="L345"/>
      <c r="M345"/>
      <c r="N345"/>
      <c r="O345"/>
      <c r="P345"/>
      <c r="Q345"/>
      <c r="R345"/>
      <c r="S345"/>
    </row>
    <row r="346" spans="1:19" ht="14.5" x14ac:dyDescent="0.35">
      <c r="A346"/>
      <c r="B346"/>
      <c r="C346"/>
      <c r="D346"/>
      <c r="E346"/>
      <c r="F346"/>
      <c r="G346"/>
      <c r="H346"/>
      <c r="I346"/>
      <c r="J346"/>
      <c r="K346"/>
      <c r="L346"/>
      <c r="M346"/>
      <c r="N346"/>
      <c r="O346"/>
      <c r="P346"/>
      <c r="Q346"/>
      <c r="R346"/>
      <c r="S346"/>
    </row>
    <row r="347" spans="1:19" ht="14.5" x14ac:dyDescent="0.35">
      <c r="A347"/>
      <c r="B347"/>
      <c r="C347"/>
      <c r="D347"/>
      <c r="E347"/>
      <c r="F347"/>
      <c r="G347"/>
      <c r="H347"/>
      <c r="I347"/>
      <c r="J347"/>
      <c r="K347"/>
      <c r="L347"/>
      <c r="M347"/>
      <c r="N347"/>
      <c r="O347"/>
      <c r="P347"/>
      <c r="Q347"/>
      <c r="R347"/>
      <c r="S347"/>
    </row>
    <row r="348" spans="1:19" ht="14.5" x14ac:dyDescent="0.35">
      <c r="A348"/>
      <c r="B348"/>
      <c r="C348"/>
      <c r="D348"/>
      <c r="E348"/>
      <c r="F348"/>
      <c r="G348"/>
      <c r="H348"/>
      <c r="I348"/>
      <c r="J348"/>
      <c r="K348"/>
      <c r="L348"/>
      <c r="M348"/>
      <c r="N348"/>
      <c r="O348"/>
      <c r="P348"/>
      <c r="Q348"/>
      <c r="R348"/>
      <c r="S348"/>
    </row>
    <row r="349" spans="1:19" ht="14.5" x14ac:dyDescent="0.35">
      <c r="A349"/>
      <c r="B349"/>
      <c r="C349"/>
      <c r="D349"/>
      <c r="E349"/>
      <c r="F349"/>
      <c r="G349"/>
      <c r="H349"/>
      <c r="I349"/>
      <c r="J349"/>
      <c r="K349"/>
      <c r="L349"/>
      <c r="M349"/>
      <c r="N349"/>
      <c r="O349"/>
      <c r="P349"/>
      <c r="Q349"/>
      <c r="R349"/>
      <c r="S349"/>
    </row>
    <row r="350" spans="1:19" ht="14.5" x14ac:dyDescent="0.35">
      <c r="A350"/>
      <c r="B350"/>
      <c r="C350"/>
      <c r="D350"/>
      <c r="E350"/>
      <c r="F350"/>
      <c r="G350"/>
      <c r="H350"/>
      <c r="I350"/>
      <c r="J350"/>
      <c r="K350"/>
      <c r="L350"/>
      <c r="M350"/>
      <c r="N350"/>
      <c r="O350"/>
      <c r="P350"/>
      <c r="Q350"/>
      <c r="R350"/>
      <c r="S350"/>
    </row>
    <row r="351" spans="1:19" ht="14.5" x14ac:dyDescent="0.35">
      <c r="A351"/>
      <c r="B351"/>
      <c r="C351"/>
      <c r="D351"/>
      <c r="E351"/>
      <c r="F351"/>
      <c r="G351"/>
      <c r="H351"/>
      <c r="I351"/>
      <c r="J351"/>
      <c r="K351"/>
      <c r="L351"/>
      <c r="M351"/>
      <c r="N351"/>
      <c r="O351"/>
      <c r="P351"/>
      <c r="Q351"/>
      <c r="R351"/>
      <c r="S351"/>
    </row>
    <row r="352" spans="1:19" ht="14.5" x14ac:dyDescent="0.35">
      <c r="A352"/>
      <c r="B352"/>
      <c r="C352"/>
      <c r="D352"/>
      <c r="E352"/>
      <c r="F352"/>
      <c r="G352"/>
      <c r="H352"/>
      <c r="I352"/>
      <c r="J352"/>
      <c r="K352"/>
      <c r="L352"/>
      <c r="M352"/>
      <c r="N352"/>
      <c r="O352"/>
      <c r="P352"/>
      <c r="Q352"/>
      <c r="R352"/>
      <c r="S352"/>
    </row>
    <row r="353" spans="1:19" ht="14.5" x14ac:dyDescent="0.35">
      <c r="A353"/>
      <c r="B353"/>
      <c r="C353"/>
      <c r="D353"/>
      <c r="E353"/>
      <c r="F353"/>
      <c r="G353"/>
      <c r="H353"/>
      <c r="I353"/>
      <c r="J353"/>
      <c r="K353"/>
      <c r="L353"/>
      <c r="M353"/>
      <c r="N353"/>
      <c r="O353"/>
      <c r="P353"/>
      <c r="Q353"/>
      <c r="R353"/>
      <c r="S353"/>
    </row>
    <row r="354" spans="1:19" ht="14.5" x14ac:dyDescent="0.35">
      <c r="A354"/>
      <c r="B354"/>
      <c r="C354"/>
      <c r="D354"/>
      <c r="E354"/>
      <c r="F354"/>
      <c r="G354"/>
      <c r="H354"/>
      <c r="I354"/>
      <c r="J354"/>
      <c r="K354"/>
      <c r="L354"/>
      <c r="M354"/>
      <c r="N354"/>
      <c r="O354"/>
      <c r="P354"/>
      <c r="Q354"/>
      <c r="R354"/>
      <c r="S354"/>
    </row>
    <row r="355" spans="1:19" ht="14.5" x14ac:dyDescent="0.35">
      <c r="A355"/>
      <c r="B355"/>
      <c r="C355"/>
      <c r="D355"/>
      <c r="E355"/>
      <c r="F355"/>
      <c r="G355"/>
      <c r="H355"/>
      <c r="I355"/>
      <c r="J355"/>
      <c r="K355"/>
      <c r="L355"/>
      <c r="M355"/>
      <c r="N355"/>
      <c r="O355"/>
      <c r="P355"/>
      <c r="Q355"/>
      <c r="R355"/>
      <c r="S355"/>
    </row>
    <row r="356" spans="1:19" ht="14.5" x14ac:dyDescent="0.35">
      <c r="A356"/>
      <c r="B356"/>
      <c r="C356"/>
      <c r="D356"/>
      <c r="E356"/>
      <c r="F356"/>
      <c r="G356"/>
      <c r="H356"/>
      <c r="I356"/>
      <c r="J356"/>
      <c r="K356"/>
      <c r="L356"/>
      <c r="M356"/>
      <c r="N356"/>
      <c r="O356"/>
      <c r="P356"/>
      <c r="Q356"/>
      <c r="R356"/>
      <c r="S356"/>
    </row>
    <row r="357" spans="1:19" ht="14.5" x14ac:dyDescent="0.35">
      <c r="A357"/>
      <c r="B357"/>
      <c r="C357"/>
      <c r="D357"/>
      <c r="E357"/>
      <c r="F357"/>
      <c r="G357"/>
      <c r="H357"/>
      <c r="I357"/>
      <c r="J357"/>
      <c r="K357"/>
      <c r="L357"/>
      <c r="M357"/>
      <c r="N357"/>
      <c r="O357"/>
      <c r="P357"/>
      <c r="Q357"/>
      <c r="R357"/>
      <c r="S357"/>
    </row>
    <row r="358" spans="1:19" ht="14.5" x14ac:dyDescent="0.35">
      <c r="A358"/>
      <c r="B358"/>
      <c r="C358"/>
      <c r="D358"/>
      <c r="E358"/>
      <c r="F358"/>
      <c r="G358"/>
      <c r="H358"/>
      <c r="I358"/>
      <c r="J358"/>
      <c r="K358"/>
      <c r="L358"/>
      <c r="M358"/>
      <c r="N358"/>
      <c r="O358"/>
      <c r="P358"/>
      <c r="Q358"/>
      <c r="R358"/>
      <c r="S358"/>
    </row>
    <row r="359" spans="1:19" ht="14.5" x14ac:dyDescent="0.35">
      <c r="A359"/>
      <c r="B359"/>
      <c r="C359"/>
      <c r="D359"/>
      <c r="E359"/>
      <c r="F359"/>
      <c r="G359"/>
      <c r="H359"/>
      <c r="I359"/>
      <c r="J359"/>
      <c r="K359"/>
      <c r="L359"/>
      <c r="M359"/>
      <c r="N359"/>
      <c r="O359"/>
      <c r="P359"/>
      <c r="Q359"/>
      <c r="R359"/>
      <c r="S359"/>
    </row>
    <row r="360" spans="1:19" ht="14.5" x14ac:dyDescent="0.35">
      <c r="A360"/>
      <c r="B360"/>
      <c r="C360"/>
      <c r="D360"/>
      <c r="E360"/>
      <c r="F360"/>
      <c r="G360"/>
      <c r="H360"/>
      <c r="I360"/>
      <c r="J360"/>
      <c r="K360"/>
      <c r="L360"/>
      <c r="M360"/>
      <c r="N360"/>
      <c r="O360"/>
      <c r="P360"/>
      <c r="Q360"/>
      <c r="R360"/>
      <c r="S360"/>
    </row>
    <row r="361" spans="1:19" ht="14.5" x14ac:dyDescent="0.35">
      <c r="A361"/>
      <c r="B361"/>
      <c r="C361"/>
      <c r="D361"/>
      <c r="E361"/>
      <c r="F361"/>
      <c r="G361"/>
      <c r="H361"/>
      <c r="I361"/>
      <c r="J361"/>
      <c r="K361"/>
      <c r="L361"/>
      <c r="M361"/>
      <c r="N361"/>
      <c r="O361"/>
      <c r="P361"/>
      <c r="Q361"/>
      <c r="R361"/>
      <c r="S361"/>
    </row>
    <row r="362" spans="1:19" ht="14.5" x14ac:dyDescent="0.35">
      <c r="A362"/>
      <c r="B362"/>
      <c r="C362"/>
      <c r="D362"/>
      <c r="E362"/>
      <c r="F362"/>
      <c r="G362"/>
      <c r="H362"/>
      <c r="I362"/>
      <c r="J362"/>
      <c r="K362"/>
      <c r="L362"/>
      <c r="M362"/>
      <c r="N362"/>
      <c r="O362"/>
      <c r="P362"/>
      <c r="Q362"/>
      <c r="R362"/>
      <c r="S362"/>
    </row>
    <row r="363" spans="1:19" ht="14.5" x14ac:dyDescent="0.35">
      <c r="A363"/>
      <c r="B363"/>
      <c r="C363"/>
      <c r="D363"/>
      <c r="E363"/>
      <c r="F363"/>
      <c r="G363"/>
      <c r="H363"/>
      <c r="I363"/>
      <c r="J363"/>
      <c r="K363"/>
      <c r="L363"/>
      <c r="M363"/>
      <c r="N363"/>
      <c r="O363"/>
      <c r="P363"/>
      <c r="Q363"/>
      <c r="R363"/>
      <c r="S363"/>
    </row>
    <row r="364" spans="1:19" ht="14.5" x14ac:dyDescent="0.35">
      <c r="A364"/>
      <c r="B364"/>
      <c r="C364"/>
      <c r="D364"/>
      <c r="E364"/>
      <c r="F364"/>
      <c r="G364"/>
      <c r="H364"/>
      <c r="I364"/>
      <c r="J364"/>
      <c r="K364"/>
      <c r="L364"/>
      <c r="M364"/>
      <c r="N364"/>
      <c r="O364"/>
      <c r="P364"/>
      <c r="Q364"/>
      <c r="R364"/>
      <c r="S364"/>
    </row>
    <row r="365" spans="1:19" ht="14.5" x14ac:dyDescent="0.35">
      <c r="A365"/>
      <c r="B365"/>
      <c r="C365"/>
      <c r="D365"/>
      <c r="E365"/>
      <c r="F365"/>
      <c r="G365"/>
      <c r="H365"/>
      <c r="I365"/>
      <c r="J365"/>
      <c r="K365"/>
      <c r="L365"/>
      <c r="M365"/>
      <c r="N365"/>
      <c r="O365"/>
      <c r="P365"/>
      <c r="Q365"/>
      <c r="R365"/>
      <c r="S365"/>
    </row>
    <row r="366" spans="1:19" ht="14.5" x14ac:dyDescent="0.35">
      <c r="A366"/>
      <c r="B366"/>
      <c r="C366"/>
      <c r="D366"/>
      <c r="E366"/>
      <c r="F366"/>
      <c r="G366"/>
      <c r="H366"/>
      <c r="I366"/>
      <c r="J366"/>
      <c r="K366"/>
      <c r="L366"/>
      <c r="M366"/>
      <c r="N366"/>
      <c r="O366"/>
      <c r="P366"/>
      <c r="Q366"/>
      <c r="R366"/>
      <c r="S366"/>
    </row>
    <row r="367" spans="1:19" ht="14.5" x14ac:dyDescent="0.35">
      <c r="A367"/>
      <c r="B367"/>
      <c r="C367"/>
      <c r="D367"/>
      <c r="E367"/>
      <c r="F367"/>
      <c r="G367"/>
      <c r="H367"/>
      <c r="I367"/>
      <c r="J367"/>
      <c r="K367"/>
      <c r="L367"/>
      <c r="M367"/>
      <c r="N367"/>
      <c r="O367"/>
      <c r="P367"/>
      <c r="Q367"/>
      <c r="R367"/>
      <c r="S367"/>
    </row>
    <row r="368" spans="1:19" ht="14.5" x14ac:dyDescent="0.35">
      <c r="A368"/>
      <c r="B368"/>
      <c r="C368"/>
      <c r="D368"/>
      <c r="E368"/>
      <c r="F368"/>
      <c r="G368"/>
      <c r="H368"/>
      <c r="I368"/>
      <c r="J368"/>
      <c r="K368"/>
      <c r="L368"/>
      <c r="M368"/>
      <c r="N368"/>
      <c r="O368"/>
      <c r="P368"/>
      <c r="Q368"/>
      <c r="R368"/>
      <c r="S368"/>
    </row>
    <row r="369" spans="1:19" ht="14.5" x14ac:dyDescent="0.35">
      <c r="A369"/>
      <c r="B369"/>
      <c r="C369"/>
      <c r="D369"/>
      <c r="E369"/>
      <c r="F369"/>
      <c r="G369"/>
      <c r="H369"/>
      <c r="I369"/>
      <c r="J369"/>
      <c r="K369"/>
      <c r="L369"/>
      <c r="M369"/>
      <c r="N369"/>
      <c r="O369"/>
      <c r="P369"/>
      <c r="Q369"/>
      <c r="R369"/>
      <c r="S369"/>
    </row>
    <row r="370" spans="1:19" ht="14.5" x14ac:dyDescent="0.35">
      <c r="A370"/>
      <c r="B370"/>
      <c r="C370"/>
      <c r="D370"/>
      <c r="E370"/>
      <c r="F370"/>
      <c r="G370"/>
      <c r="H370"/>
      <c r="I370"/>
      <c r="J370"/>
      <c r="K370"/>
      <c r="L370"/>
      <c r="M370"/>
      <c r="N370"/>
      <c r="O370"/>
      <c r="P370"/>
      <c r="Q370"/>
      <c r="R370"/>
      <c r="S370"/>
    </row>
    <row r="371" spans="1:19" ht="14.5" x14ac:dyDescent="0.35">
      <c r="A371"/>
      <c r="B371"/>
      <c r="C371"/>
      <c r="D371"/>
      <c r="E371"/>
      <c r="F371"/>
      <c r="G371"/>
      <c r="H371"/>
      <c r="I371"/>
      <c r="J371"/>
      <c r="K371"/>
      <c r="L371"/>
      <c r="M371"/>
      <c r="N371"/>
      <c r="O371"/>
      <c r="P371"/>
      <c r="Q371"/>
      <c r="R371"/>
      <c r="S371"/>
    </row>
    <row r="372" spans="1:19" ht="14.5" x14ac:dyDescent="0.35">
      <c r="A372"/>
      <c r="B372"/>
      <c r="C372"/>
      <c r="D372"/>
      <c r="E372"/>
      <c r="F372"/>
      <c r="G372"/>
      <c r="H372"/>
      <c r="I372"/>
      <c r="J372"/>
      <c r="K372"/>
      <c r="L372"/>
      <c r="M372"/>
      <c r="N372"/>
      <c r="O372"/>
      <c r="P372"/>
      <c r="Q372"/>
      <c r="R372"/>
      <c r="S372"/>
    </row>
    <row r="373" spans="1:19" ht="14.5" x14ac:dyDescent="0.35">
      <c r="A373"/>
      <c r="B373"/>
      <c r="C373"/>
      <c r="D373"/>
      <c r="E373"/>
      <c r="F373"/>
      <c r="G373"/>
      <c r="H373"/>
      <c r="I373"/>
      <c r="J373"/>
      <c r="K373"/>
      <c r="L373"/>
      <c r="M373"/>
      <c r="N373"/>
      <c r="O373"/>
      <c r="P373"/>
      <c r="Q373"/>
      <c r="R373"/>
      <c r="S373"/>
    </row>
    <row r="374" spans="1:19" ht="14.5" x14ac:dyDescent="0.35">
      <c r="A374"/>
      <c r="B374"/>
      <c r="C374"/>
      <c r="D374"/>
      <c r="E374"/>
      <c r="F374"/>
      <c r="G374"/>
      <c r="H374"/>
      <c r="I374"/>
      <c r="J374"/>
      <c r="K374"/>
      <c r="L374"/>
      <c r="M374"/>
      <c r="N374"/>
      <c r="O374"/>
      <c r="P374"/>
      <c r="Q374"/>
      <c r="R374"/>
      <c r="S374"/>
    </row>
    <row r="375" spans="1:19" ht="14.5" x14ac:dyDescent="0.35">
      <c r="A375"/>
      <c r="B375"/>
      <c r="C375"/>
      <c r="D375"/>
      <c r="E375"/>
      <c r="F375"/>
      <c r="G375"/>
      <c r="H375"/>
      <c r="I375"/>
      <c r="J375"/>
      <c r="K375"/>
      <c r="L375"/>
      <c r="M375"/>
      <c r="N375"/>
      <c r="O375"/>
      <c r="P375"/>
      <c r="Q375"/>
      <c r="R375"/>
      <c r="S375"/>
    </row>
    <row r="376" spans="1:19" ht="14.5" x14ac:dyDescent="0.35">
      <c r="A376"/>
      <c r="B376"/>
      <c r="C376"/>
      <c r="D376"/>
      <c r="E376"/>
      <c r="F376"/>
      <c r="G376"/>
      <c r="H376"/>
      <c r="I376"/>
      <c r="J376"/>
      <c r="K376"/>
      <c r="L376"/>
      <c r="M376"/>
      <c r="N376"/>
      <c r="O376"/>
      <c r="P376"/>
      <c r="Q376"/>
      <c r="R376"/>
      <c r="S376"/>
    </row>
    <row r="377" spans="1:19" ht="14.5" x14ac:dyDescent="0.35">
      <c r="A377"/>
      <c r="B377"/>
      <c r="C377"/>
      <c r="D377"/>
      <c r="E377"/>
      <c r="F377"/>
      <c r="G377"/>
      <c r="H377"/>
      <c r="I377"/>
      <c r="J377"/>
      <c r="K377"/>
      <c r="L377"/>
      <c r="M377"/>
      <c r="N377"/>
      <c r="O377"/>
      <c r="P377"/>
      <c r="Q377"/>
      <c r="R377"/>
      <c r="S377"/>
    </row>
    <row r="378" spans="1:19" ht="14.5" x14ac:dyDescent="0.35">
      <c r="A378"/>
      <c r="B378"/>
      <c r="C378"/>
      <c r="D378"/>
      <c r="E378"/>
      <c r="F378"/>
      <c r="G378"/>
      <c r="H378"/>
      <c r="I378"/>
      <c r="J378"/>
      <c r="K378"/>
      <c r="L378"/>
      <c r="M378"/>
      <c r="N378"/>
      <c r="O378"/>
      <c r="P378"/>
      <c r="Q378"/>
      <c r="R378"/>
      <c r="S378"/>
    </row>
    <row r="379" spans="1:19" ht="14.5" x14ac:dyDescent="0.35">
      <c r="A379"/>
      <c r="B379"/>
      <c r="C379"/>
      <c r="D379"/>
      <c r="E379"/>
      <c r="F379"/>
      <c r="G379"/>
      <c r="H379"/>
      <c r="I379"/>
      <c r="J379"/>
      <c r="K379"/>
      <c r="L379"/>
      <c r="M379"/>
      <c r="N379"/>
      <c r="O379"/>
      <c r="P379"/>
      <c r="Q379"/>
      <c r="R379"/>
      <c r="S379"/>
    </row>
    <row r="380" spans="1:19" ht="14.5" x14ac:dyDescent="0.35">
      <c r="A380"/>
      <c r="B380"/>
      <c r="C380"/>
      <c r="D380"/>
      <c r="E380"/>
      <c r="F380"/>
      <c r="G380"/>
      <c r="H380"/>
      <c r="I380"/>
      <c r="J380"/>
      <c r="K380"/>
      <c r="L380"/>
      <c r="M380"/>
      <c r="N380"/>
      <c r="O380"/>
      <c r="P380"/>
      <c r="Q380"/>
      <c r="R380"/>
      <c r="S380"/>
    </row>
    <row r="381" spans="1:19" ht="14.5" x14ac:dyDescent="0.35">
      <c r="A381"/>
      <c r="B381"/>
      <c r="C381"/>
      <c r="D381"/>
      <c r="E381"/>
      <c r="F381"/>
      <c r="G381"/>
      <c r="H381"/>
      <c r="I381"/>
      <c r="J381"/>
      <c r="K381"/>
      <c r="L381"/>
      <c r="M381"/>
      <c r="N381"/>
      <c r="O381"/>
      <c r="P381"/>
      <c r="Q381"/>
      <c r="R381"/>
      <c r="S381"/>
    </row>
    <row r="382" spans="1:19" ht="14.5" x14ac:dyDescent="0.35">
      <c r="A382"/>
      <c r="B382"/>
      <c r="C382"/>
      <c r="D382"/>
      <c r="E382"/>
      <c r="F382"/>
      <c r="G382"/>
      <c r="H382"/>
      <c r="I382"/>
      <c r="J382"/>
      <c r="K382"/>
      <c r="L382"/>
      <c r="M382"/>
      <c r="N382"/>
      <c r="O382"/>
      <c r="P382"/>
      <c r="Q382"/>
      <c r="R382"/>
      <c r="S382"/>
    </row>
    <row r="383" spans="1:19" ht="14.5" x14ac:dyDescent="0.35">
      <c r="A383"/>
      <c r="B383"/>
      <c r="C383"/>
      <c r="D383"/>
      <c r="E383"/>
      <c r="F383"/>
      <c r="G383"/>
      <c r="H383"/>
      <c r="I383"/>
      <c r="J383"/>
      <c r="K383"/>
      <c r="L383"/>
      <c r="M383"/>
      <c r="N383"/>
      <c r="O383"/>
      <c r="P383"/>
      <c r="Q383"/>
      <c r="R383"/>
      <c r="S383"/>
    </row>
    <row r="384" spans="1:19" ht="14.5" x14ac:dyDescent="0.35">
      <c r="A384"/>
      <c r="B384"/>
      <c r="C384"/>
      <c r="D384"/>
      <c r="E384"/>
      <c r="F384"/>
      <c r="G384"/>
      <c r="H384"/>
      <c r="I384"/>
      <c r="J384"/>
      <c r="K384"/>
      <c r="L384"/>
      <c r="M384"/>
      <c r="N384"/>
      <c r="O384"/>
      <c r="P384"/>
      <c r="Q384"/>
      <c r="R384"/>
      <c r="S384"/>
    </row>
    <row r="385" spans="1:19" ht="14.5" x14ac:dyDescent="0.35">
      <c r="A385"/>
      <c r="B385"/>
      <c r="C385"/>
      <c r="D385"/>
      <c r="E385"/>
      <c r="F385"/>
      <c r="G385"/>
      <c r="H385"/>
      <c r="I385"/>
      <c r="J385"/>
      <c r="K385"/>
      <c r="L385"/>
      <c r="M385"/>
      <c r="N385"/>
      <c r="O385"/>
      <c r="P385"/>
      <c r="Q385"/>
      <c r="R385"/>
      <c r="S385"/>
    </row>
    <row r="386" spans="1:19" ht="14.5" x14ac:dyDescent="0.35">
      <c r="A386"/>
      <c r="B386"/>
      <c r="C386"/>
      <c r="D386"/>
      <c r="E386"/>
      <c r="F386"/>
      <c r="G386"/>
      <c r="H386"/>
      <c r="I386"/>
      <c r="J386"/>
      <c r="K386"/>
      <c r="L386"/>
      <c r="M386"/>
      <c r="N386"/>
      <c r="O386"/>
      <c r="P386"/>
      <c r="Q386"/>
      <c r="R386"/>
      <c r="S386"/>
    </row>
    <row r="387" spans="1:19" ht="14.5" x14ac:dyDescent="0.35">
      <c r="A387"/>
      <c r="B387"/>
      <c r="C387"/>
      <c r="D387"/>
      <c r="E387"/>
      <c r="F387"/>
      <c r="G387"/>
      <c r="H387"/>
      <c r="I387"/>
      <c r="J387"/>
      <c r="K387"/>
      <c r="L387"/>
      <c r="M387"/>
      <c r="N387"/>
      <c r="O387"/>
      <c r="P387"/>
      <c r="Q387"/>
      <c r="R387"/>
      <c r="S387"/>
    </row>
    <row r="388" spans="1:19" ht="14.5" x14ac:dyDescent="0.35">
      <c r="A388"/>
      <c r="B388"/>
      <c r="C388"/>
      <c r="D388"/>
      <c r="E388"/>
      <c r="F388"/>
      <c r="G388"/>
      <c r="H388"/>
      <c r="I388"/>
      <c r="J388"/>
      <c r="K388"/>
      <c r="L388"/>
      <c r="M388"/>
      <c r="N388"/>
      <c r="O388"/>
      <c r="P388"/>
      <c r="Q388"/>
      <c r="R388"/>
      <c r="S388"/>
    </row>
    <row r="389" spans="1:19" ht="14.5" x14ac:dyDescent="0.35">
      <c r="A389"/>
      <c r="B389"/>
      <c r="C389"/>
      <c r="D389"/>
      <c r="E389"/>
      <c r="F389"/>
      <c r="G389"/>
      <c r="H389"/>
      <c r="I389"/>
      <c r="J389"/>
      <c r="K389"/>
      <c r="L389"/>
      <c r="M389"/>
      <c r="N389"/>
      <c r="O389"/>
      <c r="P389"/>
      <c r="Q389"/>
      <c r="R389"/>
      <c r="S389"/>
    </row>
    <row r="390" spans="1:19" ht="14.5" x14ac:dyDescent="0.35">
      <c r="A390"/>
      <c r="B390"/>
      <c r="C390"/>
      <c r="D390"/>
      <c r="E390"/>
      <c r="F390"/>
      <c r="G390"/>
      <c r="H390"/>
      <c r="I390"/>
      <c r="J390"/>
      <c r="K390"/>
      <c r="L390"/>
      <c r="M390"/>
      <c r="N390"/>
      <c r="O390"/>
      <c r="P390"/>
      <c r="Q390"/>
      <c r="R390"/>
      <c r="S390"/>
    </row>
    <row r="391" spans="1:19" ht="14.5" x14ac:dyDescent="0.35">
      <c r="A391"/>
      <c r="B391"/>
      <c r="C391"/>
      <c r="D391"/>
      <c r="E391"/>
      <c r="F391"/>
      <c r="G391"/>
      <c r="H391"/>
      <c r="I391"/>
      <c r="J391"/>
      <c r="K391"/>
      <c r="L391"/>
      <c r="M391"/>
      <c r="N391"/>
      <c r="O391"/>
      <c r="P391"/>
      <c r="Q391"/>
      <c r="R391"/>
      <c r="S391"/>
    </row>
    <row r="392" spans="1:19" ht="14.5" x14ac:dyDescent="0.35">
      <c r="A392"/>
      <c r="B392"/>
      <c r="C392"/>
      <c r="D392"/>
      <c r="E392"/>
      <c r="F392"/>
      <c r="G392"/>
      <c r="H392"/>
      <c r="I392"/>
      <c r="J392"/>
      <c r="K392"/>
      <c r="L392"/>
      <c r="M392"/>
      <c r="N392"/>
      <c r="O392"/>
      <c r="P392"/>
      <c r="Q392"/>
      <c r="R392"/>
      <c r="S392"/>
    </row>
    <row r="393" spans="1:19" ht="14.5" x14ac:dyDescent="0.35">
      <c r="A393"/>
      <c r="B393"/>
      <c r="C393"/>
      <c r="D393"/>
      <c r="E393"/>
      <c r="F393"/>
      <c r="G393"/>
      <c r="H393"/>
      <c r="I393"/>
      <c r="J393"/>
      <c r="K393"/>
      <c r="L393"/>
      <c r="M393"/>
      <c r="N393"/>
      <c r="O393"/>
      <c r="P393"/>
      <c r="Q393"/>
      <c r="R393"/>
      <c r="S393"/>
    </row>
    <row r="394" spans="1:19" ht="14.5" x14ac:dyDescent="0.35">
      <c r="A394"/>
      <c r="B394"/>
      <c r="C394"/>
      <c r="D394"/>
      <c r="E394"/>
      <c r="F394"/>
      <c r="G394"/>
      <c r="H394"/>
      <c r="I394"/>
      <c r="J394"/>
      <c r="K394"/>
      <c r="L394"/>
      <c r="M394"/>
      <c r="N394"/>
      <c r="O394"/>
      <c r="P394"/>
      <c r="Q394"/>
      <c r="R394"/>
      <c r="S394"/>
    </row>
    <row r="395" spans="1:19" ht="14.5" x14ac:dyDescent="0.35">
      <c r="A395"/>
      <c r="B395"/>
      <c r="C395"/>
      <c r="D395"/>
      <c r="E395"/>
      <c r="F395"/>
      <c r="G395"/>
      <c r="H395"/>
      <c r="I395"/>
      <c r="J395"/>
      <c r="K395"/>
      <c r="L395"/>
      <c r="M395"/>
      <c r="N395"/>
      <c r="O395"/>
      <c r="P395"/>
      <c r="Q395"/>
      <c r="R395"/>
      <c r="S395"/>
    </row>
    <row r="396" spans="1:19" ht="14.5" x14ac:dyDescent="0.35">
      <c r="A396"/>
      <c r="B396"/>
      <c r="C396"/>
      <c r="D396"/>
      <c r="E396"/>
      <c r="F396"/>
      <c r="G396"/>
      <c r="H396"/>
      <c r="I396"/>
      <c r="J396"/>
      <c r="K396"/>
      <c r="L396"/>
      <c r="M396"/>
      <c r="N396"/>
      <c r="O396"/>
      <c r="P396"/>
      <c r="Q396"/>
      <c r="R396"/>
      <c r="S396"/>
    </row>
    <row r="397" spans="1:19" ht="14.5" x14ac:dyDescent="0.35">
      <c r="A397"/>
      <c r="B397"/>
      <c r="C397"/>
      <c r="D397"/>
      <c r="E397"/>
      <c r="F397"/>
      <c r="G397"/>
      <c r="H397"/>
      <c r="I397"/>
      <c r="J397"/>
      <c r="K397"/>
      <c r="L397"/>
      <c r="M397"/>
      <c r="N397"/>
      <c r="O397"/>
      <c r="P397"/>
      <c r="Q397"/>
      <c r="R397"/>
      <c r="S397"/>
    </row>
    <row r="398" spans="1:19" ht="14.5" x14ac:dyDescent="0.35">
      <c r="A398"/>
      <c r="B398"/>
      <c r="C398"/>
      <c r="D398"/>
      <c r="E398"/>
      <c r="F398"/>
      <c r="G398"/>
      <c r="H398"/>
      <c r="I398"/>
      <c r="J398"/>
      <c r="K398"/>
      <c r="L398"/>
      <c r="M398"/>
      <c r="N398"/>
      <c r="O398"/>
      <c r="P398"/>
      <c r="Q398"/>
      <c r="R398"/>
      <c r="S398"/>
    </row>
    <row r="399" spans="1:19" ht="14.5" x14ac:dyDescent="0.35">
      <c r="A399"/>
      <c r="B399"/>
      <c r="C399"/>
      <c r="D399"/>
      <c r="E399"/>
      <c r="F399"/>
      <c r="G399"/>
      <c r="H399"/>
      <c r="I399"/>
      <c r="J399"/>
      <c r="K399"/>
      <c r="L399"/>
      <c r="M399"/>
      <c r="N399"/>
      <c r="O399"/>
      <c r="P399"/>
      <c r="Q399"/>
      <c r="R399"/>
      <c r="S399"/>
    </row>
    <row r="400" spans="1:19" ht="14.5" x14ac:dyDescent="0.35">
      <c r="A400"/>
      <c r="B400"/>
      <c r="C400"/>
      <c r="D400"/>
      <c r="E400"/>
      <c r="F400"/>
      <c r="G400"/>
      <c r="H400"/>
      <c r="I400"/>
      <c r="J400"/>
      <c r="K400"/>
      <c r="L400"/>
      <c r="M400"/>
      <c r="N400"/>
      <c r="O400"/>
      <c r="P400"/>
      <c r="Q400"/>
      <c r="R400"/>
      <c r="S400"/>
    </row>
    <row r="401" spans="1:19" ht="14.5" x14ac:dyDescent="0.35">
      <c r="A401"/>
      <c r="B401"/>
      <c r="C401"/>
      <c r="D401"/>
      <c r="E401"/>
      <c r="F401"/>
      <c r="G401"/>
      <c r="H401"/>
      <c r="I401"/>
      <c r="J401"/>
      <c r="K401"/>
      <c r="L401"/>
      <c r="M401"/>
      <c r="N401"/>
      <c r="O401"/>
      <c r="P401"/>
      <c r="Q401"/>
      <c r="R401"/>
      <c r="S401"/>
    </row>
    <row r="402" spans="1:19" ht="14.5" x14ac:dyDescent="0.35">
      <c r="A402"/>
      <c r="B402"/>
      <c r="C402"/>
      <c r="D402"/>
      <c r="E402"/>
      <c r="F402"/>
      <c r="G402"/>
      <c r="H402"/>
      <c r="I402"/>
      <c r="J402"/>
      <c r="K402"/>
      <c r="L402"/>
      <c r="M402"/>
      <c r="N402"/>
      <c r="O402"/>
      <c r="P402"/>
      <c r="Q402"/>
      <c r="R402"/>
      <c r="S402"/>
    </row>
    <row r="403" spans="1:19" ht="14.5" x14ac:dyDescent="0.35">
      <c r="A403"/>
      <c r="B403"/>
      <c r="C403"/>
      <c r="D403"/>
      <c r="E403"/>
      <c r="F403"/>
      <c r="G403"/>
      <c r="H403"/>
      <c r="I403"/>
      <c r="J403"/>
      <c r="K403"/>
      <c r="L403"/>
      <c r="M403"/>
      <c r="N403"/>
      <c r="O403"/>
      <c r="P403"/>
      <c r="Q403"/>
      <c r="R403"/>
      <c r="S403"/>
    </row>
    <row r="404" spans="1:19" ht="14.5" x14ac:dyDescent="0.35">
      <c r="A404"/>
      <c r="B404"/>
      <c r="C404"/>
      <c r="D404"/>
      <c r="E404"/>
      <c r="F404"/>
      <c r="G404"/>
      <c r="H404"/>
      <c r="I404"/>
      <c r="J404"/>
      <c r="K404"/>
      <c r="L404"/>
      <c r="M404"/>
      <c r="N404"/>
      <c r="O404"/>
      <c r="P404"/>
      <c r="Q404"/>
      <c r="R404"/>
      <c r="S404"/>
    </row>
    <row r="405" spans="1:19" ht="14.5" x14ac:dyDescent="0.35">
      <c r="A405"/>
      <c r="B405"/>
      <c r="C405"/>
      <c r="D405"/>
      <c r="E405"/>
      <c r="F405"/>
      <c r="G405"/>
      <c r="H405"/>
      <c r="I405"/>
      <c r="J405"/>
      <c r="K405"/>
      <c r="L405"/>
      <c r="M405"/>
      <c r="N405"/>
      <c r="O405"/>
      <c r="P405"/>
      <c r="Q405"/>
      <c r="R405"/>
      <c r="S405"/>
    </row>
    <row r="406" spans="1:19" ht="14.5" x14ac:dyDescent="0.35">
      <c r="A406"/>
      <c r="B406"/>
      <c r="C406"/>
      <c r="D406"/>
      <c r="E406"/>
      <c r="F406"/>
      <c r="G406"/>
      <c r="H406"/>
      <c r="I406"/>
      <c r="J406"/>
      <c r="K406"/>
      <c r="L406"/>
      <c r="M406"/>
      <c r="N406"/>
      <c r="O406"/>
      <c r="P406"/>
      <c r="Q406"/>
      <c r="R406"/>
      <c r="S406"/>
    </row>
    <row r="407" spans="1:19" ht="14.5" x14ac:dyDescent="0.35">
      <c r="A407"/>
      <c r="B407"/>
      <c r="C407"/>
      <c r="D407"/>
      <c r="E407"/>
      <c r="F407"/>
      <c r="G407"/>
      <c r="H407"/>
      <c r="I407"/>
      <c r="J407"/>
      <c r="K407"/>
      <c r="L407"/>
      <c r="M407"/>
      <c r="N407"/>
      <c r="O407"/>
      <c r="P407"/>
      <c r="Q407"/>
      <c r="R407"/>
      <c r="S407"/>
    </row>
    <row r="408" spans="1:19" ht="14.5" x14ac:dyDescent="0.35">
      <c r="A408"/>
      <c r="B408"/>
      <c r="C408"/>
      <c r="D408"/>
      <c r="E408"/>
      <c r="F408"/>
      <c r="G408"/>
      <c r="H408"/>
      <c r="I408"/>
      <c r="J408"/>
      <c r="K408"/>
      <c r="L408"/>
      <c r="M408"/>
      <c r="N408"/>
      <c r="O408"/>
      <c r="P408"/>
      <c r="Q408"/>
      <c r="R408"/>
      <c r="S408"/>
    </row>
    <row r="409" spans="1:19" ht="14.5" x14ac:dyDescent="0.35">
      <c r="A409"/>
      <c r="B409"/>
      <c r="C409"/>
      <c r="D409"/>
      <c r="E409"/>
      <c r="F409"/>
      <c r="G409"/>
      <c r="H409"/>
      <c r="I409"/>
      <c r="J409"/>
      <c r="K409"/>
      <c r="L409"/>
      <c r="M409"/>
      <c r="N409"/>
      <c r="O409"/>
      <c r="P409"/>
      <c r="Q409"/>
      <c r="R409"/>
      <c r="S409"/>
    </row>
    <row r="410" spans="1:19" ht="14.5" x14ac:dyDescent="0.35">
      <c r="A410"/>
      <c r="B410"/>
      <c r="C410"/>
      <c r="D410"/>
      <c r="E410"/>
      <c r="F410"/>
      <c r="G410"/>
      <c r="H410"/>
      <c r="I410"/>
      <c r="J410"/>
      <c r="K410"/>
      <c r="L410"/>
      <c r="M410"/>
      <c r="N410"/>
      <c r="O410"/>
      <c r="P410"/>
      <c r="Q410"/>
      <c r="R410"/>
      <c r="S410"/>
    </row>
    <row r="411" spans="1:19" ht="14.5" x14ac:dyDescent="0.35">
      <c r="A411"/>
      <c r="B411"/>
      <c r="C411"/>
      <c r="D411"/>
      <c r="E411"/>
      <c r="F411"/>
      <c r="G411"/>
      <c r="H411"/>
      <c r="I411"/>
      <c r="J411"/>
      <c r="K411"/>
      <c r="L411"/>
      <c r="M411"/>
      <c r="N411"/>
      <c r="O411"/>
      <c r="P411"/>
      <c r="Q411"/>
      <c r="R411"/>
      <c r="S411"/>
    </row>
    <row r="412" spans="1:19" ht="14.5" x14ac:dyDescent="0.35">
      <c r="A412"/>
      <c r="B412"/>
      <c r="C412"/>
      <c r="D412"/>
      <c r="E412"/>
      <c r="F412"/>
      <c r="G412"/>
      <c r="H412"/>
      <c r="I412"/>
      <c r="J412"/>
      <c r="K412"/>
      <c r="L412"/>
      <c r="M412"/>
      <c r="N412"/>
      <c r="O412"/>
      <c r="P412"/>
      <c r="Q412"/>
      <c r="R412"/>
      <c r="S412"/>
    </row>
    <row r="413" spans="1:19" ht="14.5" x14ac:dyDescent="0.35">
      <c r="A413"/>
      <c r="B413"/>
      <c r="C413"/>
      <c r="D413"/>
      <c r="E413"/>
      <c r="F413"/>
      <c r="G413"/>
      <c r="H413"/>
      <c r="I413"/>
      <c r="J413"/>
      <c r="K413"/>
      <c r="L413"/>
      <c r="M413"/>
      <c r="N413"/>
      <c r="O413"/>
      <c r="P413"/>
      <c r="Q413"/>
      <c r="R413"/>
      <c r="S413"/>
    </row>
    <row r="414" spans="1:19" ht="14.5" x14ac:dyDescent="0.35">
      <c r="A414"/>
      <c r="B414"/>
      <c r="C414"/>
      <c r="D414"/>
      <c r="E414"/>
      <c r="F414"/>
      <c r="G414"/>
      <c r="H414"/>
      <c r="I414"/>
      <c r="J414"/>
      <c r="K414"/>
      <c r="L414"/>
      <c r="M414"/>
      <c r="N414"/>
      <c r="O414"/>
      <c r="P414"/>
      <c r="Q414"/>
      <c r="R414"/>
      <c r="S414"/>
    </row>
    <row r="415" spans="1:19" ht="14.5" x14ac:dyDescent="0.35">
      <c r="A415"/>
      <c r="B415"/>
      <c r="C415"/>
      <c r="D415"/>
      <c r="E415"/>
      <c r="F415"/>
      <c r="G415"/>
      <c r="H415"/>
      <c r="I415"/>
      <c r="J415"/>
      <c r="K415"/>
      <c r="L415"/>
      <c r="M415"/>
      <c r="N415"/>
      <c r="O415"/>
      <c r="P415"/>
      <c r="Q415"/>
      <c r="R415"/>
      <c r="S415"/>
    </row>
    <row r="416" spans="1:19" ht="14.5" x14ac:dyDescent="0.35">
      <c r="A416"/>
      <c r="B416"/>
      <c r="C416"/>
      <c r="D416"/>
      <c r="E416"/>
      <c r="F416"/>
      <c r="G416"/>
      <c r="H416"/>
      <c r="I416"/>
      <c r="J416"/>
      <c r="K416"/>
      <c r="L416"/>
      <c r="M416"/>
      <c r="N416"/>
      <c r="O416"/>
      <c r="P416"/>
      <c r="Q416"/>
      <c r="R416"/>
      <c r="S416"/>
    </row>
    <row r="417" spans="1:19" ht="14.5" x14ac:dyDescent="0.35">
      <c r="A417"/>
      <c r="B417"/>
      <c r="C417"/>
      <c r="D417"/>
      <c r="E417"/>
      <c r="F417"/>
      <c r="G417"/>
      <c r="H417"/>
      <c r="I417"/>
      <c r="J417"/>
      <c r="K417"/>
      <c r="L417"/>
      <c r="M417"/>
      <c r="N417"/>
      <c r="O417"/>
      <c r="P417"/>
      <c r="Q417"/>
      <c r="R417"/>
      <c r="S417"/>
    </row>
    <row r="418" spans="1:19" ht="14.5" x14ac:dyDescent="0.35">
      <c r="A418"/>
      <c r="B418"/>
      <c r="C418"/>
      <c r="D418"/>
      <c r="E418"/>
      <c r="F418"/>
      <c r="G418"/>
      <c r="H418"/>
      <c r="I418"/>
      <c r="J418"/>
      <c r="K418"/>
      <c r="L418"/>
      <c r="M418"/>
      <c r="N418"/>
      <c r="O418"/>
      <c r="P418"/>
      <c r="Q418"/>
      <c r="R418"/>
      <c r="S418"/>
    </row>
    <row r="419" spans="1:19" ht="14.5" x14ac:dyDescent="0.35">
      <c r="A419"/>
      <c r="B419"/>
      <c r="C419"/>
      <c r="D419"/>
      <c r="E419"/>
      <c r="F419"/>
      <c r="G419"/>
      <c r="H419"/>
      <c r="I419"/>
      <c r="J419"/>
      <c r="K419"/>
      <c r="L419"/>
      <c r="M419"/>
      <c r="N419"/>
      <c r="O419"/>
      <c r="P419"/>
      <c r="Q419"/>
      <c r="R419"/>
      <c r="S419"/>
    </row>
    <row r="420" spans="1:19" ht="14.5" x14ac:dyDescent="0.35">
      <c r="A420"/>
      <c r="B420"/>
      <c r="C420"/>
      <c r="D420"/>
      <c r="E420"/>
      <c r="F420"/>
      <c r="G420"/>
      <c r="H420"/>
      <c r="I420"/>
      <c r="J420"/>
      <c r="K420"/>
      <c r="L420"/>
      <c r="M420"/>
      <c r="N420"/>
      <c r="O420"/>
      <c r="P420"/>
      <c r="Q420"/>
      <c r="R420"/>
      <c r="S420"/>
    </row>
    <row r="421" spans="1:19" ht="14.5" x14ac:dyDescent="0.35">
      <c r="A421"/>
      <c r="B421"/>
      <c r="C421"/>
      <c r="D421"/>
      <c r="E421"/>
      <c r="F421"/>
      <c r="G421"/>
      <c r="H421"/>
      <c r="I421"/>
      <c r="J421"/>
      <c r="K421"/>
      <c r="L421"/>
      <c r="M421"/>
      <c r="N421"/>
      <c r="O421"/>
      <c r="P421"/>
      <c r="Q421"/>
      <c r="R421"/>
      <c r="S421"/>
    </row>
    <row r="422" spans="1:19" ht="14.5" x14ac:dyDescent="0.35">
      <c r="A422"/>
      <c r="B422"/>
      <c r="C422"/>
      <c r="D422"/>
      <c r="E422"/>
      <c r="F422"/>
      <c r="G422"/>
      <c r="H422"/>
      <c r="I422"/>
      <c r="J422"/>
      <c r="K422"/>
      <c r="L422"/>
      <c r="M422"/>
      <c r="N422"/>
      <c r="O422"/>
      <c r="P422"/>
      <c r="Q422"/>
      <c r="R422"/>
      <c r="S422"/>
    </row>
    <row r="423" spans="1:19" ht="14.5" x14ac:dyDescent="0.35">
      <c r="A423"/>
      <c r="B423"/>
      <c r="C423"/>
      <c r="D423"/>
      <c r="E423"/>
      <c r="F423"/>
      <c r="G423"/>
      <c r="H423"/>
      <c r="I423"/>
      <c r="J423"/>
      <c r="K423"/>
      <c r="L423"/>
      <c r="M423"/>
      <c r="N423"/>
      <c r="O423"/>
      <c r="P423"/>
      <c r="Q423"/>
      <c r="R423"/>
      <c r="S423"/>
    </row>
    <row r="424" spans="1:19" ht="14.5" x14ac:dyDescent="0.35">
      <c r="A424"/>
      <c r="B424"/>
      <c r="C424"/>
      <c r="D424"/>
      <c r="E424"/>
      <c r="F424"/>
      <c r="G424"/>
      <c r="H424"/>
      <c r="I424"/>
      <c r="J424"/>
      <c r="K424"/>
      <c r="L424"/>
      <c r="M424"/>
      <c r="N424"/>
      <c r="O424"/>
      <c r="P424"/>
      <c r="Q424"/>
      <c r="R424"/>
      <c r="S424"/>
    </row>
    <row r="425" spans="1:19" ht="14.5" x14ac:dyDescent="0.35">
      <c r="A425"/>
      <c r="B425"/>
      <c r="C425"/>
      <c r="D425"/>
      <c r="E425"/>
      <c r="F425"/>
      <c r="G425"/>
      <c r="H425"/>
      <c r="I425"/>
      <c r="J425"/>
      <c r="K425"/>
      <c r="L425"/>
      <c r="M425"/>
      <c r="N425"/>
      <c r="O425"/>
      <c r="P425"/>
      <c r="Q425"/>
      <c r="R425"/>
      <c r="S425"/>
    </row>
    <row r="426" spans="1:19" ht="14.5" x14ac:dyDescent="0.35">
      <c r="A426"/>
      <c r="B426"/>
      <c r="C426"/>
      <c r="D426"/>
      <c r="E426"/>
      <c r="F426"/>
      <c r="G426"/>
      <c r="H426"/>
      <c r="I426"/>
      <c r="J426"/>
      <c r="K426"/>
      <c r="L426"/>
      <c r="M426"/>
      <c r="N426"/>
      <c r="O426"/>
      <c r="P426"/>
      <c r="Q426"/>
      <c r="R426"/>
      <c r="S426"/>
    </row>
    <row r="427" spans="1:19" ht="14.5" x14ac:dyDescent="0.35">
      <c r="A427"/>
      <c r="B427"/>
      <c r="C427"/>
      <c r="D427"/>
      <c r="E427"/>
      <c r="F427"/>
      <c r="G427"/>
      <c r="H427"/>
      <c r="I427"/>
      <c r="J427"/>
      <c r="K427"/>
      <c r="L427"/>
      <c r="M427"/>
      <c r="N427"/>
      <c r="O427"/>
      <c r="P427"/>
      <c r="Q427"/>
      <c r="R427"/>
      <c r="S427"/>
    </row>
    <row r="428" spans="1:19" ht="14.5" x14ac:dyDescent="0.35">
      <c r="A428"/>
      <c r="B428"/>
      <c r="C428"/>
      <c r="D428"/>
      <c r="E428"/>
      <c r="F428"/>
      <c r="G428"/>
      <c r="H428"/>
      <c r="I428"/>
      <c r="J428"/>
      <c r="K428"/>
      <c r="L428"/>
      <c r="M428"/>
      <c r="N428"/>
      <c r="O428"/>
      <c r="P428"/>
      <c r="Q428"/>
      <c r="R428"/>
      <c r="S428"/>
    </row>
    <row r="429" spans="1:19" ht="14.5" x14ac:dyDescent="0.35">
      <c r="A429"/>
      <c r="B429"/>
      <c r="C429"/>
      <c r="D429"/>
      <c r="E429"/>
      <c r="F429"/>
      <c r="G429"/>
      <c r="H429"/>
      <c r="I429"/>
      <c r="J429"/>
      <c r="K429"/>
      <c r="L429"/>
      <c r="M429"/>
      <c r="N429"/>
      <c r="O429"/>
      <c r="P429"/>
      <c r="Q429"/>
      <c r="R429"/>
      <c r="S429"/>
    </row>
    <row r="430" spans="1:19" ht="14.5" x14ac:dyDescent="0.35">
      <c r="A430"/>
      <c r="B430"/>
      <c r="C430"/>
      <c r="D430"/>
      <c r="E430"/>
      <c r="F430"/>
      <c r="G430"/>
      <c r="H430"/>
      <c r="I430"/>
      <c r="J430"/>
      <c r="K430"/>
      <c r="L430"/>
      <c r="M430"/>
      <c r="N430"/>
      <c r="O430"/>
      <c r="P430"/>
      <c r="Q430"/>
      <c r="R430"/>
      <c r="S430"/>
    </row>
    <row r="431" spans="1:19" ht="14.5" x14ac:dyDescent="0.35">
      <c r="A431"/>
      <c r="B431"/>
      <c r="C431"/>
      <c r="D431"/>
      <c r="E431"/>
      <c r="F431"/>
      <c r="G431"/>
      <c r="H431"/>
      <c r="I431"/>
      <c r="J431"/>
      <c r="K431"/>
      <c r="L431"/>
      <c r="M431"/>
      <c r="N431"/>
      <c r="O431"/>
      <c r="P431"/>
      <c r="Q431"/>
      <c r="R431"/>
      <c r="S431"/>
    </row>
    <row r="432" spans="1:19" ht="14.5" x14ac:dyDescent="0.35">
      <c r="A432"/>
      <c r="B432"/>
      <c r="C432"/>
      <c r="D432"/>
      <c r="E432"/>
      <c r="F432"/>
      <c r="G432"/>
      <c r="H432"/>
      <c r="I432"/>
      <c r="J432"/>
      <c r="K432"/>
      <c r="L432"/>
      <c r="M432"/>
      <c r="N432"/>
      <c r="O432"/>
      <c r="P432"/>
      <c r="Q432"/>
      <c r="R432"/>
      <c r="S432"/>
    </row>
    <row r="433" spans="1:19" ht="14.5" x14ac:dyDescent="0.35">
      <c r="A433"/>
      <c r="B433"/>
      <c r="C433"/>
      <c r="D433"/>
      <c r="E433"/>
      <c r="F433"/>
      <c r="G433"/>
      <c r="H433"/>
      <c r="I433"/>
      <c r="J433"/>
      <c r="K433"/>
      <c r="L433"/>
      <c r="M433"/>
      <c r="N433"/>
      <c r="O433"/>
      <c r="P433"/>
      <c r="Q433"/>
      <c r="R433"/>
      <c r="S433"/>
    </row>
    <row r="434" spans="1:19" ht="14.5" x14ac:dyDescent="0.35">
      <c r="A434"/>
      <c r="B434"/>
      <c r="C434"/>
      <c r="D434"/>
      <c r="E434"/>
      <c r="F434"/>
      <c r="G434"/>
      <c r="H434"/>
      <c r="I434"/>
      <c r="J434"/>
      <c r="K434"/>
      <c r="L434"/>
      <c r="M434"/>
      <c r="N434"/>
      <c r="O434"/>
      <c r="P434"/>
      <c r="Q434"/>
      <c r="R434"/>
      <c r="S434"/>
    </row>
    <row r="435" spans="1:19" ht="14.5" x14ac:dyDescent="0.35">
      <c r="A435"/>
      <c r="B435"/>
      <c r="C435"/>
      <c r="D435"/>
      <c r="E435"/>
      <c r="F435"/>
      <c r="G435"/>
      <c r="H435"/>
      <c r="I435"/>
      <c r="J435"/>
      <c r="K435"/>
      <c r="L435"/>
      <c r="M435"/>
      <c r="N435"/>
      <c r="O435"/>
      <c r="P435"/>
      <c r="Q435"/>
      <c r="R435"/>
      <c r="S435"/>
    </row>
    <row r="436" spans="1:19" ht="14.5" x14ac:dyDescent="0.35">
      <c r="A436"/>
      <c r="B436"/>
      <c r="C436"/>
      <c r="D436"/>
      <c r="E436"/>
      <c r="F436"/>
      <c r="G436"/>
      <c r="H436"/>
      <c r="I436"/>
      <c r="J436"/>
      <c r="K436"/>
      <c r="L436"/>
      <c r="M436"/>
      <c r="N436"/>
      <c r="O436"/>
      <c r="P436"/>
      <c r="Q436"/>
      <c r="R436"/>
      <c r="S436"/>
    </row>
    <row r="437" spans="1:19" ht="14.5" x14ac:dyDescent="0.35">
      <c r="A437"/>
      <c r="B437"/>
      <c r="C437"/>
      <c r="D437"/>
      <c r="E437"/>
      <c r="F437"/>
      <c r="G437"/>
      <c r="H437"/>
      <c r="I437"/>
      <c r="J437"/>
      <c r="K437"/>
      <c r="L437"/>
      <c r="M437"/>
      <c r="N437"/>
      <c r="O437"/>
      <c r="P437"/>
      <c r="Q437"/>
      <c r="R437"/>
      <c r="S437"/>
    </row>
    <row r="438" spans="1:19" ht="14.5" x14ac:dyDescent="0.35">
      <c r="A438"/>
      <c r="B438"/>
      <c r="C438"/>
      <c r="D438"/>
      <c r="E438"/>
      <c r="F438"/>
      <c r="G438"/>
      <c r="H438"/>
      <c r="I438"/>
      <c r="J438"/>
      <c r="K438"/>
      <c r="L438"/>
      <c r="M438"/>
      <c r="N438"/>
      <c r="O438"/>
      <c r="P438"/>
      <c r="Q438"/>
      <c r="R438"/>
      <c r="S438"/>
    </row>
    <row r="439" spans="1:19" ht="14.5" x14ac:dyDescent="0.35">
      <c r="A439"/>
      <c r="B439"/>
      <c r="C439"/>
      <c r="D439"/>
      <c r="E439"/>
      <c r="F439"/>
      <c r="G439"/>
      <c r="H439"/>
      <c r="I439"/>
      <c r="J439"/>
      <c r="K439"/>
      <c r="L439"/>
      <c r="M439"/>
      <c r="N439"/>
      <c r="O439"/>
      <c r="P439"/>
      <c r="Q439"/>
      <c r="R439"/>
      <c r="S439"/>
    </row>
    <row r="440" spans="1:19" ht="14.5" x14ac:dyDescent="0.35">
      <c r="A440"/>
      <c r="B440"/>
      <c r="C440"/>
      <c r="D440"/>
      <c r="E440"/>
      <c r="F440"/>
      <c r="G440"/>
      <c r="H440"/>
      <c r="I440"/>
      <c r="J440"/>
      <c r="K440"/>
      <c r="L440"/>
      <c r="M440"/>
      <c r="N440"/>
      <c r="O440"/>
      <c r="P440"/>
      <c r="Q440"/>
      <c r="R440"/>
      <c r="S440"/>
    </row>
    <row r="441" spans="1:19" ht="14.5" x14ac:dyDescent="0.35">
      <c r="A441"/>
      <c r="B441"/>
      <c r="C441"/>
      <c r="D441"/>
      <c r="E441"/>
      <c r="F441"/>
      <c r="G441"/>
      <c r="H441"/>
      <c r="I441"/>
      <c r="J441"/>
      <c r="K441"/>
      <c r="L441"/>
      <c r="M441"/>
      <c r="N441"/>
      <c r="O441"/>
      <c r="P441"/>
      <c r="Q441"/>
      <c r="R441"/>
      <c r="S441"/>
    </row>
    <row r="442" spans="1:19" ht="14.5" x14ac:dyDescent="0.35">
      <c r="A442"/>
      <c r="B442"/>
      <c r="C442"/>
      <c r="D442"/>
      <c r="E442"/>
      <c r="F442"/>
      <c r="G442"/>
      <c r="H442"/>
      <c r="I442"/>
      <c r="J442"/>
      <c r="K442"/>
      <c r="L442"/>
      <c r="M442"/>
      <c r="N442"/>
      <c r="O442"/>
      <c r="P442"/>
      <c r="Q442"/>
      <c r="R442"/>
      <c r="S442"/>
    </row>
    <row r="443" spans="1:19" ht="14.5" x14ac:dyDescent="0.35">
      <c r="A443"/>
      <c r="B443"/>
      <c r="C443"/>
      <c r="D443"/>
      <c r="E443"/>
      <c r="F443"/>
      <c r="G443"/>
      <c r="H443"/>
      <c r="I443"/>
      <c r="J443"/>
      <c r="K443"/>
      <c r="L443"/>
      <c r="M443"/>
      <c r="N443"/>
      <c r="O443"/>
      <c r="P443"/>
      <c r="Q443"/>
      <c r="R443"/>
      <c r="S443"/>
    </row>
    <row r="444" spans="1:19" ht="14.5" x14ac:dyDescent="0.35">
      <c r="A444"/>
      <c r="B444"/>
      <c r="C444"/>
      <c r="D444"/>
      <c r="E444"/>
      <c r="F444"/>
      <c r="G444"/>
      <c r="H444"/>
      <c r="I444"/>
      <c r="J444"/>
      <c r="K444"/>
      <c r="L444"/>
      <c r="M444"/>
      <c r="N444"/>
      <c r="O444"/>
      <c r="P444"/>
      <c r="Q444"/>
      <c r="R444"/>
      <c r="S444"/>
    </row>
    <row r="445" spans="1:19" ht="14.5" x14ac:dyDescent="0.35">
      <c r="A445"/>
      <c r="B445"/>
      <c r="C445"/>
      <c r="D445"/>
      <c r="E445"/>
      <c r="F445"/>
      <c r="G445"/>
      <c r="H445"/>
      <c r="I445"/>
      <c r="J445"/>
      <c r="K445"/>
      <c r="L445"/>
      <c r="M445"/>
      <c r="N445"/>
      <c r="O445"/>
      <c r="P445"/>
      <c r="Q445"/>
      <c r="R445"/>
      <c r="S445"/>
    </row>
    <row r="446" spans="1:19" ht="14.5" x14ac:dyDescent="0.35">
      <c r="A446"/>
      <c r="B446"/>
      <c r="C446"/>
      <c r="D446"/>
      <c r="E446"/>
      <c r="F446"/>
      <c r="G446"/>
      <c r="H446"/>
      <c r="I446"/>
      <c r="J446"/>
      <c r="K446"/>
      <c r="L446"/>
      <c r="M446"/>
      <c r="N446"/>
      <c r="O446"/>
      <c r="P446"/>
      <c r="Q446"/>
      <c r="R446"/>
      <c r="S446"/>
    </row>
    <row r="447" spans="1:19" ht="14.5" x14ac:dyDescent="0.35">
      <c r="A447"/>
      <c r="B447"/>
      <c r="C447"/>
      <c r="D447"/>
      <c r="E447"/>
      <c r="F447"/>
      <c r="G447"/>
      <c r="H447"/>
      <c r="I447"/>
      <c r="J447"/>
      <c r="K447"/>
      <c r="L447"/>
      <c r="M447"/>
      <c r="N447"/>
      <c r="O447"/>
      <c r="P447"/>
      <c r="Q447"/>
      <c r="R447"/>
      <c r="S447"/>
    </row>
    <row r="448" spans="1:19" ht="14.5" x14ac:dyDescent="0.35">
      <c r="A448"/>
      <c r="B448"/>
      <c r="C448"/>
      <c r="D448"/>
      <c r="E448"/>
      <c r="F448"/>
      <c r="G448"/>
      <c r="H448"/>
      <c r="I448"/>
      <c r="J448"/>
      <c r="K448"/>
      <c r="L448"/>
      <c r="M448"/>
      <c r="N448"/>
      <c r="O448"/>
      <c r="P448"/>
      <c r="Q448"/>
      <c r="R448"/>
      <c r="S448"/>
    </row>
    <row r="449" spans="1:19" ht="14.5" x14ac:dyDescent="0.35">
      <c r="A449"/>
      <c r="B449"/>
      <c r="C449"/>
      <c r="D449"/>
      <c r="E449"/>
      <c r="F449"/>
      <c r="G449"/>
      <c r="H449"/>
      <c r="I449"/>
      <c r="J449"/>
      <c r="K449"/>
      <c r="L449"/>
      <c r="M449"/>
      <c r="N449"/>
      <c r="O449"/>
      <c r="P449"/>
      <c r="Q449"/>
      <c r="R449"/>
      <c r="S449"/>
    </row>
    <row r="450" spans="1:19" ht="14.5" x14ac:dyDescent="0.35">
      <c r="A450"/>
      <c r="B450"/>
      <c r="C450"/>
      <c r="D450"/>
      <c r="E450"/>
      <c r="F450"/>
      <c r="G450"/>
      <c r="H450"/>
      <c r="I450"/>
      <c r="J450"/>
      <c r="K450"/>
      <c r="L450"/>
      <c r="M450"/>
      <c r="N450"/>
      <c r="O450"/>
      <c r="P450"/>
      <c r="Q450"/>
      <c r="R450"/>
      <c r="S450"/>
    </row>
    <row r="451" spans="1:19" ht="14.5" x14ac:dyDescent="0.35">
      <c r="A451"/>
      <c r="B451"/>
      <c r="C451"/>
      <c r="D451"/>
      <c r="E451"/>
      <c r="F451"/>
      <c r="G451"/>
      <c r="H451"/>
      <c r="I451"/>
      <c r="J451"/>
      <c r="K451"/>
      <c r="L451"/>
      <c r="M451"/>
      <c r="N451"/>
      <c r="O451"/>
      <c r="P451"/>
      <c r="Q451"/>
      <c r="R451"/>
      <c r="S451"/>
    </row>
    <row r="452" spans="1:19" ht="14.5" x14ac:dyDescent="0.35">
      <c r="A452"/>
      <c r="B452"/>
      <c r="C452"/>
      <c r="D452"/>
      <c r="E452"/>
      <c r="F452"/>
      <c r="G452"/>
      <c r="H452"/>
      <c r="I452"/>
      <c r="J452"/>
      <c r="K452"/>
      <c r="L452"/>
      <c r="M452"/>
      <c r="N452"/>
      <c r="O452"/>
      <c r="P452"/>
      <c r="Q452"/>
      <c r="R452"/>
      <c r="S452"/>
    </row>
    <row r="453" spans="1:19" ht="14.5" x14ac:dyDescent="0.35">
      <c r="A453"/>
      <c r="B453"/>
      <c r="C453"/>
      <c r="D453"/>
      <c r="E453"/>
      <c r="F453"/>
      <c r="G453"/>
      <c r="H453"/>
      <c r="I453"/>
      <c r="J453"/>
      <c r="K453"/>
      <c r="L453"/>
      <c r="M453"/>
      <c r="N453"/>
      <c r="O453"/>
      <c r="P453"/>
      <c r="Q453"/>
      <c r="R453"/>
      <c r="S453"/>
    </row>
    <row r="454" spans="1:19" ht="14.5" x14ac:dyDescent="0.35">
      <c r="A454"/>
      <c r="B454"/>
      <c r="C454"/>
      <c r="D454"/>
      <c r="E454"/>
      <c r="F454"/>
      <c r="G454"/>
      <c r="H454"/>
      <c r="I454"/>
      <c r="J454"/>
      <c r="K454"/>
      <c r="L454"/>
      <c r="M454"/>
      <c r="N454"/>
      <c r="O454"/>
      <c r="P454"/>
      <c r="Q454"/>
      <c r="R454"/>
      <c r="S454"/>
    </row>
    <row r="455" spans="1:19" ht="14.5" x14ac:dyDescent="0.35">
      <c r="A455"/>
      <c r="B455"/>
      <c r="C455"/>
      <c r="D455"/>
      <c r="E455"/>
      <c r="F455"/>
      <c r="G455"/>
      <c r="H455"/>
      <c r="I455"/>
      <c r="J455"/>
      <c r="K455"/>
      <c r="L455"/>
      <c r="M455"/>
      <c r="N455"/>
      <c r="O455"/>
      <c r="P455"/>
      <c r="Q455"/>
      <c r="R455"/>
      <c r="S455"/>
    </row>
    <row r="456" spans="1:19" ht="14.5" x14ac:dyDescent="0.35">
      <c r="A456"/>
      <c r="B456"/>
      <c r="C456"/>
      <c r="D456"/>
      <c r="E456"/>
      <c r="F456"/>
      <c r="G456"/>
      <c r="H456"/>
      <c r="I456"/>
      <c r="J456"/>
      <c r="K456"/>
      <c r="L456"/>
      <c r="M456"/>
      <c r="N456"/>
      <c r="O456"/>
      <c r="P456"/>
      <c r="Q456"/>
      <c r="R456"/>
      <c r="S456"/>
    </row>
    <row r="457" spans="1:19" ht="14.5" x14ac:dyDescent="0.35">
      <c r="A457"/>
      <c r="B457"/>
      <c r="C457"/>
      <c r="D457"/>
      <c r="E457"/>
      <c r="F457"/>
      <c r="G457"/>
      <c r="H457"/>
      <c r="I457"/>
      <c r="J457"/>
      <c r="K457"/>
      <c r="L457"/>
      <c r="M457"/>
      <c r="N457"/>
      <c r="O457"/>
      <c r="P457"/>
      <c r="Q457"/>
      <c r="R457"/>
      <c r="S457"/>
    </row>
    <row r="458" spans="1:19" ht="14.5" x14ac:dyDescent="0.35">
      <c r="A458"/>
      <c r="B458"/>
      <c r="C458"/>
      <c r="D458"/>
      <c r="E458"/>
      <c r="F458"/>
      <c r="G458"/>
      <c r="H458"/>
      <c r="I458"/>
      <c r="J458"/>
      <c r="K458"/>
      <c r="L458"/>
      <c r="M458"/>
      <c r="N458"/>
      <c r="O458"/>
      <c r="P458"/>
      <c r="Q458"/>
      <c r="R458"/>
      <c r="S458"/>
    </row>
    <row r="459" spans="1:19" ht="14.5" x14ac:dyDescent="0.35">
      <c r="A459"/>
      <c r="B459"/>
      <c r="C459"/>
      <c r="D459"/>
      <c r="E459"/>
      <c r="F459"/>
      <c r="G459"/>
      <c r="H459"/>
      <c r="I459"/>
      <c r="J459"/>
      <c r="K459"/>
      <c r="L459"/>
      <c r="M459"/>
      <c r="N459"/>
      <c r="O459"/>
      <c r="P459"/>
      <c r="Q459"/>
      <c r="R459"/>
      <c r="S459"/>
    </row>
    <row r="460" spans="1:19" ht="14.5" x14ac:dyDescent="0.35">
      <c r="A460"/>
      <c r="B460"/>
      <c r="C460"/>
      <c r="D460"/>
      <c r="E460"/>
      <c r="F460"/>
      <c r="G460"/>
      <c r="H460"/>
      <c r="I460"/>
      <c r="J460"/>
      <c r="K460"/>
      <c r="L460"/>
      <c r="M460"/>
      <c r="N460"/>
      <c r="O460"/>
      <c r="P460"/>
      <c r="Q460"/>
      <c r="R460"/>
      <c r="S460"/>
    </row>
    <row r="461" spans="1:19" ht="14.5" x14ac:dyDescent="0.35">
      <c r="A461"/>
      <c r="B461"/>
      <c r="C461"/>
      <c r="D461"/>
      <c r="E461"/>
      <c r="F461"/>
      <c r="G461"/>
      <c r="H461"/>
      <c r="I461"/>
      <c r="J461"/>
      <c r="K461"/>
      <c r="L461"/>
      <c r="M461"/>
      <c r="N461"/>
      <c r="O461"/>
      <c r="P461"/>
      <c r="Q461"/>
      <c r="R461"/>
      <c r="S461"/>
    </row>
    <row r="462" spans="1:19" ht="14.5" x14ac:dyDescent="0.35">
      <c r="A462"/>
      <c r="B462"/>
      <c r="C462"/>
      <c r="D462"/>
      <c r="E462"/>
      <c r="F462"/>
      <c r="G462"/>
      <c r="H462"/>
      <c r="I462"/>
      <c r="J462"/>
      <c r="K462"/>
      <c r="L462"/>
      <c r="M462"/>
      <c r="N462"/>
      <c r="O462"/>
      <c r="P462"/>
      <c r="Q462"/>
      <c r="R462"/>
      <c r="S462"/>
    </row>
    <row r="463" spans="1:19" ht="14.5" x14ac:dyDescent="0.35">
      <c r="A463"/>
      <c r="B463"/>
      <c r="C463"/>
      <c r="D463"/>
      <c r="E463"/>
      <c r="F463"/>
      <c r="G463"/>
      <c r="H463"/>
      <c r="I463"/>
      <c r="J463"/>
      <c r="K463"/>
      <c r="L463"/>
      <c r="M463"/>
      <c r="N463"/>
      <c r="O463"/>
      <c r="P463"/>
      <c r="Q463"/>
      <c r="R463"/>
      <c r="S463"/>
    </row>
    <row r="464" spans="1:19" ht="14.5" x14ac:dyDescent="0.35">
      <c r="A464"/>
      <c r="B464"/>
      <c r="C464"/>
      <c r="D464"/>
      <c r="E464"/>
      <c r="F464"/>
      <c r="G464"/>
      <c r="H464"/>
      <c r="I464"/>
      <c r="J464"/>
      <c r="K464"/>
      <c r="L464"/>
      <c r="M464"/>
      <c r="N464"/>
      <c r="O464"/>
      <c r="P464"/>
      <c r="Q464"/>
      <c r="R464"/>
      <c r="S464"/>
    </row>
    <row r="465" spans="1:19" ht="14.5" x14ac:dyDescent="0.35">
      <c r="A465"/>
      <c r="B465"/>
      <c r="C465"/>
      <c r="D465"/>
      <c r="E465"/>
      <c r="F465"/>
      <c r="G465"/>
      <c r="H465"/>
      <c r="I465"/>
      <c r="J465"/>
      <c r="K465"/>
      <c r="L465"/>
      <c r="M465"/>
      <c r="N465"/>
      <c r="O465"/>
      <c r="P465"/>
      <c r="Q465"/>
      <c r="R465"/>
      <c r="S465"/>
    </row>
    <row r="466" spans="1:19" ht="14.5" x14ac:dyDescent="0.35">
      <c r="A466"/>
      <c r="B466"/>
      <c r="C466"/>
      <c r="D466"/>
      <c r="E466"/>
      <c r="F466"/>
      <c r="G466"/>
      <c r="H466"/>
      <c r="I466"/>
      <c r="J466"/>
      <c r="K466"/>
      <c r="L466"/>
      <c r="M466"/>
      <c r="N466"/>
      <c r="O466"/>
      <c r="P466"/>
      <c r="Q466"/>
      <c r="R466"/>
      <c r="S466"/>
    </row>
    <row r="467" spans="1:19" ht="14.5" x14ac:dyDescent="0.35">
      <c r="A467"/>
      <c r="B467"/>
      <c r="C467"/>
      <c r="D467"/>
      <c r="E467"/>
      <c r="F467"/>
      <c r="G467"/>
      <c r="H467"/>
      <c r="I467"/>
      <c r="J467"/>
      <c r="K467"/>
      <c r="L467"/>
      <c r="M467"/>
      <c r="N467"/>
      <c r="O467"/>
      <c r="P467"/>
      <c r="Q467"/>
      <c r="R467"/>
      <c r="S467"/>
    </row>
    <row r="468" spans="1:19" ht="14.5" x14ac:dyDescent="0.35">
      <c r="A468"/>
      <c r="B468"/>
      <c r="C468"/>
      <c r="D468"/>
      <c r="E468"/>
      <c r="F468"/>
      <c r="G468"/>
      <c r="H468"/>
      <c r="I468"/>
      <c r="J468"/>
      <c r="K468"/>
      <c r="L468"/>
      <c r="M468"/>
      <c r="N468"/>
      <c r="O468"/>
      <c r="P468"/>
      <c r="Q468"/>
      <c r="R468"/>
      <c r="S468"/>
    </row>
    <row r="469" spans="1:19" ht="14.5" x14ac:dyDescent="0.35">
      <c r="A469"/>
      <c r="B469"/>
      <c r="C469"/>
      <c r="D469"/>
      <c r="E469"/>
      <c r="F469"/>
      <c r="G469"/>
      <c r="H469"/>
      <c r="I469"/>
      <c r="J469"/>
      <c r="K469"/>
      <c r="L469"/>
      <c r="M469"/>
      <c r="N469"/>
      <c r="O469"/>
      <c r="P469"/>
      <c r="Q469"/>
      <c r="R469"/>
      <c r="S469"/>
    </row>
    <row r="470" spans="1:19" ht="14.5" x14ac:dyDescent="0.35">
      <c r="A470"/>
      <c r="B470"/>
      <c r="C470"/>
      <c r="D470"/>
      <c r="E470"/>
      <c r="F470"/>
      <c r="G470"/>
      <c r="H470"/>
      <c r="I470"/>
      <c r="J470"/>
      <c r="K470"/>
      <c r="L470"/>
      <c r="M470"/>
      <c r="N470"/>
      <c r="O470"/>
      <c r="P470"/>
      <c r="Q470"/>
      <c r="R470"/>
      <c r="S470"/>
    </row>
    <row r="471" spans="1:19" ht="14.5" x14ac:dyDescent="0.35">
      <c r="A471"/>
      <c r="B471"/>
      <c r="C471"/>
      <c r="D471"/>
      <c r="E471"/>
      <c r="F471"/>
      <c r="G471"/>
      <c r="H471"/>
      <c r="I471"/>
      <c r="J471"/>
      <c r="K471"/>
      <c r="L471"/>
      <c r="M471"/>
      <c r="N471"/>
      <c r="O471"/>
      <c r="P471"/>
      <c r="Q471"/>
      <c r="R471"/>
      <c r="S471"/>
    </row>
    <row r="472" spans="1:19" ht="14.5" x14ac:dyDescent="0.35">
      <c r="A472"/>
      <c r="B472"/>
      <c r="C472"/>
      <c r="D472"/>
      <c r="E472"/>
      <c r="F472"/>
      <c r="G472"/>
      <c r="H472"/>
      <c r="I472"/>
      <c r="J472"/>
      <c r="K472"/>
      <c r="L472"/>
      <c r="M472"/>
      <c r="N472"/>
      <c r="O472"/>
      <c r="P472"/>
      <c r="Q472"/>
      <c r="R472"/>
      <c r="S472"/>
    </row>
    <row r="473" spans="1:19" ht="14.5" x14ac:dyDescent="0.35">
      <c r="A473"/>
      <c r="B473"/>
      <c r="C473"/>
      <c r="D473"/>
      <c r="E473"/>
      <c r="F473"/>
      <c r="G473"/>
      <c r="H473"/>
      <c r="I473"/>
      <c r="J473"/>
      <c r="K473"/>
      <c r="L473"/>
      <c r="M473"/>
      <c r="N473"/>
      <c r="O473"/>
      <c r="P473"/>
      <c r="Q473"/>
      <c r="R473"/>
      <c r="S473"/>
    </row>
    <row r="474" spans="1:19" ht="14.5" x14ac:dyDescent="0.35">
      <c r="A474"/>
      <c r="B474"/>
      <c r="C474"/>
      <c r="D474"/>
      <c r="E474"/>
      <c r="F474"/>
      <c r="G474"/>
      <c r="H474"/>
      <c r="I474"/>
      <c r="J474"/>
      <c r="K474"/>
      <c r="L474"/>
      <c r="M474"/>
      <c r="N474"/>
      <c r="O474"/>
      <c r="P474"/>
      <c r="Q474"/>
      <c r="R474"/>
      <c r="S474"/>
    </row>
    <row r="475" spans="1:19" ht="14.5" x14ac:dyDescent="0.35">
      <c r="A475"/>
      <c r="B475"/>
      <c r="C475"/>
      <c r="D475"/>
      <c r="E475"/>
      <c r="F475"/>
      <c r="G475"/>
      <c r="H475"/>
      <c r="I475"/>
      <c r="J475"/>
      <c r="K475"/>
      <c r="L475"/>
      <c r="M475"/>
      <c r="N475"/>
      <c r="O475"/>
      <c r="P475"/>
      <c r="Q475"/>
      <c r="R475"/>
      <c r="S475"/>
    </row>
    <row r="476" spans="1:19" ht="14.5" x14ac:dyDescent="0.35">
      <c r="A476"/>
      <c r="B476"/>
      <c r="C476"/>
      <c r="D476"/>
      <c r="E476"/>
      <c r="F476"/>
      <c r="G476"/>
      <c r="H476"/>
      <c r="I476"/>
      <c r="J476"/>
      <c r="K476"/>
      <c r="L476"/>
      <c r="M476"/>
      <c r="N476"/>
      <c r="O476"/>
      <c r="P476"/>
      <c r="Q476"/>
      <c r="R476"/>
      <c r="S476"/>
    </row>
    <row r="477" spans="1:19" ht="14.5" x14ac:dyDescent="0.35">
      <c r="A477"/>
      <c r="B477"/>
      <c r="C477"/>
      <c r="D477"/>
      <c r="E477"/>
      <c r="F477"/>
      <c r="G477"/>
      <c r="H477"/>
      <c r="I477"/>
      <c r="J477"/>
      <c r="K477"/>
      <c r="L477"/>
      <c r="M477"/>
      <c r="N477"/>
      <c r="O477"/>
      <c r="P477"/>
      <c r="Q477"/>
      <c r="R477"/>
      <c r="S477"/>
    </row>
    <row r="478" spans="1:19" ht="14.5" x14ac:dyDescent="0.35">
      <c r="A478"/>
      <c r="B478"/>
      <c r="C478"/>
      <c r="D478"/>
      <c r="E478"/>
      <c r="F478"/>
      <c r="G478"/>
      <c r="H478"/>
      <c r="I478"/>
      <c r="J478"/>
      <c r="K478"/>
      <c r="L478"/>
      <c r="M478"/>
      <c r="N478"/>
      <c r="O478"/>
      <c r="P478"/>
      <c r="Q478"/>
      <c r="R478"/>
      <c r="S478"/>
    </row>
    <row r="479" spans="1:19" ht="14.5" x14ac:dyDescent="0.35">
      <c r="A479"/>
      <c r="B479"/>
      <c r="C479"/>
      <c r="D479"/>
      <c r="E479"/>
      <c r="F479"/>
      <c r="G479"/>
      <c r="H479"/>
      <c r="I479"/>
      <c r="J479"/>
      <c r="K479"/>
      <c r="L479"/>
      <c r="M479"/>
      <c r="N479"/>
      <c r="O479"/>
      <c r="P479"/>
      <c r="Q479"/>
      <c r="R479"/>
      <c r="S479"/>
    </row>
    <row r="480" spans="1:19" ht="14.5" x14ac:dyDescent="0.35">
      <c r="A480"/>
      <c r="B480"/>
      <c r="C480"/>
      <c r="D480"/>
      <c r="E480"/>
      <c r="F480"/>
      <c r="G480"/>
      <c r="H480"/>
      <c r="I480"/>
      <c r="J480"/>
      <c r="K480"/>
      <c r="L480"/>
      <c r="M480"/>
      <c r="N480"/>
      <c r="O480"/>
      <c r="P480"/>
      <c r="Q480"/>
      <c r="R480"/>
      <c r="S480"/>
    </row>
    <row r="481" spans="1:19" ht="14.5" x14ac:dyDescent="0.35">
      <c r="A481"/>
      <c r="B481"/>
      <c r="C481"/>
      <c r="D481"/>
      <c r="E481"/>
      <c r="F481"/>
      <c r="G481"/>
      <c r="H481"/>
      <c r="I481"/>
      <c r="J481"/>
      <c r="K481"/>
      <c r="L481"/>
      <c r="M481"/>
      <c r="N481"/>
      <c r="O481"/>
      <c r="P481"/>
      <c r="Q481"/>
      <c r="R481"/>
      <c r="S481"/>
    </row>
    <row r="482" spans="1:19" ht="14.5" x14ac:dyDescent="0.35">
      <c r="A482"/>
      <c r="B482"/>
      <c r="C482"/>
      <c r="D482"/>
      <c r="E482"/>
      <c r="F482"/>
      <c r="G482"/>
      <c r="H482"/>
      <c r="I482"/>
      <c r="J482"/>
      <c r="K482"/>
      <c r="L482"/>
      <c r="M482"/>
      <c r="N482"/>
      <c r="O482"/>
      <c r="P482"/>
      <c r="Q482"/>
      <c r="R482"/>
      <c r="S482"/>
    </row>
    <row r="483" spans="1:19" ht="14.5" x14ac:dyDescent="0.35">
      <c r="A483"/>
      <c r="B483"/>
      <c r="C483"/>
      <c r="D483"/>
      <c r="E483"/>
      <c r="F483"/>
      <c r="G483"/>
      <c r="H483"/>
      <c r="I483"/>
      <c r="J483"/>
      <c r="K483"/>
      <c r="L483"/>
      <c r="M483"/>
      <c r="N483"/>
      <c r="O483"/>
      <c r="P483"/>
      <c r="Q483"/>
      <c r="R483"/>
      <c r="S483"/>
    </row>
    <row r="484" spans="1:19" ht="14.5" x14ac:dyDescent="0.35">
      <c r="A484"/>
      <c r="B484"/>
      <c r="C484"/>
      <c r="D484"/>
      <c r="E484"/>
      <c r="F484"/>
      <c r="G484"/>
      <c r="H484"/>
      <c r="I484"/>
      <c r="J484"/>
      <c r="K484"/>
      <c r="L484"/>
      <c r="M484"/>
      <c r="N484"/>
      <c r="O484"/>
      <c r="P484"/>
      <c r="Q484"/>
      <c r="R484"/>
      <c r="S484"/>
    </row>
    <row r="485" spans="1:19" ht="14.5" x14ac:dyDescent="0.35">
      <c r="A485"/>
      <c r="B485"/>
      <c r="C485"/>
      <c r="D485"/>
      <c r="E485"/>
      <c r="F485"/>
      <c r="G485"/>
      <c r="H485"/>
      <c r="I485"/>
      <c r="J485"/>
      <c r="K485"/>
      <c r="L485"/>
      <c r="M485"/>
      <c r="N485"/>
      <c r="O485"/>
      <c r="P485"/>
      <c r="Q485"/>
      <c r="R485"/>
      <c r="S485"/>
    </row>
    <row r="486" spans="1:19" ht="14.5" x14ac:dyDescent="0.35">
      <c r="A486"/>
      <c r="B486"/>
      <c r="C486"/>
      <c r="D486"/>
      <c r="E486"/>
      <c r="F486"/>
      <c r="G486"/>
      <c r="H486"/>
      <c r="I486"/>
      <c r="J486"/>
      <c r="K486"/>
      <c r="L486"/>
      <c r="M486"/>
      <c r="N486"/>
      <c r="O486"/>
      <c r="P486"/>
      <c r="Q486"/>
      <c r="R486"/>
      <c r="S486"/>
    </row>
    <row r="487" spans="1:19" ht="14.5" x14ac:dyDescent="0.35">
      <c r="A487"/>
      <c r="B487"/>
      <c r="C487"/>
      <c r="D487"/>
      <c r="E487"/>
      <c r="F487"/>
      <c r="G487"/>
      <c r="H487"/>
      <c r="I487"/>
      <c r="J487"/>
      <c r="K487"/>
      <c r="L487"/>
      <c r="M487"/>
      <c r="N487"/>
      <c r="O487"/>
      <c r="P487"/>
      <c r="Q487"/>
      <c r="R487"/>
      <c r="S487"/>
    </row>
    <row r="488" spans="1:19" ht="14.5" x14ac:dyDescent="0.35">
      <c r="A488"/>
      <c r="B488"/>
      <c r="C488"/>
      <c r="D488"/>
      <c r="E488"/>
      <c r="F488"/>
      <c r="G488"/>
      <c r="H488"/>
      <c r="I488"/>
      <c r="J488"/>
      <c r="K488"/>
      <c r="L488"/>
      <c r="M488"/>
      <c r="N488"/>
      <c r="O488"/>
      <c r="P488"/>
      <c r="Q488"/>
      <c r="R488"/>
      <c r="S488"/>
    </row>
    <row r="489" spans="1:19" ht="14.5" x14ac:dyDescent="0.35">
      <c r="A489"/>
      <c r="B489"/>
      <c r="C489"/>
      <c r="D489"/>
      <c r="E489"/>
      <c r="F489"/>
      <c r="G489"/>
      <c r="H489"/>
      <c r="I489"/>
      <c r="J489"/>
      <c r="K489"/>
      <c r="L489"/>
      <c r="M489"/>
      <c r="N489"/>
      <c r="O489"/>
      <c r="P489"/>
      <c r="Q489"/>
      <c r="R489"/>
      <c r="S489"/>
    </row>
    <row r="490" spans="1:19" ht="14.5" x14ac:dyDescent="0.35">
      <c r="A490"/>
      <c r="B490"/>
      <c r="C490"/>
      <c r="D490"/>
      <c r="E490"/>
      <c r="F490"/>
      <c r="G490"/>
      <c r="H490"/>
      <c r="I490"/>
      <c r="J490"/>
      <c r="K490"/>
      <c r="L490"/>
      <c r="M490"/>
      <c r="N490"/>
      <c r="O490"/>
      <c r="P490"/>
      <c r="Q490"/>
      <c r="R490"/>
      <c r="S490"/>
    </row>
    <row r="491" spans="1:19" ht="14.5" x14ac:dyDescent="0.35">
      <c r="A491"/>
      <c r="B491"/>
      <c r="C491"/>
      <c r="D491"/>
      <c r="E491"/>
      <c r="F491"/>
      <c r="G491"/>
      <c r="H491"/>
      <c r="I491"/>
      <c r="J491"/>
      <c r="K491"/>
      <c r="L491"/>
      <c r="M491"/>
      <c r="N491"/>
      <c r="O491"/>
      <c r="P491"/>
      <c r="Q491"/>
      <c r="R491"/>
      <c r="S491"/>
    </row>
    <row r="492" spans="1:19" ht="14.5" x14ac:dyDescent="0.35">
      <c r="A492"/>
      <c r="B492"/>
      <c r="C492"/>
      <c r="D492"/>
      <c r="E492"/>
      <c r="F492"/>
      <c r="G492"/>
      <c r="H492"/>
      <c r="I492"/>
      <c r="J492"/>
      <c r="K492"/>
      <c r="L492"/>
      <c r="M492"/>
      <c r="N492"/>
      <c r="O492"/>
      <c r="P492"/>
      <c r="Q492"/>
      <c r="R492"/>
      <c r="S492"/>
    </row>
    <row r="493" spans="1:19" ht="14.5" x14ac:dyDescent="0.35">
      <c r="A493"/>
      <c r="B493"/>
      <c r="C493"/>
      <c r="D493"/>
      <c r="E493"/>
      <c r="F493"/>
      <c r="G493"/>
      <c r="H493"/>
      <c r="I493"/>
      <c r="J493"/>
      <c r="K493"/>
      <c r="L493"/>
      <c r="M493"/>
      <c r="N493"/>
      <c r="O493"/>
      <c r="P493"/>
      <c r="Q493"/>
      <c r="R493"/>
      <c r="S493"/>
    </row>
    <row r="494" spans="1:19" ht="14.5" x14ac:dyDescent="0.35">
      <c r="A494"/>
      <c r="B494"/>
      <c r="C494"/>
      <c r="D494"/>
      <c r="E494"/>
      <c r="F494"/>
      <c r="G494"/>
      <c r="H494"/>
      <c r="I494"/>
      <c r="J494"/>
      <c r="K494"/>
      <c r="L494"/>
      <c r="M494"/>
      <c r="N494"/>
      <c r="O494"/>
      <c r="P494"/>
      <c r="Q494"/>
      <c r="R494"/>
      <c r="S494"/>
    </row>
    <row r="495" spans="1:19" ht="14.5" x14ac:dyDescent="0.35">
      <c r="A495"/>
      <c r="B495"/>
      <c r="C495"/>
      <c r="D495"/>
      <c r="E495"/>
      <c r="F495"/>
      <c r="G495"/>
      <c r="H495"/>
      <c r="I495"/>
      <c r="J495"/>
      <c r="K495"/>
      <c r="L495"/>
      <c r="M495"/>
      <c r="N495"/>
      <c r="O495"/>
      <c r="P495"/>
      <c r="Q495"/>
      <c r="R495"/>
      <c r="S495"/>
    </row>
    <row r="496" spans="1:19" ht="14.5" x14ac:dyDescent="0.35">
      <c r="A496"/>
      <c r="B496"/>
      <c r="C496"/>
      <c r="D496"/>
      <c r="E496"/>
      <c r="F496"/>
      <c r="G496"/>
      <c r="H496"/>
      <c r="I496"/>
      <c r="J496"/>
      <c r="K496"/>
      <c r="L496"/>
      <c r="M496"/>
      <c r="N496"/>
      <c r="O496"/>
      <c r="P496"/>
      <c r="Q496"/>
      <c r="R496"/>
      <c r="S496"/>
    </row>
    <row r="497" spans="1:19" ht="14.5" x14ac:dyDescent="0.35">
      <c r="A497"/>
      <c r="B497"/>
      <c r="C497"/>
      <c r="D497"/>
      <c r="E497"/>
      <c r="F497"/>
      <c r="G497"/>
      <c r="H497"/>
      <c r="I497"/>
      <c r="J497"/>
      <c r="K497"/>
      <c r="L497"/>
      <c r="M497"/>
      <c r="N497"/>
      <c r="O497"/>
      <c r="P497"/>
      <c r="Q497"/>
      <c r="R497"/>
      <c r="S497"/>
    </row>
    <row r="498" spans="1:19" ht="14.5" x14ac:dyDescent="0.35">
      <c r="A498"/>
      <c r="B498"/>
      <c r="C498"/>
      <c r="D498"/>
      <c r="E498"/>
      <c r="F498"/>
      <c r="G498"/>
      <c r="H498"/>
      <c r="I498"/>
      <c r="J498"/>
      <c r="K498"/>
      <c r="L498"/>
      <c r="M498"/>
      <c r="N498"/>
      <c r="O498"/>
      <c r="P498"/>
      <c r="Q498"/>
      <c r="R498"/>
      <c r="S498"/>
    </row>
    <row r="499" spans="1:19" ht="14.5" x14ac:dyDescent="0.35">
      <c r="A499"/>
      <c r="B499"/>
      <c r="C499"/>
      <c r="D499"/>
      <c r="E499"/>
      <c r="F499"/>
      <c r="G499"/>
      <c r="H499"/>
      <c r="I499"/>
      <c r="J499"/>
      <c r="K499"/>
      <c r="L499"/>
      <c r="M499"/>
      <c r="N499"/>
      <c r="O499"/>
      <c r="P499"/>
      <c r="Q499"/>
      <c r="R499"/>
      <c r="S499"/>
    </row>
    <row r="500" spans="1:19" ht="14.5" x14ac:dyDescent="0.35">
      <c r="A500"/>
      <c r="B500"/>
      <c r="C500"/>
      <c r="D500"/>
      <c r="E500"/>
      <c r="F500"/>
      <c r="G500"/>
      <c r="H500"/>
      <c r="I500"/>
      <c r="J500"/>
      <c r="K500"/>
      <c r="L500"/>
      <c r="M500"/>
      <c r="N500"/>
      <c r="O500"/>
      <c r="P500"/>
      <c r="Q500"/>
      <c r="R500"/>
      <c r="S500"/>
    </row>
    <row r="501" spans="1:19" ht="14.5" x14ac:dyDescent="0.35">
      <c r="A501"/>
      <c r="B501"/>
      <c r="C501"/>
      <c r="D501"/>
      <c r="E501"/>
      <c r="F501"/>
      <c r="G501"/>
      <c r="H501"/>
      <c r="I501"/>
      <c r="J501"/>
      <c r="K501"/>
      <c r="L501"/>
      <c r="M501"/>
      <c r="N501"/>
      <c r="O501"/>
      <c r="P501"/>
      <c r="Q501"/>
      <c r="R501"/>
      <c r="S501"/>
    </row>
    <row r="502" spans="1:19" ht="14.5" x14ac:dyDescent="0.35">
      <c r="A502"/>
      <c r="B502"/>
      <c r="C502"/>
      <c r="D502"/>
      <c r="E502"/>
      <c r="F502"/>
      <c r="G502"/>
      <c r="H502"/>
      <c r="I502"/>
      <c r="J502"/>
      <c r="K502"/>
      <c r="L502"/>
      <c r="M502"/>
      <c r="N502"/>
      <c r="O502"/>
      <c r="P502"/>
      <c r="Q502"/>
      <c r="R502"/>
      <c r="S502"/>
    </row>
    <row r="503" spans="1:19" ht="14.5" x14ac:dyDescent="0.35">
      <c r="A503"/>
      <c r="B503"/>
      <c r="C503"/>
      <c r="D503"/>
      <c r="E503"/>
      <c r="F503"/>
      <c r="G503"/>
      <c r="H503"/>
      <c r="I503"/>
      <c r="J503"/>
      <c r="K503"/>
      <c r="L503"/>
      <c r="M503"/>
      <c r="N503"/>
      <c r="O503"/>
      <c r="P503"/>
      <c r="Q503"/>
      <c r="R503"/>
      <c r="S503"/>
    </row>
    <row r="504" spans="1:19" ht="14.5" x14ac:dyDescent="0.35">
      <c r="A504"/>
      <c r="B504"/>
      <c r="C504"/>
      <c r="D504"/>
      <c r="E504"/>
      <c r="F504"/>
      <c r="G504"/>
      <c r="H504"/>
      <c r="I504"/>
      <c r="J504"/>
      <c r="K504"/>
      <c r="L504"/>
      <c r="M504"/>
      <c r="N504"/>
      <c r="O504"/>
      <c r="P504"/>
      <c r="Q504"/>
      <c r="R504"/>
      <c r="S504"/>
    </row>
    <row r="505" spans="1:19" ht="14.5" x14ac:dyDescent="0.35">
      <c r="A505"/>
      <c r="B505"/>
      <c r="C505"/>
      <c r="D505"/>
      <c r="E505"/>
      <c r="F505"/>
      <c r="G505"/>
      <c r="H505"/>
      <c r="I505"/>
      <c r="J505"/>
      <c r="K505"/>
      <c r="L505"/>
      <c r="M505"/>
      <c r="N505"/>
      <c r="O505"/>
      <c r="P505"/>
      <c r="Q505"/>
      <c r="R505"/>
      <c r="S505"/>
    </row>
    <row r="506" spans="1:19" ht="14.5" x14ac:dyDescent="0.35">
      <c r="A506"/>
      <c r="B506"/>
      <c r="C506"/>
      <c r="D506"/>
      <c r="E506"/>
      <c r="F506"/>
      <c r="G506"/>
      <c r="H506"/>
      <c r="I506"/>
      <c r="J506"/>
      <c r="K506"/>
      <c r="L506"/>
      <c r="M506"/>
      <c r="N506"/>
      <c r="O506"/>
      <c r="P506"/>
      <c r="Q506"/>
      <c r="R506"/>
      <c r="S506"/>
    </row>
    <row r="507" spans="1:19" ht="14.5" x14ac:dyDescent="0.35">
      <c r="A507"/>
      <c r="B507"/>
      <c r="C507"/>
      <c r="D507"/>
      <c r="E507"/>
      <c r="F507"/>
      <c r="G507"/>
      <c r="H507"/>
      <c r="I507"/>
      <c r="J507"/>
      <c r="K507"/>
      <c r="L507"/>
      <c r="M507"/>
      <c r="N507"/>
      <c r="O507"/>
      <c r="P507"/>
      <c r="Q507"/>
      <c r="R507"/>
      <c r="S507"/>
    </row>
    <row r="508" spans="1:19" ht="14.5" x14ac:dyDescent="0.35">
      <c r="A508"/>
      <c r="B508"/>
      <c r="C508"/>
      <c r="D508"/>
      <c r="E508"/>
      <c r="F508"/>
      <c r="G508"/>
      <c r="H508"/>
      <c r="I508"/>
      <c r="J508"/>
      <c r="K508"/>
      <c r="L508"/>
      <c r="M508"/>
      <c r="N508"/>
      <c r="O508"/>
      <c r="P508"/>
      <c r="Q508"/>
      <c r="R508"/>
      <c r="S508"/>
    </row>
    <row r="509" spans="1:19" ht="14.5" x14ac:dyDescent="0.35">
      <c r="A509"/>
      <c r="B509"/>
      <c r="C509"/>
      <c r="D509"/>
      <c r="E509"/>
      <c r="F509"/>
      <c r="G509"/>
      <c r="H509"/>
      <c r="I509"/>
      <c r="J509"/>
      <c r="K509"/>
      <c r="L509"/>
      <c r="M509"/>
      <c r="N509"/>
      <c r="O509"/>
      <c r="P509"/>
      <c r="Q509"/>
      <c r="R509"/>
      <c r="S509"/>
    </row>
    <row r="510" spans="1:19" ht="14.5" x14ac:dyDescent="0.35">
      <c r="A510"/>
      <c r="B510"/>
      <c r="C510"/>
      <c r="D510"/>
      <c r="E510"/>
      <c r="F510"/>
      <c r="G510"/>
      <c r="H510"/>
      <c r="I510"/>
      <c r="J510"/>
      <c r="K510"/>
      <c r="L510"/>
      <c r="M510"/>
      <c r="N510"/>
      <c r="O510"/>
      <c r="P510"/>
      <c r="Q510"/>
      <c r="R510"/>
      <c r="S510"/>
    </row>
    <row r="511" spans="1:19" ht="14.5" x14ac:dyDescent="0.35">
      <c r="A511"/>
      <c r="B511"/>
      <c r="C511"/>
      <c r="D511"/>
      <c r="E511"/>
      <c r="F511"/>
      <c r="G511"/>
      <c r="H511"/>
      <c r="I511"/>
      <c r="J511"/>
      <c r="K511"/>
      <c r="L511"/>
      <c r="M511"/>
      <c r="N511"/>
      <c r="O511"/>
      <c r="P511"/>
      <c r="Q511"/>
      <c r="R511"/>
      <c r="S511"/>
    </row>
    <row r="512" spans="1:19" ht="14.5" x14ac:dyDescent="0.35">
      <c r="A512"/>
      <c r="B512"/>
      <c r="C512"/>
      <c r="D512"/>
      <c r="E512"/>
      <c r="F512"/>
      <c r="G512"/>
      <c r="H512"/>
      <c r="I512"/>
      <c r="J512"/>
      <c r="K512"/>
      <c r="L512"/>
      <c r="M512"/>
      <c r="N512"/>
      <c r="O512"/>
      <c r="P512"/>
      <c r="Q512"/>
      <c r="R512"/>
      <c r="S512"/>
    </row>
    <row r="513" spans="1:19" ht="14.5" x14ac:dyDescent="0.35">
      <c r="A513"/>
      <c r="B513"/>
      <c r="C513"/>
      <c r="D513"/>
      <c r="E513"/>
      <c r="F513"/>
      <c r="G513"/>
      <c r="H513"/>
      <c r="I513"/>
      <c r="J513"/>
      <c r="K513"/>
      <c r="L513"/>
      <c r="M513"/>
      <c r="N513"/>
      <c r="O513"/>
      <c r="P513"/>
      <c r="Q513"/>
      <c r="R513"/>
      <c r="S513"/>
    </row>
    <row r="514" spans="1:19" ht="14.5" x14ac:dyDescent="0.35">
      <c r="A514"/>
      <c r="B514"/>
      <c r="C514"/>
      <c r="D514"/>
      <c r="E514"/>
      <c r="F514"/>
      <c r="G514"/>
      <c r="H514"/>
      <c r="I514"/>
      <c r="J514"/>
      <c r="K514"/>
      <c r="L514"/>
      <c r="M514"/>
      <c r="N514"/>
      <c r="O514"/>
      <c r="P514"/>
      <c r="Q514"/>
      <c r="R514"/>
      <c r="S514"/>
    </row>
    <row r="515" spans="1:19" ht="14.5" x14ac:dyDescent="0.35">
      <c r="A515"/>
      <c r="B515"/>
      <c r="C515"/>
      <c r="D515"/>
      <c r="E515"/>
      <c r="F515"/>
      <c r="G515"/>
      <c r="H515"/>
      <c r="I515"/>
      <c r="J515"/>
      <c r="K515"/>
      <c r="L515"/>
      <c r="M515"/>
      <c r="N515"/>
      <c r="O515"/>
      <c r="P515"/>
      <c r="Q515"/>
      <c r="R515"/>
      <c r="S515"/>
    </row>
    <row r="516" spans="1:19" ht="14.5" x14ac:dyDescent="0.35">
      <c r="A516"/>
      <c r="B516"/>
      <c r="C516"/>
      <c r="D516"/>
      <c r="E516"/>
      <c r="F516"/>
      <c r="G516"/>
      <c r="H516"/>
      <c r="I516"/>
      <c r="J516"/>
      <c r="K516"/>
      <c r="L516"/>
      <c r="M516"/>
      <c r="N516"/>
      <c r="O516"/>
      <c r="P516"/>
      <c r="Q516"/>
      <c r="R516"/>
      <c r="S516"/>
    </row>
    <row r="517" spans="1:19" ht="14.5" x14ac:dyDescent="0.35">
      <c r="A517"/>
      <c r="B517"/>
      <c r="C517"/>
      <c r="D517"/>
      <c r="E517"/>
      <c r="F517"/>
      <c r="G517"/>
      <c r="H517"/>
      <c r="I517"/>
      <c r="J517"/>
      <c r="K517"/>
      <c r="L517"/>
      <c r="M517"/>
      <c r="N517"/>
      <c r="O517"/>
      <c r="P517"/>
      <c r="Q517"/>
      <c r="R517"/>
      <c r="S517"/>
    </row>
    <row r="518" spans="1:19" ht="14.5" x14ac:dyDescent="0.35">
      <c r="A518"/>
      <c r="B518"/>
      <c r="C518"/>
      <c r="D518"/>
      <c r="E518"/>
      <c r="F518"/>
      <c r="G518"/>
      <c r="H518"/>
      <c r="I518"/>
      <c r="J518"/>
      <c r="K518"/>
      <c r="L518"/>
      <c r="M518"/>
      <c r="N518"/>
      <c r="O518"/>
      <c r="P518"/>
      <c r="Q518"/>
      <c r="R518"/>
      <c r="S518"/>
    </row>
    <row r="519" spans="1:19" ht="14.5" x14ac:dyDescent="0.35">
      <c r="A519"/>
      <c r="B519"/>
      <c r="C519"/>
      <c r="D519"/>
      <c r="E519"/>
      <c r="F519"/>
      <c r="G519"/>
      <c r="H519"/>
      <c r="I519"/>
      <c r="J519"/>
      <c r="K519"/>
      <c r="L519"/>
      <c r="M519"/>
      <c r="N519"/>
      <c r="O519"/>
      <c r="P519"/>
      <c r="Q519"/>
      <c r="R519"/>
      <c r="S519"/>
    </row>
    <row r="520" spans="1:19" ht="14.5" x14ac:dyDescent="0.35">
      <c r="A520"/>
      <c r="B520"/>
      <c r="C520"/>
      <c r="D520"/>
      <c r="E520"/>
      <c r="F520"/>
      <c r="G520"/>
      <c r="H520"/>
      <c r="I520"/>
      <c r="J520"/>
      <c r="K520"/>
      <c r="L520"/>
      <c r="M520"/>
      <c r="N520"/>
      <c r="O520"/>
      <c r="P520"/>
      <c r="Q520"/>
      <c r="R520"/>
      <c r="S520"/>
    </row>
    <row r="521" spans="1:19" ht="14.5" x14ac:dyDescent="0.35">
      <c r="A521"/>
      <c r="B521"/>
      <c r="C521"/>
      <c r="D521"/>
      <c r="E521"/>
      <c r="F521"/>
      <c r="G521"/>
      <c r="H521"/>
      <c r="I521"/>
      <c r="J521"/>
      <c r="K521"/>
      <c r="L521"/>
      <c r="M521"/>
      <c r="N521"/>
      <c r="O521"/>
      <c r="P521"/>
      <c r="Q521"/>
      <c r="R521"/>
      <c r="S521"/>
    </row>
    <row r="522" spans="1:19" ht="14.5" x14ac:dyDescent="0.35">
      <c r="A522"/>
      <c r="B522"/>
      <c r="C522"/>
      <c r="D522"/>
      <c r="E522"/>
      <c r="F522"/>
      <c r="G522"/>
      <c r="H522"/>
      <c r="I522"/>
      <c r="J522"/>
      <c r="K522"/>
      <c r="L522"/>
      <c r="M522"/>
      <c r="N522"/>
      <c r="O522"/>
      <c r="P522"/>
      <c r="Q522"/>
      <c r="R522"/>
      <c r="S522"/>
    </row>
    <row r="523" spans="1:19" ht="14.5" x14ac:dyDescent="0.35">
      <c r="A523"/>
      <c r="B523"/>
      <c r="C523"/>
      <c r="D523"/>
      <c r="E523"/>
      <c r="F523"/>
      <c r="G523"/>
      <c r="H523"/>
      <c r="I523"/>
      <c r="J523"/>
      <c r="K523"/>
      <c r="L523"/>
      <c r="M523"/>
      <c r="N523"/>
      <c r="O523"/>
      <c r="P523"/>
      <c r="Q523"/>
      <c r="R523"/>
      <c r="S523"/>
    </row>
    <row r="524" spans="1:19" ht="14.5" x14ac:dyDescent="0.35">
      <c r="A524"/>
      <c r="B524"/>
      <c r="C524"/>
      <c r="D524"/>
      <c r="E524"/>
      <c r="F524"/>
      <c r="G524"/>
      <c r="H524"/>
      <c r="I524"/>
      <c r="J524"/>
      <c r="K524"/>
      <c r="L524"/>
      <c r="M524"/>
      <c r="N524"/>
      <c r="O524"/>
      <c r="P524"/>
      <c r="Q524"/>
      <c r="R524"/>
      <c r="S524"/>
    </row>
    <row r="525" spans="1:19" ht="14.5" x14ac:dyDescent="0.35">
      <c r="A525"/>
      <c r="B525"/>
      <c r="C525"/>
      <c r="D525"/>
      <c r="E525"/>
      <c r="F525"/>
      <c r="G525"/>
      <c r="H525"/>
      <c r="I525"/>
      <c r="J525"/>
      <c r="K525"/>
      <c r="L525"/>
      <c r="M525"/>
      <c r="N525"/>
      <c r="O525"/>
      <c r="P525"/>
      <c r="Q525"/>
      <c r="R525"/>
      <c r="S525"/>
    </row>
    <row r="526" spans="1:19" ht="14.5" x14ac:dyDescent="0.35">
      <c r="A526"/>
      <c r="B526"/>
      <c r="C526"/>
      <c r="D526"/>
      <c r="E526"/>
      <c r="F526"/>
      <c r="G526"/>
      <c r="H526"/>
      <c r="I526"/>
      <c r="J526"/>
      <c r="K526"/>
      <c r="L526"/>
      <c r="M526"/>
      <c r="N526"/>
      <c r="O526"/>
      <c r="P526"/>
      <c r="Q526"/>
      <c r="R526"/>
      <c r="S526"/>
    </row>
    <row r="527" spans="1:19" ht="14.5" x14ac:dyDescent="0.35">
      <c r="A527"/>
      <c r="B527"/>
      <c r="C527"/>
      <c r="D527"/>
      <c r="E527"/>
      <c r="F527"/>
      <c r="G527"/>
      <c r="H527"/>
      <c r="I527"/>
      <c r="J527"/>
      <c r="K527"/>
      <c r="L527"/>
      <c r="M527"/>
      <c r="N527"/>
      <c r="O527"/>
      <c r="P527"/>
      <c r="Q527"/>
      <c r="R527"/>
      <c r="S527"/>
    </row>
    <row r="528" spans="1:19" ht="14.5" x14ac:dyDescent="0.35">
      <c r="A528"/>
      <c r="B528"/>
      <c r="C528"/>
      <c r="D528"/>
      <c r="E528"/>
      <c r="F528"/>
      <c r="G528"/>
      <c r="H528"/>
      <c r="I528"/>
      <c r="J528"/>
      <c r="K528"/>
      <c r="L528"/>
      <c r="M528"/>
      <c r="N528"/>
      <c r="O528"/>
      <c r="P528"/>
      <c r="Q528"/>
      <c r="R528"/>
      <c r="S528"/>
    </row>
    <row r="529" spans="1:19" ht="14.5" x14ac:dyDescent="0.35">
      <c r="A529"/>
      <c r="B529"/>
      <c r="C529"/>
      <c r="D529"/>
      <c r="E529"/>
      <c r="F529"/>
      <c r="G529"/>
      <c r="H529"/>
      <c r="I529"/>
      <c r="J529"/>
      <c r="K529"/>
      <c r="L529"/>
      <c r="M529"/>
      <c r="N529"/>
      <c r="O529"/>
      <c r="P529"/>
      <c r="Q529"/>
      <c r="R529"/>
      <c r="S529"/>
    </row>
    <row r="530" spans="1:19" ht="14.5" x14ac:dyDescent="0.35">
      <c r="A530"/>
      <c r="B530"/>
      <c r="C530"/>
      <c r="D530"/>
      <c r="E530"/>
      <c r="F530"/>
      <c r="G530"/>
      <c r="H530"/>
      <c r="I530"/>
      <c r="J530"/>
      <c r="K530"/>
      <c r="L530"/>
      <c r="M530"/>
      <c r="N530"/>
      <c r="O530"/>
      <c r="P530"/>
      <c r="Q530"/>
      <c r="R530"/>
      <c r="S530"/>
    </row>
    <row r="531" spans="1:19" ht="14.5" x14ac:dyDescent="0.35">
      <c r="A531"/>
      <c r="B531"/>
      <c r="C531"/>
      <c r="D531"/>
      <c r="E531"/>
      <c r="F531"/>
      <c r="G531"/>
      <c r="H531"/>
      <c r="I531"/>
      <c r="J531"/>
      <c r="K531"/>
      <c r="L531"/>
      <c r="M531"/>
      <c r="N531"/>
      <c r="O531"/>
      <c r="P531"/>
      <c r="Q531"/>
      <c r="R531"/>
      <c r="S531"/>
    </row>
    <row r="532" spans="1:19" ht="14.5" x14ac:dyDescent="0.35">
      <c r="A532"/>
      <c r="B532"/>
      <c r="C532"/>
      <c r="D532"/>
      <c r="E532"/>
      <c r="F532"/>
      <c r="G532"/>
      <c r="H532"/>
      <c r="I532"/>
      <c r="J532"/>
      <c r="K532"/>
      <c r="L532"/>
      <c r="M532"/>
      <c r="N532"/>
      <c r="O532"/>
      <c r="P532"/>
      <c r="Q532"/>
      <c r="R532"/>
      <c r="S532"/>
    </row>
    <row r="533" spans="1:19" ht="14.5" x14ac:dyDescent="0.35">
      <c r="A533"/>
      <c r="B533"/>
      <c r="C533"/>
      <c r="D533"/>
      <c r="E533"/>
      <c r="F533"/>
      <c r="G533"/>
      <c r="H533"/>
      <c r="I533"/>
      <c r="J533"/>
      <c r="K533"/>
      <c r="L533"/>
      <c r="M533"/>
      <c r="N533"/>
      <c r="O533"/>
      <c r="P533"/>
      <c r="Q533"/>
      <c r="R533"/>
      <c r="S533"/>
    </row>
    <row r="534" spans="1:19" ht="14.5" x14ac:dyDescent="0.35">
      <c r="A534"/>
      <c r="B534"/>
      <c r="C534"/>
      <c r="D534"/>
      <c r="E534"/>
      <c r="F534"/>
      <c r="G534"/>
      <c r="H534"/>
      <c r="I534"/>
      <c r="J534"/>
      <c r="K534"/>
      <c r="L534"/>
      <c r="M534"/>
      <c r="N534"/>
      <c r="O534"/>
      <c r="P534"/>
      <c r="Q534"/>
      <c r="R534"/>
      <c r="S534"/>
    </row>
    <row r="535" spans="1:19" ht="14.5" x14ac:dyDescent="0.35">
      <c r="A535"/>
      <c r="B535"/>
      <c r="C535"/>
      <c r="D535"/>
      <c r="E535"/>
      <c r="F535"/>
      <c r="G535"/>
      <c r="H535"/>
      <c r="I535"/>
      <c r="J535"/>
      <c r="K535"/>
      <c r="L535"/>
      <c r="M535"/>
      <c r="N535"/>
      <c r="O535"/>
      <c r="P535"/>
      <c r="Q535"/>
      <c r="R535"/>
      <c r="S535"/>
    </row>
    <row r="536" spans="1:19" ht="14.5" x14ac:dyDescent="0.35">
      <c r="A536"/>
      <c r="B536"/>
      <c r="C536"/>
      <c r="D536"/>
      <c r="E536"/>
      <c r="F536"/>
      <c r="G536"/>
      <c r="H536"/>
      <c r="I536"/>
      <c r="J536"/>
      <c r="K536"/>
      <c r="L536"/>
      <c r="M536"/>
      <c r="N536"/>
      <c r="O536"/>
      <c r="P536"/>
      <c r="Q536"/>
      <c r="R536"/>
      <c r="S536"/>
    </row>
    <row r="537" spans="1:19" ht="14.5" x14ac:dyDescent="0.35">
      <c r="A537"/>
      <c r="B537"/>
      <c r="C537"/>
      <c r="D537"/>
      <c r="E537"/>
      <c r="F537"/>
      <c r="G537"/>
      <c r="H537"/>
      <c r="I537"/>
      <c r="J537"/>
      <c r="K537"/>
      <c r="L537"/>
      <c r="M537"/>
      <c r="N537"/>
      <c r="O537"/>
      <c r="P537"/>
      <c r="Q537"/>
      <c r="R537"/>
      <c r="S537"/>
    </row>
    <row r="538" spans="1:19" ht="14.5" x14ac:dyDescent="0.35">
      <c r="A538"/>
      <c r="B538"/>
      <c r="C538"/>
      <c r="D538"/>
      <c r="E538"/>
      <c r="F538"/>
      <c r="G538"/>
      <c r="H538"/>
      <c r="I538"/>
      <c r="J538"/>
      <c r="K538"/>
      <c r="L538"/>
      <c r="M538"/>
      <c r="N538"/>
      <c r="O538"/>
      <c r="P538"/>
      <c r="Q538"/>
      <c r="R538"/>
      <c r="S538"/>
    </row>
    <row r="539" spans="1:19" ht="14.5" x14ac:dyDescent="0.35">
      <c r="A539"/>
      <c r="B539"/>
      <c r="C539"/>
      <c r="D539"/>
      <c r="E539"/>
      <c r="F539"/>
      <c r="G539"/>
      <c r="H539"/>
      <c r="I539"/>
      <c r="J539"/>
      <c r="K539"/>
      <c r="L539"/>
      <c r="M539"/>
      <c r="N539"/>
      <c r="O539"/>
      <c r="P539"/>
      <c r="Q539"/>
      <c r="R539"/>
      <c r="S539"/>
    </row>
    <row r="540" spans="1:19" ht="14.5" x14ac:dyDescent="0.35">
      <c r="A540"/>
      <c r="B540"/>
      <c r="C540"/>
      <c r="D540"/>
      <c r="E540"/>
      <c r="F540"/>
      <c r="G540"/>
      <c r="H540"/>
      <c r="I540"/>
      <c r="J540"/>
      <c r="K540"/>
      <c r="L540"/>
      <c r="M540"/>
      <c r="N540"/>
      <c r="O540"/>
      <c r="P540"/>
      <c r="Q540"/>
      <c r="R540"/>
      <c r="S540"/>
    </row>
    <row r="541" spans="1:19" ht="14.5" x14ac:dyDescent="0.35">
      <c r="A541"/>
      <c r="B541"/>
      <c r="C541"/>
      <c r="D541"/>
      <c r="E541"/>
      <c r="F541"/>
      <c r="G541"/>
      <c r="H541"/>
      <c r="I541"/>
      <c r="J541"/>
      <c r="K541"/>
      <c r="L541"/>
      <c r="M541"/>
      <c r="N541"/>
      <c r="O541"/>
      <c r="P541"/>
      <c r="Q541"/>
      <c r="R541"/>
      <c r="S541"/>
    </row>
    <row r="542" spans="1:19" ht="14.5" x14ac:dyDescent="0.35">
      <c r="A542"/>
      <c r="B542"/>
      <c r="C542"/>
      <c r="D542"/>
      <c r="E542"/>
      <c r="F542"/>
      <c r="G542"/>
      <c r="H542"/>
      <c r="I542"/>
      <c r="J542"/>
      <c r="K542"/>
      <c r="L542"/>
      <c r="M542"/>
      <c r="N542"/>
      <c r="O542"/>
      <c r="P542"/>
      <c r="Q542"/>
      <c r="R542"/>
      <c r="S542"/>
    </row>
    <row r="543" spans="1:19" ht="14.5" x14ac:dyDescent="0.35">
      <c r="A543"/>
      <c r="B543"/>
      <c r="C543"/>
      <c r="D543"/>
      <c r="E543"/>
      <c r="F543"/>
      <c r="G543"/>
      <c r="H543"/>
      <c r="I543"/>
      <c r="J543"/>
      <c r="K543"/>
      <c r="L543"/>
      <c r="M543"/>
      <c r="N543"/>
      <c r="O543"/>
      <c r="P543"/>
      <c r="Q543"/>
      <c r="R543"/>
      <c r="S543"/>
    </row>
    <row r="544" spans="1:19" ht="14.5" x14ac:dyDescent="0.35">
      <c r="A544"/>
      <c r="B544"/>
      <c r="C544"/>
      <c r="D544"/>
      <c r="E544"/>
      <c r="F544"/>
      <c r="G544"/>
      <c r="H544"/>
      <c r="I544"/>
      <c r="J544"/>
      <c r="K544"/>
      <c r="L544"/>
      <c r="M544"/>
      <c r="N544"/>
      <c r="O544"/>
      <c r="P544"/>
      <c r="Q544"/>
      <c r="R544"/>
      <c r="S544"/>
    </row>
    <row r="545" spans="1:19" ht="14.5" x14ac:dyDescent="0.35">
      <c r="A545"/>
      <c r="B545"/>
      <c r="C545"/>
      <c r="D545"/>
      <c r="E545"/>
      <c r="F545"/>
      <c r="G545"/>
      <c r="H545"/>
      <c r="I545"/>
      <c r="J545"/>
      <c r="K545"/>
      <c r="L545"/>
      <c r="M545"/>
      <c r="N545"/>
      <c r="O545"/>
      <c r="P545"/>
      <c r="Q545"/>
      <c r="R545"/>
      <c r="S545"/>
    </row>
    <row r="546" spans="1:19" ht="14.5" x14ac:dyDescent="0.35">
      <c r="A546"/>
      <c r="B546"/>
      <c r="C546"/>
      <c r="D546"/>
      <c r="E546"/>
      <c r="F546"/>
      <c r="G546"/>
      <c r="H546"/>
      <c r="I546"/>
      <c r="J546"/>
      <c r="K546"/>
      <c r="L546"/>
      <c r="M546"/>
      <c r="N546"/>
      <c r="O546"/>
      <c r="P546"/>
      <c r="Q546"/>
      <c r="R546"/>
      <c r="S546"/>
    </row>
    <row r="547" spans="1:19" ht="14.5" x14ac:dyDescent="0.35">
      <c r="A547"/>
      <c r="B547"/>
      <c r="C547"/>
      <c r="D547"/>
      <c r="E547"/>
      <c r="F547"/>
      <c r="G547"/>
      <c r="H547"/>
      <c r="I547"/>
      <c r="J547"/>
      <c r="K547"/>
      <c r="L547"/>
      <c r="M547"/>
      <c r="N547"/>
      <c r="O547"/>
      <c r="P547"/>
      <c r="Q547"/>
      <c r="R547"/>
      <c r="S547"/>
    </row>
    <row r="548" spans="1:19" ht="14.5" x14ac:dyDescent="0.35">
      <c r="A548"/>
      <c r="B548"/>
      <c r="C548"/>
      <c r="D548"/>
      <c r="E548"/>
      <c r="F548"/>
      <c r="G548"/>
      <c r="H548"/>
      <c r="I548"/>
      <c r="J548"/>
      <c r="K548"/>
      <c r="L548"/>
      <c r="M548"/>
      <c r="N548"/>
      <c r="O548"/>
      <c r="P548"/>
      <c r="Q548"/>
      <c r="R548"/>
      <c r="S548"/>
    </row>
    <row r="549" spans="1:19" ht="14.5" x14ac:dyDescent="0.35">
      <c r="A549"/>
      <c r="B549"/>
      <c r="C549"/>
      <c r="D549"/>
      <c r="E549"/>
      <c r="F549"/>
      <c r="G549"/>
      <c r="H549"/>
      <c r="I549"/>
      <c r="J549"/>
      <c r="K549"/>
      <c r="L549"/>
      <c r="M549"/>
      <c r="N549"/>
      <c r="O549"/>
      <c r="P549"/>
      <c r="Q549"/>
      <c r="R549"/>
      <c r="S549"/>
    </row>
    <row r="550" spans="1:19" ht="14.5" x14ac:dyDescent="0.35">
      <c r="A550"/>
      <c r="B550"/>
      <c r="C550"/>
      <c r="D550"/>
      <c r="E550"/>
      <c r="F550"/>
      <c r="G550"/>
      <c r="H550"/>
      <c r="I550"/>
      <c r="J550"/>
      <c r="K550"/>
      <c r="L550"/>
      <c r="M550"/>
      <c r="N550"/>
      <c r="O550"/>
      <c r="P550"/>
      <c r="Q550"/>
      <c r="R550"/>
      <c r="S550"/>
    </row>
    <row r="551" spans="1:19" ht="14.5" x14ac:dyDescent="0.35">
      <c r="A551"/>
      <c r="B551"/>
      <c r="C551"/>
      <c r="D551"/>
      <c r="E551"/>
      <c r="F551"/>
      <c r="G551"/>
      <c r="H551"/>
      <c r="I551"/>
      <c r="J551"/>
      <c r="K551"/>
      <c r="L551"/>
      <c r="M551"/>
      <c r="N551"/>
      <c r="O551"/>
      <c r="P551"/>
      <c r="Q551"/>
      <c r="R551"/>
      <c r="S551"/>
    </row>
    <row r="552" spans="1:19" ht="14.5" x14ac:dyDescent="0.35">
      <c r="A552"/>
      <c r="B552"/>
      <c r="C552"/>
      <c r="D552"/>
      <c r="E552"/>
      <c r="F552"/>
      <c r="G552"/>
      <c r="H552"/>
      <c r="I552"/>
      <c r="J552"/>
      <c r="K552"/>
      <c r="L552"/>
      <c r="M552"/>
      <c r="N552"/>
      <c r="O552"/>
      <c r="P552"/>
      <c r="Q552"/>
      <c r="R552"/>
      <c r="S552"/>
    </row>
    <row r="553" spans="1:19" ht="14.5" x14ac:dyDescent="0.35">
      <c r="A553"/>
      <c r="B553"/>
      <c r="C553"/>
      <c r="D553"/>
      <c r="E553"/>
      <c r="F553"/>
      <c r="G553"/>
      <c r="H553"/>
      <c r="I553"/>
      <c r="J553"/>
      <c r="K553"/>
      <c r="L553"/>
      <c r="M553"/>
      <c r="N553"/>
      <c r="O553"/>
      <c r="P553"/>
      <c r="Q553"/>
      <c r="R553"/>
      <c r="S553"/>
    </row>
    <row r="554" spans="1:19" ht="14.5" x14ac:dyDescent="0.35">
      <c r="A554"/>
      <c r="B554"/>
      <c r="C554"/>
      <c r="D554"/>
      <c r="E554"/>
      <c r="F554"/>
      <c r="G554"/>
      <c r="H554"/>
      <c r="I554"/>
      <c r="J554"/>
      <c r="K554"/>
      <c r="L554"/>
      <c r="M554"/>
      <c r="N554"/>
      <c r="O554"/>
      <c r="P554"/>
      <c r="Q554"/>
      <c r="R554"/>
      <c r="S554"/>
    </row>
    <row r="555" spans="1:19" ht="14.5" x14ac:dyDescent="0.35">
      <c r="A555"/>
      <c r="B555"/>
      <c r="C555"/>
      <c r="D555"/>
      <c r="E555"/>
      <c r="F555"/>
      <c r="G555"/>
      <c r="H555"/>
      <c r="I555"/>
      <c r="J555"/>
      <c r="K555"/>
      <c r="L555"/>
      <c r="M555"/>
      <c r="N555"/>
      <c r="O555"/>
      <c r="P555"/>
      <c r="Q555"/>
      <c r="R555"/>
      <c r="S555"/>
    </row>
    <row r="556" spans="1:19" ht="14.5" x14ac:dyDescent="0.35">
      <c r="A556"/>
      <c r="B556"/>
      <c r="C556"/>
      <c r="D556"/>
      <c r="E556"/>
      <c r="F556"/>
      <c r="G556"/>
      <c r="H556"/>
      <c r="I556"/>
      <c r="J556"/>
      <c r="K556"/>
      <c r="L556"/>
      <c r="M556"/>
      <c r="N556"/>
      <c r="O556"/>
      <c r="P556"/>
      <c r="Q556"/>
      <c r="R556"/>
      <c r="S556"/>
    </row>
    <row r="557" spans="1:19" ht="14.5" x14ac:dyDescent="0.35">
      <c r="A557"/>
      <c r="B557"/>
      <c r="C557"/>
      <c r="D557"/>
      <c r="E557"/>
      <c r="F557"/>
      <c r="G557"/>
      <c r="H557"/>
      <c r="I557"/>
      <c r="J557"/>
      <c r="K557"/>
      <c r="L557"/>
      <c r="M557"/>
      <c r="N557"/>
      <c r="O557"/>
      <c r="P557"/>
      <c r="Q557"/>
      <c r="R557"/>
      <c r="S557"/>
    </row>
    <row r="558" spans="1:19" ht="14.5" x14ac:dyDescent="0.35">
      <c r="A558"/>
      <c r="B558"/>
      <c r="C558"/>
      <c r="D558"/>
      <c r="E558"/>
      <c r="F558"/>
      <c r="G558"/>
      <c r="H558"/>
      <c r="I558"/>
      <c r="J558"/>
      <c r="K558"/>
      <c r="L558"/>
      <c r="M558"/>
      <c r="N558"/>
      <c r="O558"/>
      <c r="P558"/>
      <c r="Q558"/>
      <c r="R558"/>
      <c r="S558"/>
    </row>
    <row r="559" spans="1:19" ht="14.5" x14ac:dyDescent="0.35">
      <c r="A559"/>
      <c r="B559"/>
      <c r="C559"/>
      <c r="D559"/>
      <c r="E559"/>
      <c r="F559"/>
      <c r="G559"/>
      <c r="H559"/>
      <c r="I559"/>
      <c r="J559"/>
      <c r="K559"/>
      <c r="L559"/>
      <c r="M559"/>
      <c r="N559"/>
      <c r="O559"/>
      <c r="P559"/>
      <c r="Q559"/>
      <c r="R559"/>
      <c r="S559"/>
    </row>
    <row r="560" spans="1:19" ht="14.5" x14ac:dyDescent="0.35">
      <c r="A560"/>
      <c r="B560"/>
      <c r="C560"/>
      <c r="D560"/>
      <c r="E560"/>
      <c r="F560"/>
      <c r="G560"/>
      <c r="H560"/>
      <c r="I560"/>
      <c r="J560"/>
      <c r="K560"/>
      <c r="L560"/>
      <c r="M560"/>
      <c r="N560"/>
      <c r="O560"/>
      <c r="P560"/>
      <c r="Q560"/>
      <c r="R560"/>
      <c r="S560"/>
    </row>
    <row r="561" spans="1:19" ht="14.5" x14ac:dyDescent="0.35">
      <c r="A561"/>
      <c r="B561"/>
      <c r="C561"/>
      <c r="D561"/>
      <c r="E561"/>
      <c r="F561"/>
      <c r="G561"/>
      <c r="H561"/>
      <c r="I561"/>
      <c r="J561"/>
      <c r="K561"/>
      <c r="L561"/>
      <c r="M561"/>
      <c r="N561"/>
      <c r="O561"/>
      <c r="P561"/>
      <c r="Q561"/>
      <c r="R561"/>
      <c r="S561"/>
    </row>
    <row r="562" spans="1:19" ht="14.5" x14ac:dyDescent="0.35">
      <c r="A562"/>
      <c r="B562"/>
      <c r="C562"/>
      <c r="D562"/>
      <c r="E562"/>
      <c r="F562"/>
      <c r="G562"/>
      <c r="H562"/>
      <c r="I562"/>
      <c r="J562"/>
      <c r="K562"/>
      <c r="L562"/>
      <c r="M562"/>
      <c r="N562"/>
      <c r="O562"/>
      <c r="P562"/>
      <c r="Q562"/>
      <c r="R562"/>
      <c r="S562"/>
    </row>
    <row r="563" spans="1:19" ht="14.5" x14ac:dyDescent="0.35">
      <c r="A563"/>
      <c r="B563"/>
      <c r="C563"/>
      <c r="D563"/>
      <c r="E563"/>
      <c r="F563"/>
      <c r="G563"/>
      <c r="H563"/>
      <c r="I563"/>
      <c r="J563"/>
      <c r="K563"/>
      <c r="L563"/>
      <c r="M563"/>
      <c r="N563"/>
      <c r="O563"/>
      <c r="P563"/>
      <c r="Q563"/>
      <c r="R563"/>
      <c r="S563"/>
    </row>
    <row r="564" spans="1:19" ht="14.5" x14ac:dyDescent="0.35">
      <c r="A564"/>
      <c r="B564"/>
      <c r="C564"/>
      <c r="D564"/>
      <c r="E564"/>
      <c r="F564"/>
      <c r="G564"/>
      <c r="H564"/>
      <c r="I564"/>
      <c r="J564"/>
      <c r="K564"/>
      <c r="L564"/>
      <c r="M564"/>
      <c r="N564"/>
      <c r="O564"/>
      <c r="P564"/>
      <c r="Q564"/>
      <c r="R564"/>
      <c r="S564"/>
    </row>
    <row r="565" spans="1:19" ht="14.5" x14ac:dyDescent="0.35">
      <c r="A565"/>
      <c r="B565"/>
      <c r="C565"/>
      <c r="D565"/>
      <c r="E565"/>
      <c r="F565"/>
      <c r="G565"/>
      <c r="H565"/>
      <c r="I565"/>
      <c r="J565"/>
      <c r="K565"/>
      <c r="L565"/>
      <c r="M565"/>
      <c r="N565"/>
      <c r="O565"/>
      <c r="P565"/>
      <c r="Q565"/>
      <c r="R565"/>
      <c r="S565"/>
    </row>
    <row r="566" spans="1:19" ht="14.5" x14ac:dyDescent="0.35">
      <c r="A566"/>
      <c r="B566"/>
      <c r="C566"/>
      <c r="D566"/>
      <c r="E566"/>
      <c r="F566"/>
      <c r="G566"/>
      <c r="H566"/>
      <c r="I566"/>
      <c r="J566"/>
      <c r="K566"/>
      <c r="L566"/>
      <c r="M566"/>
      <c r="N566"/>
      <c r="O566"/>
      <c r="P566"/>
      <c r="Q566"/>
      <c r="R566"/>
      <c r="S566"/>
    </row>
    <row r="567" spans="1:19" ht="14.5" x14ac:dyDescent="0.35">
      <c r="A567"/>
      <c r="B567"/>
      <c r="C567"/>
      <c r="D567"/>
      <c r="E567"/>
      <c r="F567"/>
      <c r="G567"/>
      <c r="H567"/>
      <c r="I567"/>
      <c r="J567"/>
      <c r="K567"/>
      <c r="L567"/>
      <c r="M567"/>
      <c r="N567"/>
      <c r="O567"/>
      <c r="P567"/>
      <c r="Q567"/>
      <c r="R567"/>
      <c r="S567"/>
    </row>
    <row r="568" spans="1:19" ht="14.5" x14ac:dyDescent="0.35">
      <c r="A568"/>
      <c r="B568"/>
      <c r="C568"/>
      <c r="D568"/>
      <c r="E568"/>
      <c r="F568"/>
      <c r="G568"/>
      <c r="H568"/>
      <c r="I568"/>
      <c r="J568"/>
      <c r="K568"/>
      <c r="L568"/>
      <c r="M568"/>
      <c r="N568"/>
      <c r="O568"/>
      <c r="P568"/>
      <c r="Q568"/>
      <c r="R568"/>
      <c r="S568"/>
    </row>
    <row r="569" spans="1:19" ht="14.5" x14ac:dyDescent="0.35">
      <c r="A569"/>
      <c r="B569"/>
      <c r="C569"/>
      <c r="D569"/>
      <c r="E569"/>
      <c r="F569"/>
      <c r="G569"/>
      <c r="H569"/>
      <c r="I569"/>
      <c r="J569"/>
      <c r="K569"/>
      <c r="L569"/>
      <c r="M569"/>
      <c r="N569"/>
      <c r="O569"/>
      <c r="P569"/>
      <c r="Q569"/>
      <c r="R569"/>
      <c r="S569"/>
    </row>
    <row r="570" spans="1:19" ht="14.5" x14ac:dyDescent="0.35">
      <c r="A570"/>
      <c r="B570"/>
      <c r="C570"/>
      <c r="D570"/>
      <c r="E570"/>
      <c r="F570"/>
      <c r="G570"/>
      <c r="H570"/>
      <c r="I570"/>
      <c r="J570"/>
      <c r="K570"/>
      <c r="L570"/>
      <c r="M570"/>
      <c r="N570"/>
      <c r="O570"/>
      <c r="P570"/>
      <c r="Q570"/>
      <c r="R570"/>
      <c r="S570"/>
    </row>
    <row r="571" spans="1:19" ht="14.5" x14ac:dyDescent="0.35">
      <c r="A571"/>
      <c r="B571"/>
      <c r="C571"/>
      <c r="D571"/>
      <c r="E571"/>
      <c r="F571"/>
      <c r="G571"/>
      <c r="H571"/>
      <c r="I571"/>
      <c r="J571"/>
      <c r="K571"/>
      <c r="L571"/>
      <c r="M571"/>
      <c r="N571"/>
      <c r="O571"/>
      <c r="P571"/>
      <c r="Q571"/>
      <c r="R571"/>
      <c r="S571"/>
    </row>
    <row r="572" spans="1:19" ht="14.5" x14ac:dyDescent="0.35">
      <c r="A572"/>
      <c r="B572"/>
      <c r="C572"/>
      <c r="D572"/>
      <c r="E572"/>
      <c r="F572"/>
      <c r="G572"/>
      <c r="H572"/>
      <c r="I572"/>
      <c r="J572"/>
      <c r="K572"/>
      <c r="L572"/>
      <c r="M572"/>
      <c r="N572"/>
      <c r="O572"/>
      <c r="P572"/>
      <c r="Q572"/>
      <c r="R572"/>
      <c r="S572"/>
    </row>
    <row r="573" spans="1:19" ht="14.5" x14ac:dyDescent="0.35">
      <c r="A573"/>
      <c r="B573"/>
      <c r="C573"/>
      <c r="D573"/>
      <c r="E573"/>
      <c r="F573"/>
      <c r="G573"/>
      <c r="H573"/>
      <c r="I573"/>
      <c r="J573"/>
      <c r="K573"/>
      <c r="L573"/>
      <c r="M573"/>
      <c r="N573"/>
      <c r="O573"/>
      <c r="P573"/>
      <c r="Q573"/>
      <c r="R573"/>
      <c r="S573"/>
    </row>
    <row r="574" spans="1:19" ht="14.5" x14ac:dyDescent="0.35">
      <c r="A574"/>
      <c r="B574"/>
      <c r="C574"/>
      <c r="D574"/>
      <c r="E574"/>
      <c r="F574"/>
      <c r="G574"/>
      <c r="H574"/>
      <c r="I574"/>
      <c r="J574"/>
      <c r="K574"/>
      <c r="L574"/>
      <c r="M574"/>
      <c r="N574"/>
      <c r="O574"/>
      <c r="P574"/>
      <c r="Q574"/>
      <c r="R574"/>
      <c r="S574"/>
    </row>
    <row r="575" spans="1:19" ht="14.5" x14ac:dyDescent="0.35">
      <c r="A575"/>
      <c r="B575"/>
      <c r="C575"/>
      <c r="D575"/>
      <c r="E575"/>
      <c r="F575"/>
      <c r="G575"/>
      <c r="H575"/>
      <c r="I575"/>
      <c r="J575"/>
      <c r="K575"/>
      <c r="L575"/>
      <c r="M575"/>
      <c r="N575"/>
      <c r="O575"/>
      <c r="P575"/>
      <c r="Q575"/>
      <c r="R575"/>
      <c r="S575"/>
    </row>
    <row r="576" spans="1:19" ht="14.5" x14ac:dyDescent="0.35">
      <c r="A576"/>
      <c r="B576"/>
      <c r="C576"/>
      <c r="D576"/>
      <c r="E576"/>
      <c r="F576"/>
      <c r="G576"/>
      <c r="H576"/>
      <c r="I576"/>
      <c r="J576"/>
      <c r="K576"/>
      <c r="L576"/>
      <c r="M576"/>
      <c r="N576"/>
      <c r="O576"/>
      <c r="P576"/>
      <c r="Q576"/>
      <c r="R576"/>
      <c r="S576"/>
    </row>
    <row r="577" spans="1:19" ht="14.5" x14ac:dyDescent="0.35">
      <c r="A577"/>
      <c r="B577"/>
      <c r="C577"/>
      <c r="D577"/>
      <c r="E577"/>
      <c r="F577"/>
      <c r="G577"/>
      <c r="H577"/>
      <c r="I577"/>
      <c r="J577"/>
      <c r="K577"/>
      <c r="L577"/>
      <c r="M577"/>
      <c r="N577"/>
      <c r="O577"/>
      <c r="P577"/>
      <c r="Q577"/>
      <c r="R577"/>
      <c r="S577"/>
    </row>
    <row r="578" spans="1:19" ht="14.5" x14ac:dyDescent="0.35">
      <c r="A578"/>
      <c r="B578"/>
      <c r="C578"/>
      <c r="D578"/>
      <c r="E578"/>
      <c r="F578"/>
      <c r="G578"/>
      <c r="H578"/>
      <c r="I578"/>
      <c r="J578"/>
      <c r="K578"/>
      <c r="L578"/>
      <c r="M578"/>
      <c r="N578"/>
      <c r="O578"/>
      <c r="P578"/>
      <c r="Q578"/>
      <c r="R578"/>
      <c r="S578"/>
    </row>
    <row r="579" spans="1:19" ht="14.5" x14ac:dyDescent="0.35">
      <c r="A579"/>
      <c r="B579"/>
      <c r="C579"/>
      <c r="D579"/>
      <c r="E579"/>
      <c r="F579"/>
      <c r="G579"/>
      <c r="H579"/>
      <c r="I579"/>
      <c r="J579"/>
      <c r="K579"/>
      <c r="L579"/>
      <c r="M579"/>
      <c r="N579"/>
      <c r="O579"/>
      <c r="P579"/>
      <c r="Q579"/>
      <c r="R579"/>
      <c r="S579"/>
    </row>
    <row r="580" spans="1:19" ht="14.5" x14ac:dyDescent="0.35">
      <c r="A580"/>
      <c r="B580"/>
      <c r="C580"/>
      <c r="D580"/>
      <c r="E580"/>
      <c r="F580"/>
      <c r="G580"/>
      <c r="H580"/>
      <c r="I580"/>
      <c r="J580"/>
      <c r="K580"/>
      <c r="L580"/>
      <c r="M580"/>
      <c r="N580"/>
      <c r="O580"/>
      <c r="P580"/>
      <c r="Q580"/>
      <c r="R580"/>
      <c r="S580"/>
    </row>
    <row r="581" spans="1:19" ht="14.5" x14ac:dyDescent="0.35">
      <c r="A581"/>
      <c r="B581"/>
      <c r="C581"/>
      <c r="D581"/>
      <c r="E581"/>
      <c r="F581"/>
      <c r="G581"/>
      <c r="H581"/>
      <c r="I581"/>
      <c r="J581"/>
      <c r="K581"/>
      <c r="L581"/>
      <c r="M581"/>
      <c r="N581"/>
      <c r="O581"/>
      <c r="P581"/>
      <c r="Q581"/>
      <c r="R581"/>
      <c r="S581"/>
    </row>
    <row r="582" spans="1:19" ht="14.5" x14ac:dyDescent="0.35">
      <c r="A582"/>
      <c r="B582"/>
      <c r="C582"/>
      <c r="D582"/>
      <c r="E582"/>
      <c r="F582"/>
      <c r="G582"/>
      <c r="H582"/>
      <c r="I582"/>
      <c r="J582"/>
      <c r="K582"/>
      <c r="L582"/>
      <c r="M582"/>
      <c r="N582"/>
      <c r="O582"/>
      <c r="P582"/>
      <c r="Q582"/>
      <c r="R582"/>
      <c r="S582"/>
    </row>
    <row r="583" spans="1:19" ht="14.5" x14ac:dyDescent="0.35">
      <c r="A583"/>
      <c r="B583"/>
      <c r="C583"/>
      <c r="D583"/>
      <c r="E583"/>
      <c r="F583"/>
      <c r="G583"/>
      <c r="H583"/>
      <c r="I583"/>
      <c r="J583"/>
      <c r="K583"/>
      <c r="L583"/>
      <c r="M583"/>
      <c r="N583"/>
      <c r="O583"/>
      <c r="P583"/>
      <c r="Q583"/>
      <c r="R583"/>
      <c r="S583"/>
    </row>
    <row r="584" spans="1:19" ht="14.5" x14ac:dyDescent="0.35">
      <c r="A584"/>
      <c r="B584"/>
      <c r="C584"/>
      <c r="D584"/>
      <c r="E584"/>
      <c r="F584"/>
      <c r="G584"/>
      <c r="H584"/>
      <c r="I584"/>
      <c r="J584"/>
      <c r="K584"/>
      <c r="L584"/>
      <c r="M584"/>
      <c r="N584"/>
      <c r="O584"/>
      <c r="P584"/>
      <c r="Q584"/>
      <c r="R584"/>
      <c r="S584"/>
    </row>
    <row r="585" spans="1:19" ht="14.5" x14ac:dyDescent="0.35">
      <c r="A585"/>
      <c r="B585"/>
      <c r="C585"/>
      <c r="D585"/>
      <c r="E585"/>
      <c r="F585"/>
      <c r="G585"/>
      <c r="H585"/>
      <c r="I585"/>
      <c r="J585"/>
      <c r="K585"/>
      <c r="L585"/>
      <c r="M585"/>
      <c r="N585"/>
      <c r="O585"/>
      <c r="P585"/>
      <c r="Q585"/>
      <c r="R585"/>
      <c r="S585"/>
    </row>
    <row r="586" spans="1:19" ht="14.5" x14ac:dyDescent="0.35">
      <c r="A586"/>
      <c r="B586"/>
      <c r="C586"/>
      <c r="D586"/>
      <c r="E586"/>
      <c r="F586"/>
      <c r="G586"/>
      <c r="H586"/>
      <c r="I586"/>
      <c r="J586"/>
      <c r="K586"/>
      <c r="L586"/>
      <c r="M586"/>
      <c r="N586"/>
      <c r="O586"/>
      <c r="P586"/>
      <c r="Q586"/>
      <c r="R586"/>
      <c r="S586"/>
    </row>
    <row r="587" spans="1:19" ht="14.5" x14ac:dyDescent="0.35">
      <c r="A587"/>
      <c r="B587"/>
      <c r="C587"/>
      <c r="D587"/>
      <c r="E587"/>
      <c r="F587"/>
      <c r="G587"/>
      <c r="H587"/>
      <c r="I587"/>
      <c r="J587"/>
      <c r="K587"/>
      <c r="L587"/>
      <c r="M587"/>
      <c r="N587"/>
      <c r="O587"/>
      <c r="P587"/>
      <c r="Q587"/>
      <c r="R587"/>
      <c r="S587"/>
    </row>
    <row r="588" spans="1:19" ht="14.5" x14ac:dyDescent="0.35">
      <c r="A588"/>
      <c r="B588"/>
      <c r="C588"/>
      <c r="D588"/>
      <c r="E588"/>
      <c r="F588"/>
      <c r="G588"/>
      <c r="H588"/>
      <c r="I588"/>
      <c r="J588"/>
      <c r="K588"/>
      <c r="L588"/>
      <c r="M588"/>
      <c r="N588"/>
      <c r="O588"/>
      <c r="P588"/>
      <c r="Q588"/>
      <c r="R588"/>
      <c r="S588"/>
    </row>
    <row r="589" spans="1:19" ht="14.5" x14ac:dyDescent="0.35">
      <c r="A589"/>
      <c r="B589"/>
      <c r="C589"/>
      <c r="D589"/>
      <c r="E589"/>
      <c r="F589"/>
      <c r="G589"/>
      <c r="H589"/>
      <c r="I589"/>
      <c r="J589"/>
      <c r="K589"/>
      <c r="L589"/>
      <c r="M589"/>
      <c r="N589"/>
      <c r="O589"/>
      <c r="P589"/>
      <c r="Q589"/>
      <c r="R589"/>
      <c r="S589"/>
    </row>
    <row r="590" spans="1:19" ht="14.5" x14ac:dyDescent="0.35">
      <c r="A590"/>
      <c r="B590"/>
      <c r="C590"/>
      <c r="D590"/>
      <c r="E590"/>
      <c r="F590"/>
      <c r="G590"/>
      <c r="H590"/>
      <c r="I590"/>
      <c r="J590"/>
      <c r="K590"/>
      <c r="L590"/>
      <c r="M590"/>
      <c r="N590"/>
      <c r="O590"/>
      <c r="P590"/>
      <c r="Q590"/>
      <c r="R590"/>
      <c r="S590"/>
    </row>
    <row r="591" spans="1:19" ht="14.5" x14ac:dyDescent="0.35">
      <c r="A591"/>
      <c r="B591"/>
      <c r="C591"/>
      <c r="D591"/>
      <c r="E591"/>
      <c r="F591"/>
      <c r="G591"/>
      <c r="H591"/>
      <c r="I591"/>
      <c r="J591"/>
      <c r="K591"/>
      <c r="L591"/>
      <c r="M591"/>
      <c r="N591"/>
      <c r="O591"/>
      <c r="P591"/>
      <c r="Q591"/>
      <c r="R591"/>
      <c r="S591"/>
    </row>
    <row r="592" spans="1:19" ht="14.5" x14ac:dyDescent="0.35">
      <c r="A592"/>
      <c r="B592"/>
      <c r="C592"/>
      <c r="D592"/>
      <c r="E592"/>
      <c r="F592"/>
      <c r="G592"/>
      <c r="H592"/>
      <c r="I592"/>
      <c r="J592"/>
      <c r="K592"/>
      <c r="L592"/>
      <c r="M592"/>
      <c r="N592"/>
      <c r="O592"/>
      <c r="P592"/>
      <c r="Q592"/>
      <c r="R592"/>
      <c r="S592"/>
    </row>
    <row r="593" spans="1:19" ht="14.5" x14ac:dyDescent="0.35">
      <c r="A593"/>
      <c r="B593"/>
      <c r="C593"/>
      <c r="D593"/>
      <c r="E593"/>
      <c r="F593"/>
      <c r="G593"/>
      <c r="H593"/>
      <c r="I593"/>
      <c r="J593"/>
      <c r="K593"/>
      <c r="L593"/>
      <c r="M593"/>
      <c r="N593"/>
      <c r="O593"/>
      <c r="P593"/>
      <c r="Q593"/>
      <c r="R593"/>
      <c r="S593"/>
    </row>
    <row r="594" spans="1:19" ht="14.5" x14ac:dyDescent="0.35">
      <c r="A594"/>
      <c r="B594"/>
      <c r="C594"/>
      <c r="D594"/>
      <c r="E594"/>
      <c r="F594"/>
      <c r="G594"/>
      <c r="H594"/>
      <c r="I594"/>
      <c r="J594"/>
      <c r="K594"/>
      <c r="L594"/>
      <c r="M594"/>
      <c r="N594"/>
      <c r="O594"/>
      <c r="P594"/>
      <c r="Q594"/>
      <c r="R594"/>
      <c r="S594"/>
    </row>
    <row r="595" spans="1:19" ht="14.5" x14ac:dyDescent="0.35">
      <c r="A595"/>
      <c r="B595"/>
      <c r="C595"/>
      <c r="D595"/>
      <c r="E595"/>
      <c r="F595"/>
      <c r="G595"/>
      <c r="H595"/>
      <c r="I595"/>
      <c r="J595"/>
      <c r="K595"/>
      <c r="L595"/>
      <c r="M595"/>
      <c r="N595"/>
      <c r="O595"/>
      <c r="P595"/>
      <c r="Q595"/>
      <c r="R595"/>
      <c r="S595"/>
    </row>
    <row r="596" spans="1:19" ht="14.5" x14ac:dyDescent="0.35">
      <c r="A596"/>
      <c r="B596"/>
      <c r="C596"/>
      <c r="D596"/>
      <c r="E596"/>
      <c r="F596"/>
      <c r="G596"/>
      <c r="H596"/>
      <c r="I596"/>
      <c r="J596"/>
      <c r="K596"/>
      <c r="L596"/>
      <c r="M596"/>
      <c r="N596"/>
      <c r="O596"/>
      <c r="P596"/>
      <c r="Q596"/>
      <c r="R596"/>
      <c r="S596"/>
    </row>
    <row r="597" spans="1:19" ht="14.5" x14ac:dyDescent="0.35">
      <c r="A597"/>
      <c r="B597"/>
      <c r="C597"/>
      <c r="D597"/>
      <c r="E597"/>
      <c r="F597"/>
      <c r="G597"/>
      <c r="H597"/>
      <c r="I597"/>
      <c r="J597"/>
      <c r="K597"/>
      <c r="L597"/>
      <c r="M597"/>
      <c r="N597"/>
      <c r="O597"/>
      <c r="P597"/>
      <c r="Q597"/>
      <c r="R597"/>
      <c r="S597"/>
    </row>
    <row r="598" spans="1:19" ht="14.5" x14ac:dyDescent="0.35">
      <c r="A598"/>
      <c r="B598"/>
      <c r="C598"/>
      <c r="D598"/>
      <c r="E598"/>
      <c r="F598"/>
      <c r="G598"/>
      <c r="H598"/>
      <c r="I598"/>
      <c r="J598"/>
      <c r="K598"/>
      <c r="L598"/>
      <c r="M598"/>
      <c r="N598"/>
      <c r="O598"/>
      <c r="P598"/>
      <c r="Q598"/>
      <c r="R598"/>
      <c r="S598"/>
    </row>
    <row r="599" spans="1:19" ht="14.5" x14ac:dyDescent="0.35">
      <c r="A599"/>
      <c r="B599"/>
      <c r="C599"/>
      <c r="D599"/>
      <c r="E599"/>
      <c r="F599"/>
      <c r="G599"/>
      <c r="H599"/>
      <c r="I599"/>
      <c r="J599"/>
      <c r="K599"/>
      <c r="L599"/>
      <c r="M599"/>
      <c r="N599"/>
      <c r="O599"/>
      <c r="P599"/>
      <c r="Q599"/>
      <c r="R599"/>
      <c r="S599"/>
    </row>
    <row r="600" spans="1:19" ht="14.5" x14ac:dyDescent="0.35">
      <c r="A600"/>
      <c r="B600"/>
      <c r="C600"/>
      <c r="D600"/>
      <c r="E600"/>
      <c r="F600"/>
      <c r="G600"/>
      <c r="H600"/>
      <c r="I600"/>
      <c r="J600"/>
      <c r="K600"/>
      <c r="L600"/>
      <c r="M600"/>
      <c r="N600"/>
      <c r="O600"/>
      <c r="P600"/>
      <c r="Q600"/>
      <c r="R600"/>
      <c r="S600"/>
    </row>
    <row r="601" spans="1:19" ht="14.5" x14ac:dyDescent="0.35">
      <c r="A601"/>
      <c r="B601"/>
      <c r="C601"/>
      <c r="D601"/>
      <c r="E601"/>
      <c r="F601"/>
      <c r="G601"/>
      <c r="H601"/>
      <c r="I601"/>
      <c r="J601"/>
      <c r="K601"/>
      <c r="L601"/>
      <c r="M601"/>
      <c r="N601"/>
      <c r="O601"/>
      <c r="P601"/>
      <c r="Q601"/>
      <c r="R601"/>
      <c r="S601"/>
    </row>
    <row r="602" spans="1:19" ht="14.5" x14ac:dyDescent="0.35">
      <c r="A602"/>
      <c r="B602"/>
      <c r="C602"/>
      <c r="D602"/>
      <c r="E602"/>
      <c r="F602"/>
      <c r="G602"/>
      <c r="H602"/>
      <c r="I602"/>
      <c r="J602"/>
      <c r="K602"/>
      <c r="L602"/>
      <c r="M602"/>
      <c r="N602"/>
      <c r="O602"/>
      <c r="P602"/>
      <c r="Q602"/>
      <c r="R602"/>
      <c r="S602"/>
    </row>
    <row r="603" spans="1:19" ht="14.5" x14ac:dyDescent="0.35">
      <c r="A603"/>
      <c r="B603"/>
      <c r="C603"/>
      <c r="D603"/>
      <c r="E603"/>
      <c r="F603"/>
      <c r="G603"/>
      <c r="H603"/>
      <c r="I603"/>
      <c r="J603"/>
      <c r="K603"/>
      <c r="L603"/>
      <c r="M603"/>
      <c r="N603"/>
      <c r="O603"/>
      <c r="P603"/>
      <c r="Q603"/>
      <c r="R603"/>
      <c r="S603"/>
    </row>
    <row r="604" spans="1:19" ht="14.5" x14ac:dyDescent="0.35">
      <c r="A604"/>
      <c r="B604"/>
      <c r="C604"/>
      <c r="D604"/>
      <c r="E604"/>
      <c r="F604"/>
      <c r="G604"/>
      <c r="H604"/>
      <c r="I604"/>
      <c r="J604"/>
      <c r="K604"/>
      <c r="L604"/>
      <c r="M604"/>
      <c r="N604"/>
      <c r="O604"/>
      <c r="P604"/>
      <c r="Q604"/>
      <c r="R604"/>
      <c r="S604"/>
    </row>
    <row r="605" spans="1:19" ht="14.5" x14ac:dyDescent="0.35">
      <c r="A605"/>
      <c r="B605"/>
      <c r="C605"/>
      <c r="D605"/>
      <c r="E605"/>
      <c r="F605"/>
      <c r="G605"/>
      <c r="H605"/>
      <c r="I605"/>
      <c r="J605"/>
      <c r="K605"/>
      <c r="L605"/>
      <c r="M605"/>
      <c r="N605"/>
      <c r="O605"/>
      <c r="P605"/>
      <c r="Q605"/>
      <c r="R605"/>
      <c r="S605"/>
    </row>
    <row r="606" spans="1:19" ht="14.5" x14ac:dyDescent="0.35">
      <c r="A606"/>
      <c r="B606"/>
      <c r="C606"/>
      <c r="D606"/>
      <c r="E606"/>
      <c r="F606"/>
      <c r="G606"/>
      <c r="H606"/>
      <c r="I606"/>
      <c r="J606"/>
      <c r="K606"/>
      <c r="L606"/>
      <c r="M606"/>
      <c r="N606"/>
      <c r="O606"/>
      <c r="P606"/>
      <c r="Q606"/>
      <c r="R606"/>
      <c r="S606"/>
    </row>
    <row r="607" spans="1:19" ht="14.5" x14ac:dyDescent="0.35">
      <c r="A607"/>
      <c r="B607"/>
      <c r="C607"/>
      <c r="D607"/>
      <c r="E607"/>
      <c r="F607"/>
      <c r="G607"/>
      <c r="H607"/>
      <c r="I607"/>
      <c r="J607"/>
      <c r="K607"/>
      <c r="L607"/>
      <c r="M607"/>
      <c r="N607"/>
      <c r="O607"/>
      <c r="P607"/>
      <c r="Q607"/>
      <c r="R607"/>
      <c r="S607"/>
    </row>
    <row r="608" spans="1:19" ht="14.5" x14ac:dyDescent="0.35">
      <c r="A608"/>
      <c r="B608"/>
      <c r="C608"/>
      <c r="D608"/>
      <c r="E608"/>
      <c r="F608"/>
      <c r="G608"/>
      <c r="H608"/>
      <c r="I608"/>
      <c r="J608"/>
      <c r="K608"/>
      <c r="L608"/>
      <c r="M608"/>
      <c r="N608"/>
      <c r="O608"/>
      <c r="P608"/>
      <c r="Q608"/>
      <c r="R608"/>
      <c r="S608"/>
    </row>
    <row r="609" spans="1:19" ht="14.5" x14ac:dyDescent="0.35">
      <c r="A609"/>
      <c r="B609"/>
      <c r="C609"/>
      <c r="D609"/>
      <c r="E609"/>
      <c r="F609"/>
      <c r="G609"/>
      <c r="H609"/>
      <c r="I609"/>
      <c r="J609"/>
      <c r="K609"/>
      <c r="L609"/>
      <c r="M609"/>
      <c r="N609"/>
      <c r="O609"/>
      <c r="P609"/>
      <c r="Q609"/>
      <c r="R609"/>
      <c r="S609"/>
    </row>
    <row r="610" spans="1:19" ht="14.5" x14ac:dyDescent="0.35">
      <c r="A610"/>
      <c r="B610"/>
      <c r="C610"/>
      <c r="D610"/>
      <c r="E610"/>
      <c r="F610"/>
      <c r="G610"/>
      <c r="H610"/>
      <c r="I610"/>
      <c r="J610"/>
      <c r="K610"/>
      <c r="L610"/>
      <c r="M610"/>
      <c r="N610"/>
      <c r="O610"/>
      <c r="P610"/>
      <c r="Q610"/>
      <c r="R610"/>
      <c r="S610"/>
    </row>
    <row r="611" spans="1:19" ht="14.5" x14ac:dyDescent="0.35">
      <c r="A611"/>
      <c r="B611"/>
      <c r="C611"/>
      <c r="D611"/>
      <c r="E611"/>
      <c r="F611"/>
      <c r="G611"/>
      <c r="H611"/>
      <c r="I611"/>
      <c r="J611"/>
      <c r="K611"/>
      <c r="L611"/>
      <c r="M611"/>
      <c r="N611"/>
      <c r="O611"/>
      <c r="P611"/>
      <c r="Q611"/>
      <c r="R611"/>
      <c r="S611"/>
    </row>
    <row r="612" spans="1:19" ht="14.5" x14ac:dyDescent="0.35">
      <c r="A612"/>
      <c r="B612"/>
      <c r="C612"/>
      <c r="D612"/>
      <c r="E612"/>
      <c r="F612"/>
      <c r="G612"/>
      <c r="H612"/>
      <c r="I612"/>
      <c r="J612"/>
      <c r="K612"/>
      <c r="L612"/>
      <c r="M612"/>
      <c r="N612"/>
      <c r="O612"/>
      <c r="P612"/>
      <c r="Q612"/>
      <c r="R612"/>
      <c r="S612"/>
    </row>
    <row r="613" spans="1:19" ht="14.5" x14ac:dyDescent="0.35">
      <c r="A613"/>
      <c r="B613"/>
      <c r="C613"/>
      <c r="D613"/>
      <c r="E613"/>
      <c r="F613"/>
      <c r="G613"/>
      <c r="H613"/>
      <c r="I613"/>
      <c r="J613"/>
      <c r="K613"/>
      <c r="L613"/>
      <c r="M613"/>
      <c r="N613"/>
      <c r="O613"/>
      <c r="P613"/>
      <c r="Q613"/>
      <c r="R613"/>
      <c r="S613"/>
    </row>
    <row r="614" spans="1:19" ht="14.5" x14ac:dyDescent="0.35">
      <c r="A614"/>
      <c r="B614"/>
      <c r="C614"/>
      <c r="D614"/>
      <c r="E614"/>
      <c r="F614"/>
      <c r="G614"/>
      <c r="H614"/>
      <c r="I614"/>
      <c r="J614"/>
      <c r="K614"/>
      <c r="L614"/>
      <c r="M614"/>
      <c r="N614"/>
      <c r="O614"/>
      <c r="P614"/>
      <c r="Q614"/>
      <c r="R614"/>
      <c r="S614"/>
    </row>
    <row r="615" spans="1:19" ht="14.5" x14ac:dyDescent="0.35">
      <c r="A615"/>
      <c r="B615"/>
      <c r="C615"/>
      <c r="D615"/>
      <c r="E615"/>
      <c r="F615"/>
      <c r="G615"/>
      <c r="H615"/>
      <c r="I615"/>
      <c r="J615"/>
      <c r="K615"/>
      <c r="L615"/>
      <c r="M615"/>
      <c r="N615"/>
      <c r="O615"/>
      <c r="P615"/>
      <c r="Q615"/>
      <c r="R615"/>
      <c r="S615"/>
    </row>
    <row r="616" spans="1:19" ht="14.5" x14ac:dyDescent="0.35">
      <c r="A616"/>
      <c r="B616"/>
      <c r="C616"/>
      <c r="D616"/>
      <c r="E616"/>
      <c r="F616"/>
      <c r="G616"/>
      <c r="H616"/>
      <c r="I616"/>
      <c r="J616"/>
      <c r="K616"/>
      <c r="L616"/>
      <c r="M616"/>
      <c r="N616"/>
      <c r="O616"/>
      <c r="P616"/>
      <c r="Q616"/>
      <c r="R616"/>
      <c r="S616"/>
    </row>
    <row r="617" spans="1:19" ht="14.5" x14ac:dyDescent="0.35">
      <c r="A617"/>
      <c r="B617"/>
      <c r="C617"/>
      <c r="D617"/>
      <c r="E617"/>
      <c r="F617"/>
      <c r="G617"/>
      <c r="H617"/>
      <c r="I617"/>
      <c r="J617"/>
      <c r="K617"/>
      <c r="L617"/>
      <c r="M617"/>
      <c r="N617"/>
      <c r="O617"/>
      <c r="P617"/>
      <c r="Q617"/>
      <c r="R617"/>
      <c r="S617"/>
    </row>
    <row r="618" spans="1:19" ht="14.5" x14ac:dyDescent="0.35">
      <c r="A618"/>
      <c r="B618"/>
      <c r="C618"/>
      <c r="D618"/>
      <c r="E618"/>
      <c r="F618"/>
      <c r="G618"/>
      <c r="H618"/>
      <c r="I618"/>
      <c r="J618"/>
      <c r="K618"/>
      <c r="L618"/>
      <c r="M618"/>
      <c r="N618"/>
      <c r="O618"/>
      <c r="P618"/>
      <c r="Q618"/>
      <c r="R618"/>
      <c r="S618"/>
    </row>
    <row r="619" spans="1:19" ht="14.5" x14ac:dyDescent="0.35">
      <c r="A619"/>
      <c r="B619"/>
      <c r="C619"/>
      <c r="D619"/>
      <c r="E619"/>
      <c r="F619"/>
      <c r="G619"/>
      <c r="H619"/>
      <c r="I619"/>
      <c r="J619"/>
      <c r="K619"/>
      <c r="L619"/>
      <c r="M619"/>
      <c r="N619"/>
      <c r="O619"/>
      <c r="P619"/>
      <c r="Q619"/>
      <c r="R619"/>
      <c r="S619"/>
    </row>
    <row r="620" spans="1:19" ht="14.5" x14ac:dyDescent="0.35">
      <c r="A620"/>
      <c r="B620"/>
      <c r="C620"/>
      <c r="D620"/>
      <c r="E620"/>
      <c r="F620"/>
      <c r="G620"/>
      <c r="H620"/>
      <c r="I620"/>
      <c r="J620"/>
      <c r="K620"/>
      <c r="L620"/>
      <c r="M620"/>
      <c r="N620"/>
      <c r="O620"/>
      <c r="P620"/>
      <c r="Q620"/>
      <c r="R620"/>
      <c r="S620"/>
    </row>
    <row r="621" spans="1:19" ht="14.5" x14ac:dyDescent="0.35">
      <c r="A621"/>
      <c r="B621"/>
      <c r="C621"/>
      <c r="D621"/>
      <c r="E621"/>
      <c r="F621"/>
      <c r="G621"/>
      <c r="H621"/>
      <c r="I621"/>
      <c r="J621"/>
      <c r="K621"/>
      <c r="L621"/>
      <c r="M621"/>
      <c r="N621"/>
      <c r="O621"/>
      <c r="P621"/>
      <c r="Q621"/>
      <c r="R621"/>
      <c r="S621"/>
    </row>
    <row r="622" spans="1:19" ht="14.5" x14ac:dyDescent="0.35">
      <c r="A622"/>
      <c r="B622"/>
      <c r="C622"/>
      <c r="D622"/>
      <c r="E622"/>
      <c r="F622"/>
      <c r="G622"/>
      <c r="H622"/>
      <c r="I622"/>
      <c r="J622"/>
      <c r="K622"/>
      <c r="L622"/>
      <c r="M622"/>
      <c r="N622"/>
      <c r="O622"/>
      <c r="P622"/>
      <c r="Q622"/>
      <c r="R622"/>
      <c r="S622"/>
    </row>
    <row r="623" spans="1:19" ht="14.5" x14ac:dyDescent="0.35">
      <c r="A623"/>
      <c r="B623"/>
      <c r="C623"/>
      <c r="D623"/>
      <c r="E623"/>
      <c r="F623"/>
      <c r="G623"/>
      <c r="H623"/>
      <c r="I623"/>
      <c r="J623"/>
      <c r="K623"/>
      <c r="L623"/>
      <c r="M623"/>
      <c r="N623"/>
      <c r="O623"/>
      <c r="P623"/>
      <c r="Q623"/>
      <c r="R623"/>
      <c r="S623"/>
    </row>
    <row r="624" spans="1:19" ht="14.5" x14ac:dyDescent="0.35">
      <c r="A624"/>
      <c r="B624"/>
      <c r="C624"/>
      <c r="D624"/>
      <c r="E624"/>
      <c r="F624"/>
      <c r="G624"/>
      <c r="H624"/>
      <c r="I624"/>
      <c r="J624"/>
      <c r="K624"/>
      <c r="L624"/>
      <c r="M624"/>
      <c r="N624"/>
      <c r="O624"/>
      <c r="P624"/>
      <c r="Q624"/>
      <c r="R624"/>
      <c r="S624"/>
    </row>
    <row r="625" spans="1:19" ht="14.5" x14ac:dyDescent="0.35">
      <c r="A625"/>
      <c r="B625"/>
      <c r="C625"/>
      <c r="D625"/>
      <c r="E625"/>
      <c r="F625"/>
      <c r="G625"/>
      <c r="H625"/>
      <c r="I625"/>
      <c r="J625"/>
      <c r="K625"/>
      <c r="L625"/>
      <c r="M625"/>
      <c r="N625"/>
      <c r="O625"/>
      <c r="P625"/>
      <c r="Q625"/>
      <c r="R625"/>
      <c r="S625"/>
    </row>
    <row r="626" spans="1:19" ht="14.5" x14ac:dyDescent="0.35">
      <c r="A626"/>
      <c r="B626"/>
      <c r="C626"/>
      <c r="D626"/>
      <c r="E626"/>
      <c r="F626"/>
      <c r="G626"/>
      <c r="H626"/>
      <c r="I626"/>
      <c r="J626"/>
      <c r="K626"/>
      <c r="L626"/>
      <c r="M626"/>
      <c r="N626"/>
      <c r="O626"/>
      <c r="P626"/>
      <c r="Q626"/>
      <c r="R626"/>
      <c r="S626"/>
    </row>
    <row r="627" spans="1:19" ht="14.5" x14ac:dyDescent="0.35">
      <c r="A627"/>
      <c r="B627"/>
      <c r="C627"/>
      <c r="D627"/>
      <c r="E627"/>
      <c r="F627"/>
      <c r="G627"/>
      <c r="H627"/>
      <c r="I627"/>
      <c r="J627"/>
      <c r="K627"/>
      <c r="L627"/>
      <c r="M627"/>
      <c r="N627"/>
      <c r="O627"/>
      <c r="P627"/>
      <c r="Q627"/>
      <c r="R627"/>
      <c r="S627"/>
    </row>
    <row r="628" spans="1:19" ht="14.5" x14ac:dyDescent="0.35">
      <c r="A628"/>
      <c r="B628"/>
      <c r="C628"/>
      <c r="D628"/>
      <c r="E628"/>
      <c r="F628"/>
      <c r="G628"/>
      <c r="H628"/>
      <c r="I628"/>
      <c r="J628"/>
      <c r="K628"/>
      <c r="L628"/>
      <c r="M628"/>
      <c r="N628"/>
      <c r="O628"/>
      <c r="P628"/>
      <c r="Q628"/>
      <c r="R628"/>
      <c r="S628"/>
    </row>
    <row r="629" spans="1:19" ht="14.5" x14ac:dyDescent="0.35">
      <c r="A629"/>
      <c r="B629"/>
      <c r="C629"/>
      <c r="D629"/>
      <c r="E629"/>
      <c r="F629"/>
      <c r="G629"/>
      <c r="H629"/>
      <c r="I629"/>
      <c r="J629"/>
      <c r="K629"/>
      <c r="L629"/>
      <c r="M629"/>
      <c r="N629"/>
      <c r="O629"/>
      <c r="P629"/>
      <c r="Q629"/>
      <c r="R629"/>
      <c r="S629"/>
    </row>
    <row r="630" spans="1:19" ht="14.5" x14ac:dyDescent="0.35">
      <c r="A630"/>
      <c r="B630"/>
      <c r="C630"/>
      <c r="D630"/>
      <c r="E630"/>
      <c r="F630"/>
      <c r="G630"/>
      <c r="H630"/>
      <c r="I630"/>
      <c r="J630"/>
      <c r="K630"/>
      <c r="L630"/>
      <c r="M630"/>
      <c r="N630"/>
      <c r="O630"/>
      <c r="P630"/>
      <c r="Q630"/>
      <c r="R630"/>
      <c r="S630"/>
    </row>
    <row r="631" spans="1:19" ht="14.5" x14ac:dyDescent="0.35">
      <c r="A631"/>
      <c r="B631"/>
      <c r="C631"/>
      <c r="D631"/>
      <c r="E631"/>
      <c r="F631"/>
      <c r="G631"/>
      <c r="H631"/>
      <c r="I631"/>
      <c r="J631"/>
      <c r="K631"/>
      <c r="L631"/>
      <c r="M631"/>
      <c r="N631"/>
      <c r="O631"/>
      <c r="P631"/>
      <c r="Q631"/>
      <c r="R631"/>
      <c r="S631"/>
    </row>
    <row r="632" spans="1:19" ht="14.5" x14ac:dyDescent="0.35">
      <c r="A632"/>
      <c r="B632"/>
      <c r="C632"/>
      <c r="D632"/>
      <c r="E632"/>
      <c r="F632"/>
      <c r="G632"/>
      <c r="H632"/>
      <c r="I632"/>
      <c r="J632"/>
      <c r="K632"/>
      <c r="L632"/>
      <c r="M632"/>
      <c r="N632"/>
      <c r="O632"/>
      <c r="P632"/>
      <c r="Q632"/>
      <c r="R632"/>
      <c r="S632"/>
    </row>
    <row r="633" spans="1:19" ht="14.5" x14ac:dyDescent="0.35">
      <c r="A633"/>
      <c r="B633"/>
      <c r="C633"/>
      <c r="D633"/>
      <c r="E633"/>
      <c r="F633"/>
      <c r="G633"/>
      <c r="H633"/>
      <c r="I633"/>
      <c r="J633"/>
      <c r="K633"/>
      <c r="L633"/>
      <c r="M633"/>
      <c r="N633"/>
      <c r="O633"/>
      <c r="P633"/>
      <c r="Q633"/>
      <c r="R633"/>
      <c r="S633"/>
    </row>
    <row r="634" spans="1:19" ht="14.5" x14ac:dyDescent="0.35">
      <c r="A634"/>
      <c r="B634"/>
      <c r="C634"/>
      <c r="D634"/>
      <c r="E634"/>
      <c r="F634"/>
      <c r="G634"/>
      <c r="H634"/>
      <c r="I634"/>
      <c r="J634"/>
      <c r="K634"/>
      <c r="L634"/>
      <c r="M634"/>
      <c r="N634"/>
      <c r="O634"/>
      <c r="P634"/>
      <c r="Q634"/>
      <c r="R634"/>
      <c r="S634"/>
    </row>
    <row r="635" spans="1:19" ht="14.5" x14ac:dyDescent="0.35">
      <c r="A635"/>
      <c r="B635"/>
      <c r="C635"/>
      <c r="D635"/>
      <c r="E635"/>
      <c r="F635"/>
      <c r="G635"/>
      <c r="H635"/>
      <c r="I635"/>
      <c r="J635"/>
      <c r="K635"/>
      <c r="L635"/>
      <c r="M635"/>
      <c r="N635"/>
      <c r="O635"/>
      <c r="P635"/>
      <c r="Q635"/>
      <c r="R635"/>
      <c r="S635"/>
    </row>
    <row r="636" spans="1:19" ht="14.5" x14ac:dyDescent="0.35">
      <c r="A636"/>
      <c r="B636"/>
      <c r="C636"/>
      <c r="D636"/>
      <c r="E636"/>
      <c r="F636"/>
      <c r="G636"/>
      <c r="H636"/>
      <c r="I636"/>
      <c r="J636"/>
      <c r="K636"/>
      <c r="L636"/>
      <c r="M636"/>
      <c r="N636"/>
      <c r="O636"/>
      <c r="P636"/>
      <c r="Q636"/>
      <c r="R636"/>
      <c r="S636"/>
    </row>
    <row r="637" spans="1:19" ht="14.5" x14ac:dyDescent="0.35">
      <c r="A637"/>
      <c r="B637"/>
      <c r="C637"/>
      <c r="D637"/>
      <c r="E637"/>
      <c r="F637"/>
      <c r="G637"/>
      <c r="H637"/>
      <c r="I637"/>
      <c r="J637"/>
      <c r="K637"/>
      <c r="L637"/>
      <c r="M637"/>
      <c r="N637"/>
      <c r="O637"/>
      <c r="P637"/>
      <c r="Q637"/>
      <c r="R637"/>
      <c r="S637"/>
    </row>
    <row r="638" spans="1:19" ht="14.5" x14ac:dyDescent="0.35">
      <c r="A638"/>
      <c r="B638"/>
      <c r="C638"/>
      <c r="D638"/>
      <c r="E638"/>
      <c r="F638"/>
      <c r="G638"/>
      <c r="H638"/>
      <c r="I638"/>
      <c r="J638"/>
      <c r="K638"/>
      <c r="L638"/>
      <c r="M638"/>
      <c r="N638"/>
      <c r="O638"/>
      <c r="P638"/>
      <c r="Q638"/>
      <c r="R638"/>
      <c r="S638"/>
    </row>
    <row r="639" spans="1:19" ht="14.5" x14ac:dyDescent="0.35">
      <c r="A639"/>
      <c r="B639"/>
      <c r="C639"/>
      <c r="D639"/>
      <c r="E639"/>
      <c r="F639"/>
      <c r="G639"/>
      <c r="H639"/>
      <c r="I639"/>
      <c r="J639"/>
      <c r="K639"/>
      <c r="L639"/>
      <c r="M639"/>
      <c r="N639"/>
      <c r="O639"/>
      <c r="P639"/>
      <c r="Q639"/>
      <c r="R639"/>
      <c r="S639"/>
    </row>
    <row r="640" spans="1:19" ht="14.5" x14ac:dyDescent="0.35">
      <c r="A640"/>
      <c r="B640"/>
      <c r="C640"/>
      <c r="D640"/>
      <c r="E640"/>
      <c r="F640"/>
      <c r="G640"/>
      <c r="H640"/>
      <c r="I640"/>
      <c r="J640"/>
      <c r="K640"/>
      <c r="L640"/>
      <c r="M640"/>
      <c r="N640"/>
      <c r="O640"/>
      <c r="P640"/>
      <c r="Q640"/>
      <c r="R640"/>
      <c r="S640"/>
    </row>
    <row r="641" spans="1:19" ht="14.5" x14ac:dyDescent="0.35">
      <c r="A641"/>
      <c r="B641"/>
      <c r="C641"/>
      <c r="D641"/>
      <c r="E641"/>
      <c r="F641"/>
      <c r="G641"/>
      <c r="H641"/>
      <c r="I641"/>
      <c r="J641"/>
      <c r="K641"/>
      <c r="L641"/>
      <c r="M641"/>
      <c r="N641"/>
      <c r="O641"/>
      <c r="P641"/>
      <c r="Q641"/>
      <c r="R641"/>
      <c r="S641"/>
    </row>
    <row r="642" spans="1:19" ht="14.5" x14ac:dyDescent="0.35">
      <c r="A642"/>
      <c r="B642"/>
      <c r="C642"/>
      <c r="D642"/>
      <c r="E642"/>
      <c r="F642"/>
      <c r="G642"/>
      <c r="H642"/>
      <c r="I642"/>
      <c r="J642"/>
      <c r="K642"/>
      <c r="L642"/>
      <c r="M642"/>
      <c r="N642"/>
      <c r="O642"/>
      <c r="P642"/>
      <c r="Q642"/>
      <c r="R642"/>
      <c r="S642"/>
    </row>
    <row r="643" spans="1:19" ht="14.5" x14ac:dyDescent="0.35">
      <c r="A643"/>
      <c r="B643"/>
      <c r="C643"/>
      <c r="D643"/>
      <c r="E643"/>
      <c r="F643"/>
      <c r="G643"/>
      <c r="H643"/>
      <c r="I643"/>
      <c r="J643"/>
      <c r="K643"/>
      <c r="L643"/>
      <c r="M643"/>
      <c r="N643"/>
      <c r="O643"/>
      <c r="P643"/>
      <c r="Q643"/>
      <c r="R643"/>
      <c r="S643"/>
    </row>
    <row r="644" spans="1:19" ht="14.5" x14ac:dyDescent="0.35">
      <c r="A644"/>
      <c r="B644"/>
      <c r="C644"/>
      <c r="D644"/>
      <c r="E644"/>
      <c r="F644"/>
      <c r="G644"/>
      <c r="H644"/>
      <c r="I644"/>
      <c r="J644"/>
      <c r="K644"/>
      <c r="L644"/>
      <c r="M644"/>
      <c r="N644"/>
      <c r="O644"/>
      <c r="P644"/>
      <c r="Q644"/>
      <c r="R644"/>
      <c r="S644"/>
    </row>
    <row r="645" spans="1:19" ht="14.5" x14ac:dyDescent="0.35">
      <c r="A645"/>
      <c r="B645"/>
      <c r="C645"/>
      <c r="D645"/>
      <c r="E645"/>
      <c r="F645"/>
      <c r="G645"/>
      <c r="H645"/>
      <c r="I645"/>
      <c r="J645"/>
      <c r="K645"/>
      <c r="L645"/>
      <c r="M645"/>
      <c r="N645"/>
      <c r="O645"/>
      <c r="P645"/>
      <c r="Q645"/>
      <c r="R645"/>
      <c r="S645"/>
    </row>
    <row r="646" spans="1:19" ht="14.5" x14ac:dyDescent="0.35">
      <c r="A646"/>
      <c r="B646"/>
      <c r="C646"/>
      <c r="D646"/>
      <c r="E646"/>
      <c r="F646"/>
      <c r="G646"/>
      <c r="H646"/>
      <c r="I646"/>
      <c r="J646"/>
      <c r="K646"/>
      <c r="L646"/>
      <c r="M646"/>
      <c r="N646"/>
      <c r="O646"/>
      <c r="P646"/>
      <c r="Q646"/>
      <c r="R646"/>
      <c r="S646"/>
    </row>
    <row r="647" spans="1:19" ht="14.5" x14ac:dyDescent="0.35">
      <c r="A647"/>
      <c r="B647"/>
      <c r="C647"/>
      <c r="D647"/>
      <c r="E647"/>
      <c r="F647"/>
      <c r="G647"/>
      <c r="H647"/>
      <c r="I647"/>
      <c r="J647"/>
      <c r="K647"/>
      <c r="L647"/>
      <c r="M647"/>
      <c r="N647"/>
      <c r="O647"/>
      <c r="P647"/>
      <c r="Q647"/>
      <c r="R647"/>
      <c r="S647"/>
    </row>
    <row r="648" spans="1:19" ht="14.5" x14ac:dyDescent="0.35">
      <c r="A648"/>
      <c r="B648"/>
      <c r="C648"/>
      <c r="D648"/>
      <c r="E648"/>
      <c r="F648"/>
      <c r="G648"/>
      <c r="H648"/>
      <c r="I648"/>
      <c r="J648"/>
      <c r="K648"/>
      <c r="L648"/>
      <c r="M648"/>
      <c r="N648"/>
      <c r="O648"/>
      <c r="P648"/>
      <c r="Q648"/>
      <c r="R648"/>
      <c r="S648"/>
    </row>
    <row r="649" spans="1:19" ht="14.5" x14ac:dyDescent="0.35">
      <c r="A649"/>
      <c r="B649"/>
      <c r="C649"/>
      <c r="D649"/>
      <c r="E649"/>
      <c r="F649"/>
      <c r="G649"/>
      <c r="H649"/>
      <c r="I649"/>
      <c r="J649"/>
      <c r="K649"/>
      <c r="L649"/>
      <c r="M649"/>
      <c r="N649"/>
      <c r="O649"/>
      <c r="P649"/>
      <c r="Q649"/>
      <c r="R649"/>
      <c r="S649"/>
    </row>
    <row r="650" spans="1:19" ht="14.5" x14ac:dyDescent="0.35">
      <c r="A650"/>
      <c r="B650"/>
      <c r="C650"/>
      <c r="D650"/>
      <c r="E650"/>
      <c r="F650"/>
      <c r="G650"/>
      <c r="H650"/>
      <c r="I650"/>
      <c r="J650"/>
      <c r="K650"/>
      <c r="L650"/>
      <c r="M650"/>
      <c r="N650"/>
      <c r="O650"/>
      <c r="P650"/>
      <c r="Q650"/>
      <c r="R650"/>
      <c r="S650"/>
    </row>
    <row r="651" spans="1:19" ht="14.5" x14ac:dyDescent="0.35">
      <c r="A651"/>
      <c r="B651"/>
      <c r="C651"/>
      <c r="D651"/>
      <c r="E651"/>
      <c r="F651"/>
      <c r="G651"/>
      <c r="H651"/>
      <c r="I651"/>
      <c r="J651"/>
      <c r="K651"/>
      <c r="L651"/>
      <c r="M651"/>
      <c r="N651"/>
      <c r="O651"/>
      <c r="P651"/>
      <c r="Q651"/>
      <c r="R651"/>
      <c r="S651"/>
    </row>
    <row r="652" spans="1:19" ht="14.5" x14ac:dyDescent="0.35">
      <c r="A652"/>
      <c r="B652"/>
      <c r="C652"/>
      <c r="D652"/>
      <c r="E652"/>
      <c r="F652"/>
      <c r="G652"/>
      <c r="H652"/>
      <c r="I652"/>
      <c r="J652"/>
      <c r="K652"/>
      <c r="L652"/>
      <c r="M652"/>
      <c r="N652"/>
      <c r="O652"/>
      <c r="P652"/>
      <c r="Q652"/>
      <c r="R652"/>
      <c r="S652"/>
    </row>
    <row r="653" spans="1:19" ht="14.5" x14ac:dyDescent="0.35">
      <c r="A653"/>
      <c r="B653"/>
      <c r="C653"/>
      <c r="D653"/>
      <c r="E653"/>
      <c r="F653"/>
      <c r="G653"/>
      <c r="H653"/>
      <c r="I653"/>
      <c r="J653"/>
      <c r="K653"/>
      <c r="L653"/>
      <c r="M653"/>
      <c r="N653"/>
      <c r="O653"/>
      <c r="P653"/>
      <c r="Q653"/>
      <c r="R653"/>
      <c r="S653"/>
    </row>
    <row r="654" spans="1:19" ht="14.5" x14ac:dyDescent="0.35">
      <c r="A654"/>
      <c r="B654"/>
      <c r="C654"/>
      <c r="D654"/>
      <c r="E654"/>
      <c r="F654"/>
      <c r="G654"/>
      <c r="H654"/>
      <c r="I654"/>
      <c r="J654"/>
      <c r="K654"/>
      <c r="L654"/>
      <c r="M654"/>
      <c r="N654"/>
      <c r="O654"/>
      <c r="P654"/>
      <c r="Q654"/>
      <c r="R654"/>
      <c r="S654"/>
    </row>
    <row r="655" spans="1:19" ht="14.5" x14ac:dyDescent="0.35">
      <c r="A655"/>
      <c r="B655"/>
      <c r="C655"/>
      <c r="D655"/>
      <c r="E655"/>
      <c r="F655"/>
      <c r="G655"/>
      <c r="H655"/>
      <c r="I655"/>
      <c r="J655"/>
      <c r="K655"/>
      <c r="L655"/>
      <c r="M655"/>
      <c r="N655"/>
      <c r="O655"/>
      <c r="P655"/>
      <c r="Q655"/>
      <c r="R655"/>
      <c r="S655"/>
    </row>
    <row r="656" spans="1:19" ht="14.5" x14ac:dyDescent="0.35">
      <c r="A656"/>
      <c r="B656"/>
      <c r="C656"/>
      <c r="D656"/>
      <c r="E656"/>
      <c r="F656"/>
      <c r="G656"/>
      <c r="H656"/>
      <c r="I656"/>
      <c r="J656"/>
      <c r="K656"/>
      <c r="L656"/>
      <c r="M656"/>
      <c r="N656"/>
      <c r="O656"/>
      <c r="P656"/>
      <c r="Q656"/>
      <c r="R656"/>
      <c r="S656"/>
    </row>
    <row r="657" spans="1:19" ht="14.5" x14ac:dyDescent="0.35">
      <c r="A657"/>
      <c r="B657"/>
      <c r="C657"/>
      <c r="D657"/>
      <c r="E657"/>
      <c r="F657"/>
      <c r="G657"/>
      <c r="H657"/>
      <c r="I657"/>
      <c r="J657"/>
      <c r="K657"/>
      <c r="L657"/>
      <c r="M657"/>
      <c r="N657"/>
      <c r="O657"/>
      <c r="P657"/>
      <c r="Q657"/>
      <c r="R657"/>
      <c r="S657"/>
    </row>
    <row r="658" spans="1:19" ht="14.5" x14ac:dyDescent="0.35">
      <c r="A658"/>
      <c r="B658"/>
      <c r="C658"/>
      <c r="D658"/>
      <c r="E658"/>
      <c r="F658"/>
      <c r="G658"/>
      <c r="H658"/>
      <c r="I658"/>
      <c r="J658"/>
      <c r="K658"/>
      <c r="L658"/>
      <c r="M658"/>
      <c r="N658"/>
      <c r="O658"/>
      <c r="P658"/>
      <c r="Q658"/>
      <c r="R658"/>
      <c r="S658"/>
    </row>
    <row r="659" spans="1:19" ht="14.5" x14ac:dyDescent="0.35">
      <c r="A659"/>
      <c r="B659"/>
      <c r="C659"/>
      <c r="D659"/>
      <c r="E659"/>
      <c r="F659"/>
      <c r="G659"/>
      <c r="H659"/>
      <c r="I659"/>
      <c r="J659"/>
      <c r="K659"/>
      <c r="L659"/>
      <c r="M659"/>
      <c r="N659"/>
      <c r="O659"/>
      <c r="P659"/>
      <c r="Q659"/>
      <c r="R659"/>
      <c r="S659"/>
    </row>
    <row r="660" spans="1:19" ht="14.5" x14ac:dyDescent="0.35">
      <c r="A660"/>
      <c r="B660"/>
      <c r="C660"/>
      <c r="D660"/>
      <c r="E660"/>
      <c r="F660"/>
      <c r="G660"/>
      <c r="H660"/>
      <c r="I660"/>
      <c r="J660"/>
      <c r="K660"/>
      <c r="L660"/>
      <c r="M660"/>
      <c r="N660"/>
      <c r="O660"/>
      <c r="P660"/>
      <c r="Q660"/>
      <c r="R660"/>
      <c r="S660"/>
    </row>
    <row r="661" spans="1:19" ht="14.5" x14ac:dyDescent="0.35">
      <c r="A661"/>
      <c r="B661"/>
      <c r="C661"/>
      <c r="D661"/>
      <c r="E661"/>
      <c r="F661"/>
      <c r="G661"/>
      <c r="H661"/>
      <c r="I661"/>
      <c r="J661"/>
      <c r="K661"/>
      <c r="L661"/>
      <c r="M661"/>
      <c r="N661"/>
      <c r="O661"/>
      <c r="P661"/>
      <c r="Q661"/>
      <c r="R661"/>
      <c r="S661"/>
    </row>
    <row r="662" spans="1:19" ht="14.5" x14ac:dyDescent="0.35">
      <c r="A662"/>
      <c r="B662"/>
      <c r="C662"/>
      <c r="D662"/>
      <c r="E662"/>
      <c r="F662"/>
      <c r="G662"/>
      <c r="H662"/>
      <c r="I662"/>
      <c r="J662"/>
      <c r="K662"/>
      <c r="L662"/>
      <c r="M662"/>
      <c r="N662"/>
      <c r="O662"/>
      <c r="P662"/>
      <c r="Q662"/>
      <c r="R662"/>
      <c r="S662"/>
    </row>
    <row r="663" spans="1:19" ht="14.5" x14ac:dyDescent="0.35">
      <c r="A663"/>
      <c r="B663"/>
      <c r="C663"/>
      <c r="D663"/>
      <c r="E663"/>
      <c r="F663"/>
      <c r="G663"/>
      <c r="H663"/>
      <c r="I663"/>
      <c r="J663"/>
      <c r="K663"/>
      <c r="L663"/>
      <c r="M663"/>
      <c r="N663"/>
      <c r="O663"/>
      <c r="P663"/>
      <c r="Q663"/>
      <c r="R663"/>
      <c r="S663"/>
    </row>
    <row r="664" spans="1:19" ht="14.5" x14ac:dyDescent="0.35">
      <c r="A664"/>
      <c r="B664"/>
      <c r="C664"/>
      <c r="D664"/>
      <c r="E664"/>
      <c r="F664"/>
      <c r="G664"/>
      <c r="H664"/>
      <c r="I664"/>
      <c r="J664"/>
      <c r="K664"/>
      <c r="L664"/>
      <c r="M664"/>
      <c r="N664"/>
      <c r="O664"/>
      <c r="P664"/>
      <c r="Q664"/>
      <c r="R664"/>
      <c r="S664"/>
    </row>
    <row r="665" spans="1:19" ht="14.5" x14ac:dyDescent="0.35">
      <c r="A665"/>
      <c r="B665"/>
      <c r="C665"/>
      <c r="D665"/>
      <c r="E665"/>
      <c r="F665"/>
      <c r="G665"/>
      <c r="H665"/>
      <c r="I665"/>
      <c r="J665"/>
      <c r="K665"/>
      <c r="L665"/>
      <c r="M665"/>
      <c r="N665"/>
      <c r="O665"/>
      <c r="P665"/>
      <c r="Q665"/>
      <c r="R665"/>
      <c r="S665"/>
    </row>
    <row r="666" spans="1:19" ht="14.5" x14ac:dyDescent="0.35">
      <c r="A666"/>
      <c r="B666"/>
      <c r="C666"/>
      <c r="D666"/>
      <c r="E666"/>
      <c r="F666"/>
      <c r="G666"/>
      <c r="H666"/>
      <c r="I666"/>
      <c r="J666"/>
      <c r="K666"/>
      <c r="L666"/>
      <c r="M666"/>
      <c r="N666"/>
      <c r="O666"/>
      <c r="P666"/>
      <c r="Q666"/>
      <c r="R666"/>
      <c r="S666"/>
    </row>
    <row r="667" spans="1:19" ht="14.5" x14ac:dyDescent="0.35">
      <c r="A667"/>
      <c r="B667"/>
      <c r="C667"/>
      <c r="D667"/>
      <c r="E667"/>
      <c r="F667"/>
      <c r="G667"/>
      <c r="H667"/>
      <c r="I667"/>
      <c r="J667"/>
      <c r="K667"/>
      <c r="L667"/>
      <c r="M667"/>
      <c r="N667"/>
      <c r="O667"/>
      <c r="P667"/>
      <c r="Q667"/>
      <c r="R667"/>
      <c r="S667"/>
    </row>
    <row r="668" spans="1:19" ht="14.5" x14ac:dyDescent="0.35">
      <c r="A668"/>
      <c r="B668"/>
      <c r="C668"/>
      <c r="D668"/>
      <c r="E668"/>
      <c r="F668"/>
      <c r="G668"/>
      <c r="H668"/>
      <c r="I668"/>
      <c r="J668"/>
      <c r="K668"/>
      <c r="L668"/>
      <c r="M668"/>
      <c r="N668"/>
      <c r="O668"/>
      <c r="P668"/>
      <c r="Q668"/>
      <c r="R668"/>
      <c r="S668"/>
    </row>
    <row r="669" spans="1:19" ht="14.5" x14ac:dyDescent="0.35">
      <c r="A669"/>
      <c r="B669"/>
      <c r="C669"/>
      <c r="D669"/>
      <c r="E669"/>
      <c r="F669"/>
      <c r="G669"/>
      <c r="H669"/>
      <c r="I669"/>
      <c r="J669"/>
      <c r="K669"/>
      <c r="L669"/>
      <c r="M669"/>
      <c r="N669"/>
      <c r="O669"/>
      <c r="P669"/>
      <c r="Q669"/>
      <c r="R669"/>
      <c r="S669"/>
    </row>
    <row r="670" spans="1:19" ht="14.5" x14ac:dyDescent="0.35">
      <c r="A670"/>
      <c r="B670"/>
      <c r="C670"/>
      <c r="D670"/>
      <c r="E670"/>
      <c r="F670"/>
      <c r="G670"/>
      <c r="H670"/>
      <c r="I670"/>
      <c r="J670"/>
      <c r="K670"/>
      <c r="L670"/>
      <c r="M670"/>
      <c r="N670"/>
      <c r="O670"/>
      <c r="P670"/>
      <c r="Q670"/>
      <c r="R670"/>
      <c r="S670"/>
    </row>
    <row r="671" spans="1:19" ht="14.5" x14ac:dyDescent="0.35">
      <c r="A671"/>
      <c r="B671"/>
      <c r="C671"/>
      <c r="D671"/>
      <c r="E671"/>
      <c r="F671"/>
      <c r="G671"/>
      <c r="H671"/>
      <c r="I671"/>
      <c r="J671"/>
      <c r="K671"/>
      <c r="L671"/>
      <c r="M671"/>
      <c r="N671"/>
      <c r="O671"/>
      <c r="P671"/>
      <c r="Q671"/>
      <c r="R671"/>
      <c r="S671"/>
    </row>
    <row r="672" spans="1:19" ht="14.5" x14ac:dyDescent="0.35">
      <c r="A672"/>
      <c r="B672"/>
      <c r="C672"/>
      <c r="D672"/>
      <c r="E672"/>
      <c r="F672"/>
      <c r="G672"/>
      <c r="H672"/>
      <c r="I672"/>
      <c r="J672"/>
      <c r="K672"/>
      <c r="L672"/>
      <c r="M672"/>
      <c r="N672"/>
      <c r="O672"/>
      <c r="P672"/>
      <c r="Q672"/>
      <c r="R672"/>
      <c r="S672"/>
    </row>
    <row r="673" spans="1:19" ht="14.5" x14ac:dyDescent="0.35">
      <c r="A673"/>
      <c r="B673"/>
      <c r="C673"/>
      <c r="D673"/>
      <c r="E673"/>
      <c r="F673"/>
      <c r="G673"/>
      <c r="H673"/>
      <c r="I673"/>
      <c r="J673"/>
      <c r="K673"/>
      <c r="L673"/>
      <c r="M673"/>
      <c r="N673"/>
      <c r="O673"/>
      <c r="P673"/>
      <c r="Q673"/>
      <c r="R673"/>
      <c r="S673"/>
    </row>
    <row r="674" spans="1:19" ht="14.5" x14ac:dyDescent="0.35">
      <c r="A674"/>
      <c r="B674"/>
      <c r="C674"/>
      <c r="D674"/>
      <c r="E674"/>
      <c r="F674"/>
      <c r="G674"/>
      <c r="H674"/>
      <c r="I674"/>
      <c r="J674"/>
      <c r="K674"/>
      <c r="L674"/>
      <c r="M674"/>
      <c r="N674"/>
      <c r="O674"/>
      <c r="P674"/>
      <c r="Q674"/>
      <c r="R674"/>
      <c r="S674"/>
    </row>
    <row r="675" spans="1:19" ht="14.5" x14ac:dyDescent="0.35">
      <c r="A675"/>
      <c r="B675"/>
      <c r="C675"/>
      <c r="D675"/>
      <c r="E675"/>
      <c r="F675"/>
      <c r="G675"/>
      <c r="H675"/>
      <c r="I675"/>
      <c r="J675"/>
      <c r="K675"/>
      <c r="L675"/>
      <c r="M675"/>
      <c r="N675"/>
      <c r="O675"/>
      <c r="P675"/>
      <c r="Q675"/>
      <c r="R675"/>
      <c r="S675"/>
    </row>
    <row r="676" spans="1:19" ht="14.5" x14ac:dyDescent="0.35">
      <c r="A676"/>
      <c r="B676"/>
      <c r="C676"/>
      <c r="D676"/>
      <c r="E676"/>
      <c r="F676"/>
      <c r="G676"/>
      <c r="H676"/>
      <c r="I676"/>
      <c r="J676"/>
      <c r="K676"/>
      <c r="L676"/>
      <c r="M676"/>
      <c r="N676"/>
      <c r="O676"/>
      <c r="P676"/>
      <c r="Q676"/>
      <c r="R676"/>
      <c r="S676"/>
    </row>
    <row r="677" spans="1:19" ht="14.5" x14ac:dyDescent="0.35">
      <c r="A677"/>
      <c r="B677"/>
      <c r="C677"/>
      <c r="D677"/>
      <c r="E677"/>
      <c r="F677"/>
      <c r="G677"/>
      <c r="H677"/>
      <c r="I677"/>
      <c r="J677"/>
      <c r="K677"/>
      <c r="L677"/>
      <c r="M677"/>
      <c r="N677"/>
      <c r="O677"/>
      <c r="P677"/>
      <c r="Q677"/>
      <c r="R677"/>
      <c r="S677"/>
    </row>
    <row r="678" spans="1:19" ht="14.5" x14ac:dyDescent="0.35">
      <c r="A678"/>
      <c r="B678"/>
      <c r="C678"/>
      <c r="D678"/>
      <c r="E678"/>
      <c r="F678"/>
      <c r="G678"/>
      <c r="H678"/>
      <c r="I678"/>
      <c r="J678"/>
      <c r="K678"/>
      <c r="L678"/>
      <c r="M678"/>
      <c r="N678"/>
      <c r="O678"/>
      <c r="P678"/>
      <c r="Q678"/>
      <c r="R678"/>
      <c r="S678"/>
    </row>
    <row r="679" spans="1:19" ht="14.5" x14ac:dyDescent="0.35">
      <c r="A679"/>
      <c r="B679"/>
      <c r="C679"/>
      <c r="D679"/>
      <c r="E679"/>
      <c r="F679"/>
      <c r="G679"/>
      <c r="H679"/>
      <c r="I679"/>
      <c r="J679"/>
      <c r="K679"/>
      <c r="L679"/>
      <c r="M679"/>
      <c r="N679"/>
      <c r="O679"/>
      <c r="P679"/>
      <c r="Q679"/>
      <c r="R679"/>
      <c r="S679"/>
    </row>
    <row r="680" spans="1:19" ht="14.5" x14ac:dyDescent="0.35">
      <c r="A680"/>
      <c r="B680"/>
      <c r="C680"/>
      <c r="D680"/>
      <c r="E680"/>
      <c r="F680"/>
      <c r="G680"/>
      <c r="H680"/>
      <c r="I680"/>
      <c r="J680"/>
      <c r="K680"/>
      <c r="L680"/>
      <c r="M680"/>
      <c r="N680"/>
      <c r="O680"/>
      <c r="P680"/>
      <c r="Q680"/>
      <c r="R680"/>
      <c r="S680"/>
    </row>
    <row r="681" spans="1:19" ht="14.5" x14ac:dyDescent="0.35">
      <c r="A681"/>
      <c r="B681"/>
      <c r="C681"/>
      <c r="D681"/>
      <c r="E681"/>
      <c r="F681"/>
      <c r="G681"/>
      <c r="H681"/>
      <c r="I681"/>
      <c r="J681"/>
      <c r="K681"/>
      <c r="L681"/>
      <c r="M681"/>
      <c r="N681"/>
      <c r="O681"/>
      <c r="P681"/>
      <c r="Q681"/>
      <c r="R681"/>
      <c r="S681"/>
    </row>
    <row r="682" spans="1:19" ht="14.5" x14ac:dyDescent="0.35">
      <c r="A682"/>
      <c r="B682"/>
      <c r="C682"/>
      <c r="D682"/>
      <c r="E682"/>
      <c r="F682"/>
      <c r="G682"/>
      <c r="H682"/>
      <c r="I682"/>
      <c r="J682"/>
      <c r="K682"/>
      <c r="L682"/>
      <c r="M682"/>
      <c r="N682"/>
      <c r="O682"/>
      <c r="P682"/>
      <c r="Q682"/>
      <c r="R682"/>
      <c r="S682"/>
    </row>
    <row r="683" spans="1:19" ht="14.5" x14ac:dyDescent="0.35">
      <c r="A683"/>
      <c r="B683"/>
      <c r="C683"/>
      <c r="D683"/>
      <c r="E683"/>
      <c r="F683"/>
      <c r="G683"/>
      <c r="H683"/>
      <c r="I683"/>
      <c r="J683"/>
      <c r="K683"/>
      <c r="L683"/>
      <c r="M683"/>
      <c r="N683"/>
      <c r="O683"/>
      <c r="P683"/>
      <c r="Q683"/>
      <c r="R683"/>
      <c r="S683"/>
    </row>
    <row r="684" spans="1:19" ht="14.5" x14ac:dyDescent="0.35">
      <c r="A684"/>
      <c r="B684"/>
      <c r="C684"/>
      <c r="D684"/>
      <c r="E684"/>
      <c r="F684"/>
      <c r="G684"/>
      <c r="H684"/>
      <c r="I684"/>
      <c r="J684"/>
      <c r="K684"/>
      <c r="L684"/>
      <c r="M684"/>
      <c r="N684"/>
      <c r="O684"/>
      <c r="P684"/>
      <c r="Q684"/>
      <c r="R684"/>
      <c r="S684"/>
    </row>
    <row r="685" spans="1:19" ht="14.5" x14ac:dyDescent="0.35">
      <c r="A685"/>
      <c r="B685"/>
      <c r="C685"/>
      <c r="D685"/>
      <c r="E685"/>
      <c r="F685"/>
      <c r="G685"/>
      <c r="H685"/>
      <c r="I685"/>
      <c r="J685"/>
      <c r="K685"/>
      <c r="L685"/>
      <c r="M685"/>
      <c r="N685"/>
      <c r="O685"/>
      <c r="P685"/>
      <c r="Q685"/>
      <c r="R685"/>
      <c r="S685"/>
    </row>
    <row r="686" spans="1:19" ht="14.5" x14ac:dyDescent="0.35">
      <c r="A686"/>
      <c r="B686"/>
      <c r="C686"/>
      <c r="D686"/>
      <c r="E686"/>
      <c r="F686"/>
      <c r="G686"/>
      <c r="H686"/>
      <c r="I686"/>
      <c r="J686"/>
      <c r="K686"/>
      <c r="L686"/>
      <c r="M686"/>
      <c r="N686"/>
      <c r="O686"/>
      <c r="P686"/>
      <c r="Q686"/>
      <c r="R686"/>
      <c r="S686"/>
    </row>
    <row r="687" spans="1:19" ht="14.5" x14ac:dyDescent="0.35">
      <c r="A687"/>
      <c r="B687"/>
      <c r="C687"/>
      <c r="D687"/>
      <c r="E687"/>
      <c r="F687"/>
      <c r="G687"/>
      <c r="H687"/>
      <c r="I687"/>
      <c r="J687"/>
      <c r="K687"/>
      <c r="L687"/>
      <c r="M687"/>
      <c r="N687"/>
      <c r="O687"/>
      <c r="P687"/>
      <c r="Q687"/>
      <c r="R687"/>
      <c r="S687"/>
    </row>
    <row r="688" spans="1:19" ht="14.5" x14ac:dyDescent="0.35">
      <c r="A688"/>
      <c r="B688"/>
      <c r="C688"/>
      <c r="D688"/>
      <c r="E688"/>
      <c r="F688"/>
      <c r="G688"/>
      <c r="H688"/>
      <c r="I688"/>
      <c r="J688"/>
      <c r="K688"/>
      <c r="L688"/>
      <c r="M688"/>
      <c r="N688"/>
      <c r="O688"/>
      <c r="P688"/>
      <c r="Q688"/>
      <c r="R688"/>
      <c r="S688"/>
    </row>
    <row r="689" spans="1:19" ht="14.5" x14ac:dyDescent="0.35">
      <c r="A689"/>
      <c r="B689"/>
      <c r="C689"/>
      <c r="D689"/>
      <c r="E689"/>
      <c r="F689"/>
      <c r="G689"/>
      <c r="H689"/>
      <c r="I689"/>
      <c r="J689"/>
      <c r="K689"/>
      <c r="L689"/>
      <c r="M689"/>
      <c r="N689"/>
      <c r="O689"/>
      <c r="P689"/>
      <c r="Q689"/>
      <c r="R689"/>
      <c r="S689"/>
    </row>
    <row r="690" spans="1:19" ht="14.5" x14ac:dyDescent="0.35">
      <c r="A690"/>
      <c r="B690"/>
      <c r="C690"/>
      <c r="D690"/>
      <c r="E690"/>
      <c r="F690"/>
      <c r="G690"/>
      <c r="H690"/>
      <c r="I690"/>
      <c r="J690"/>
      <c r="K690"/>
      <c r="L690"/>
      <c r="M690"/>
      <c r="N690"/>
      <c r="O690"/>
      <c r="P690"/>
      <c r="Q690"/>
      <c r="R690"/>
      <c r="S690"/>
    </row>
    <row r="691" spans="1:19" ht="14.5" x14ac:dyDescent="0.35">
      <c r="A691"/>
      <c r="B691"/>
      <c r="C691"/>
      <c r="D691"/>
      <c r="E691"/>
      <c r="F691"/>
      <c r="G691"/>
      <c r="H691"/>
      <c r="I691"/>
      <c r="J691"/>
      <c r="K691"/>
      <c r="L691"/>
      <c r="M691"/>
      <c r="N691"/>
      <c r="O691"/>
      <c r="P691"/>
      <c r="Q691"/>
      <c r="R691"/>
      <c r="S691"/>
    </row>
    <row r="692" spans="1:19" ht="14.5" x14ac:dyDescent="0.35">
      <c r="A692"/>
      <c r="B692"/>
      <c r="C692"/>
      <c r="D692"/>
      <c r="E692"/>
      <c r="F692"/>
      <c r="G692"/>
      <c r="H692"/>
      <c r="I692"/>
      <c r="J692"/>
      <c r="K692"/>
      <c r="L692"/>
      <c r="M692"/>
      <c r="N692"/>
      <c r="O692"/>
      <c r="P692"/>
      <c r="Q692"/>
      <c r="R692"/>
      <c r="S692"/>
    </row>
    <row r="693" spans="1:19" ht="14.5" x14ac:dyDescent="0.35">
      <c r="A693"/>
      <c r="B693"/>
      <c r="C693"/>
      <c r="D693"/>
      <c r="E693"/>
      <c r="F693"/>
      <c r="G693"/>
      <c r="H693"/>
      <c r="I693"/>
      <c r="J693"/>
      <c r="K693"/>
      <c r="L693"/>
      <c r="M693"/>
      <c r="N693"/>
      <c r="O693"/>
      <c r="P693"/>
      <c r="Q693"/>
      <c r="R693"/>
      <c r="S693"/>
    </row>
    <row r="694" spans="1:19" ht="14.5" x14ac:dyDescent="0.35">
      <c r="A694"/>
      <c r="B694"/>
      <c r="C694"/>
      <c r="D694"/>
      <c r="E694"/>
      <c r="F694"/>
      <c r="G694"/>
      <c r="H694"/>
      <c r="I694"/>
      <c r="J694"/>
      <c r="K694"/>
      <c r="L694"/>
      <c r="M694"/>
      <c r="N694"/>
      <c r="O694"/>
      <c r="P694"/>
      <c r="Q694"/>
      <c r="R694"/>
      <c r="S694"/>
    </row>
    <row r="695" spans="1:19" ht="14.5" x14ac:dyDescent="0.35">
      <c r="A695"/>
      <c r="B695"/>
      <c r="C695"/>
      <c r="D695"/>
      <c r="E695"/>
      <c r="F695"/>
      <c r="G695"/>
      <c r="H695"/>
      <c r="I695"/>
      <c r="J695"/>
      <c r="K695"/>
      <c r="L695"/>
      <c r="M695"/>
      <c r="N695"/>
      <c r="O695"/>
      <c r="P695"/>
      <c r="Q695"/>
      <c r="R695"/>
      <c r="S695"/>
    </row>
    <row r="696" spans="1:19" ht="14.5" x14ac:dyDescent="0.35">
      <c r="A696"/>
      <c r="B696"/>
      <c r="C696"/>
      <c r="D696"/>
      <c r="E696"/>
      <c r="F696"/>
      <c r="G696"/>
      <c r="H696"/>
      <c r="I696"/>
      <c r="J696"/>
      <c r="K696"/>
      <c r="L696"/>
      <c r="M696"/>
      <c r="N696"/>
      <c r="O696"/>
      <c r="P696"/>
      <c r="Q696"/>
      <c r="R696"/>
      <c r="S696"/>
    </row>
    <row r="697" spans="1:19" ht="14.5" x14ac:dyDescent="0.35">
      <c r="A697"/>
      <c r="B697"/>
      <c r="C697"/>
      <c r="D697"/>
      <c r="E697"/>
      <c r="F697"/>
      <c r="G697"/>
      <c r="H697"/>
      <c r="I697"/>
      <c r="J697"/>
      <c r="K697"/>
      <c r="L697"/>
      <c r="M697"/>
      <c r="N697"/>
      <c r="O697"/>
      <c r="P697"/>
      <c r="Q697"/>
      <c r="R697"/>
      <c r="S697"/>
    </row>
    <row r="698" spans="1:19" ht="14.5" x14ac:dyDescent="0.35">
      <c r="A698"/>
      <c r="B698"/>
      <c r="C698"/>
      <c r="D698"/>
      <c r="E698"/>
      <c r="F698"/>
      <c r="G698"/>
      <c r="H698"/>
      <c r="I698"/>
      <c r="J698"/>
      <c r="K698"/>
      <c r="L698"/>
      <c r="M698"/>
      <c r="N698"/>
      <c r="O698"/>
      <c r="P698"/>
      <c r="Q698"/>
      <c r="R698"/>
      <c r="S698"/>
    </row>
    <row r="699" spans="1:19" ht="14.5" x14ac:dyDescent="0.35">
      <c r="A699"/>
      <c r="B699"/>
      <c r="C699"/>
      <c r="D699"/>
      <c r="E699"/>
      <c r="F699"/>
      <c r="G699"/>
      <c r="H699"/>
      <c r="I699"/>
      <c r="J699"/>
      <c r="K699"/>
      <c r="L699"/>
      <c r="M699"/>
      <c r="N699"/>
      <c r="O699"/>
      <c r="P699"/>
      <c r="Q699"/>
      <c r="R699"/>
      <c r="S699"/>
    </row>
    <row r="700" spans="1:19" ht="14.5" x14ac:dyDescent="0.35">
      <c r="A700"/>
      <c r="B700"/>
      <c r="C700"/>
      <c r="D700"/>
      <c r="E700"/>
      <c r="F700"/>
      <c r="G700"/>
      <c r="H700"/>
      <c r="I700"/>
      <c r="J700"/>
      <c r="K700"/>
      <c r="L700"/>
      <c r="M700"/>
      <c r="N700"/>
      <c r="O700"/>
      <c r="P700"/>
      <c r="Q700"/>
      <c r="R700"/>
      <c r="S700"/>
    </row>
    <row r="701" spans="1:19" ht="14.5" x14ac:dyDescent="0.35">
      <c r="A701"/>
      <c r="B701"/>
      <c r="C701"/>
      <c r="D701"/>
      <c r="E701"/>
      <c r="F701"/>
      <c r="G701"/>
      <c r="H701"/>
      <c r="I701"/>
      <c r="J701"/>
      <c r="K701"/>
      <c r="L701"/>
      <c r="M701"/>
      <c r="N701"/>
      <c r="O701"/>
      <c r="P701"/>
      <c r="Q701"/>
      <c r="R701"/>
      <c r="S701"/>
    </row>
    <row r="702" spans="1:19" ht="14.5" x14ac:dyDescent="0.35">
      <c r="A702"/>
      <c r="B702"/>
      <c r="C702"/>
      <c r="D702"/>
      <c r="E702"/>
      <c r="F702"/>
      <c r="G702"/>
      <c r="H702"/>
      <c r="I702"/>
      <c r="J702"/>
      <c r="K702"/>
      <c r="L702"/>
      <c r="M702"/>
      <c r="N702"/>
      <c r="O702"/>
      <c r="P702"/>
      <c r="Q702"/>
      <c r="R702"/>
      <c r="S702"/>
    </row>
    <row r="703" spans="1:19" ht="14.5" x14ac:dyDescent="0.35">
      <c r="A703"/>
      <c r="B703"/>
      <c r="C703"/>
      <c r="D703"/>
      <c r="E703"/>
      <c r="F703"/>
      <c r="G703"/>
      <c r="H703"/>
      <c r="I703"/>
      <c r="J703"/>
      <c r="K703"/>
      <c r="L703"/>
      <c r="M703"/>
      <c r="N703"/>
      <c r="O703"/>
      <c r="P703"/>
      <c r="Q703"/>
      <c r="R703"/>
      <c r="S703"/>
    </row>
    <row r="704" spans="1:19" ht="14.5" x14ac:dyDescent="0.35">
      <c r="A704"/>
      <c r="B704"/>
      <c r="C704"/>
      <c r="D704"/>
      <c r="E704"/>
      <c r="F704"/>
      <c r="G704"/>
      <c r="H704"/>
      <c r="I704"/>
      <c r="J704"/>
      <c r="K704"/>
      <c r="L704"/>
      <c r="M704"/>
      <c r="N704"/>
      <c r="O704"/>
      <c r="P704"/>
      <c r="Q704"/>
      <c r="R704"/>
      <c r="S704"/>
    </row>
    <row r="705" spans="1:19" ht="14.5" x14ac:dyDescent="0.35">
      <c r="A705"/>
      <c r="B705"/>
      <c r="C705"/>
      <c r="D705"/>
      <c r="E705"/>
      <c r="F705"/>
      <c r="G705"/>
      <c r="H705"/>
      <c r="I705"/>
      <c r="J705"/>
      <c r="K705"/>
      <c r="L705"/>
      <c r="M705"/>
      <c r="N705"/>
      <c r="O705"/>
      <c r="P705"/>
      <c r="Q705"/>
      <c r="R705"/>
      <c r="S705"/>
    </row>
    <row r="706" spans="1:19" ht="14.5" x14ac:dyDescent="0.35">
      <c r="A706"/>
      <c r="B706"/>
      <c r="C706"/>
      <c r="D706"/>
      <c r="E706"/>
      <c r="F706"/>
      <c r="G706"/>
      <c r="H706"/>
      <c r="I706"/>
      <c r="J706"/>
      <c r="K706"/>
      <c r="L706"/>
      <c r="M706"/>
      <c r="N706"/>
      <c r="O706"/>
      <c r="P706"/>
      <c r="Q706"/>
      <c r="R706"/>
      <c r="S706"/>
    </row>
    <row r="707" spans="1:19" ht="14.5" x14ac:dyDescent="0.35">
      <c r="A707"/>
      <c r="B707"/>
      <c r="C707"/>
      <c r="D707"/>
      <c r="E707"/>
      <c r="F707"/>
      <c r="G707"/>
      <c r="H707"/>
      <c r="I707"/>
      <c r="J707"/>
      <c r="K707"/>
      <c r="L707"/>
      <c r="M707"/>
      <c r="N707"/>
      <c r="O707"/>
      <c r="P707"/>
      <c r="Q707"/>
      <c r="R707"/>
      <c r="S707"/>
    </row>
    <row r="708" spans="1:19" ht="14.5" x14ac:dyDescent="0.35">
      <c r="A708"/>
      <c r="B708"/>
      <c r="C708"/>
      <c r="D708"/>
      <c r="E708"/>
      <c r="F708"/>
      <c r="G708"/>
      <c r="H708"/>
      <c r="I708"/>
      <c r="J708"/>
      <c r="K708"/>
      <c r="L708"/>
      <c r="M708"/>
      <c r="N708"/>
      <c r="O708"/>
      <c r="P708"/>
      <c r="Q708"/>
      <c r="R708"/>
      <c r="S708"/>
    </row>
    <row r="709" spans="1:19" ht="14.5" x14ac:dyDescent="0.35">
      <c r="A709"/>
      <c r="B709"/>
      <c r="C709"/>
      <c r="D709"/>
      <c r="E709"/>
      <c r="F709"/>
      <c r="G709"/>
      <c r="H709"/>
      <c r="I709"/>
      <c r="J709"/>
      <c r="K709"/>
      <c r="L709"/>
      <c r="M709"/>
      <c r="N709"/>
      <c r="O709"/>
      <c r="P709"/>
      <c r="Q709"/>
      <c r="R709"/>
      <c r="S709"/>
    </row>
    <row r="710" spans="1:19" ht="14.5" x14ac:dyDescent="0.35">
      <c r="A710"/>
      <c r="B710"/>
      <c r="C710"/>
      <c r="D710"/>
      <c r="E710"/>
      <c r="F710"/>
      <c r="G710"/>
      <c r="H710"/>
      <c r="I710"/>
      <c r="J710"/>
      <c r="K710"/>
      <c r="L710"/>
      <c r="M710"/>
      <c r="N710"/>
      <c r="O710"/>
      <c r="P710"/>
      <c r="Q710"/>
      <c r="R710"/>
      <c r="S710"/>
    </row>
    <row r="711" spans="1:19" ht="14.5" x14ac:dyDescent="0.35">
      <c r="A711"/>
      <c r="B711"/>
      <c r="C711"/>
      <c r="D711"/>
      <c r="E711"/>
      <c r="F711"/>
      <c r="G711"/>
      <c r="H711"/>
      <c r="I711"/>
      <c r="J711"/>
      <c r="K711"/>
      <c r="L711"/>
      <c r="M711"/>
      <c r="N711"/>
      <c r="O711"/>
      <c r="P711"/>
      <c r="Q711"/>
      <c r="R711"/>
      <c r="S711"/>
    </row>
    <row r="712" spans="1:19" ht="14.5" x14ac:dyDescent="0.35">
      <c r="A712"/>
      <c r="B712"/>
      <c r="C712"/>
      <c r="D712"/>
      <c r="E712"/>
      <c r="F712"/>
      <c r="G712"/>
      <c r="H712"/>
      <c r="I712"/>
      <c r="J712"/>
      <c r="K712"/>
      <c r="L712"/>
      <c r="M712"/>
      <c r="N712"/>
      <c r="O712"/>
      <c r="P712"/>
      <c r="Q712"/>
      <c r="R712"/>
      <c r="S712"/>
    </row>
    <row r="713" spans="1:19" ht="14.5" x14ac:dyDescent="0.35">
      <c r="A713"/>
      <c r="B713"/>
      <c r="C713"/>
      <c r="D713"/>
      <c r="E713"/>
      <c r="F713"/>
      <c r="G713"/>
      <c r="H713"/>
      <c r="I713"/>
      <c r="J713"/>
      <c r="K713"/>
      <c r="L713"/>
      <c r="M713"/>
      <c r="N713"/>
      <c r="O713"/>
      <c r="P713"/>
      <c r="Q713"/>
      <c r="R713"/>
      <c r="S713"/>
    </row>
    <row r="714" spans="1:19" ht="14.5" x14ac:dyDescent="0.35">
      <c r="A714"/>
      <c r="B714"/>
      <c r="C714"/>
      <c r="D714"/>
      <c r="E714"/>
      <c r="F714"/>
      <c r="G714"/>
      <c r="H714"/>
      <c r="I714"/>
      <c r="J714"/>
      <c r="K714"/>
      <c r="L714"/>
      <c r="M714"/>
      <c r="N714"/>
      <c r="O714"/>
      <c r="P714"/>
      <c r="Q714"/>
      <c r="R714"/>
      <c r="S714"/>
    </row>
    <row r="715" spans="1:19" ht="14.5" x14ac:dyDescent="0.35">
      <c r="A715"/>
      <c r="B715"/>
      <c r="C715"/>
      <c r="D715"/>
      <c r="E715"/>
      <c r="F715"/>
      <c r="G715"/>
      <c r="H715"/>
      <c r="I715"/>
      <c r="J715"/>
      <c r="K715"/>
      <c r="L715"/>
      <c r="M715"/>
      <c r="N715"/>
      <c r="O715"/>
      <c r="P715"/>
      <c r="Q715"/>
      <c r="R715"/>
      <c r="S715"/>
    </row>
    <row r="716" spans="1:19" ht="14.5" x14ac:dyDescent="0.35">
      <c r="A716"/>
      <c r="B716"/>
      <c r="C716"/>
      <c r="D716"/>
      <c r="E716"/>
      <c r="F716"/>
      <c r="G716"/>
      <c r="H716"/>
      <c r="I716"/>
      <c r="J716"/>
      <c r="K716"/>
      <c r="L716"/>
      <c r="M716"/>
      <c r="N716"/>
      <c r="O716"/>
      <c r="P716"/>
      <c r="Q716"/>
      <c r="R716"/>
      <c r="S716"/>
    </row>
    <row r="717" spans="1:19" ht="14.5" x14ac:dyDescent="0.35">
      <c r="A717"/>
      <c r="B717"/>
      <c r="C717"/>
      <c r="D717"/>
      <c r="E717"/>
      <c r="F717"/>
      <c r="G717"/>
      <c r="H717"/>
      <c r="I717"/>
      <c r="J717"/>
      <c r="K717"/>
      <c r="L717"/>
      <c r="M717"/>
      <c r="N717"/>
      <c r="O717"/>
      <c r="P717"/>
      <c r="Q717"/>
      <c r="R717"/>
      <c r="S717"/>
    </row>
    <row r="718" spans="1:19" ht="14.5" x14ac:dyDescent="0.35">
      <c r="A718"/>
      <c r="B718"/>
      <c r="C718"/>
      <c r="D718"/>
      <c r="E718"/>
      <c r="F718"/>
      <c r="G718"/>
      <c r="H718"/>
      <c r="I718"/>
      <c r="J718"/>
      <c r="K718"/>
      <c r="L718"/>
      <c r="M718"/>
      <c r="N718"/>
      <c r="O718"/>
      <c r="P718"/>
      <c r="Q718"/>
      <c r="R718"/>
      <c r="S718"/>
    </row>
    <row r="719" spans="1:19" ht="14.5" x14ac:dyDescent="0.35">
      <c r="A719"/>
      <c r="B719"/>
      <c r="C719"/>
      <c r="D719"/>
      <c r="E719"/>
      <c r="F719"/>
      <c r="G719"/>
      <c r="H719"/>
      <c r="I719"/>
      <c r="J719"/>
      <c r="K719"/>
      <c r="L719"/>
      <c r="M719"/>
      <c r="N719"/>
      <c r="O719"/>
      <c r="P719"/>
      <c r="Q719"/>
      <c r="R719"/>
      <c r="S719"/>
    </row>
    <row r="720" spans="1:19" ht="14.5" x14ac:dyDescent="0.35">
      <c r="A720"/>
      <c r="B720"/>
      <c r="C720"/>
      <c r="D720"/>
      <c r="E720"/>
      <c r="F720"/>
      <c r="G720"/>
      <c r="H720"/>
      <c r="I720"/>
      <c r="J720"/>
      <c r="K720"/>
      <c r="L720"/>
      <c r="M720"/>
      <c r="N720"/>
      <c r="O720"/>
      <c r="P720"/>
      <c r="Q720"/>
      <c r="R720"/>
      <c r="S720"/>
    </row>
    <row r="721" spans="1:19" ht="14.5" x14ac:dyDescent="0.35">
      <c r="A721"/>
      <c r="B721"/>
      <c r="C721"/>
      <c r="D721"/>
      <c r="E721"/>
      <c r="F721"/>
      <c r="G721"/>
      <c r="H721"/>
      <c r="I721"/>
      <c r="J721"/>
      <c r="K721"/>
      <c r="L721"/>
      <c r="M721"/>
      <c r="N721"/>
      <c r="O721"/>
      <c r="P721"/>
      <c r="Q721"/>
      <c r="R721"/>
      <c r="S721"/>
    </row>
    <row r="722" spans="1:19" ht="14.5" x14ac:dyDescent="0.35">
      <c r="A722"/>
      <c r="B722"/>
      <c r="C722"/>
      <c r="D722"/>
      <c r="E722"/>
      <c r="F722"/>
      <c r="G722"/>
      <c r="H722"/>
      <c r="I722"/>
      <c r="J722"/>
      <c r="K722"/>
      <c r="L722"/>
      <c r="M722"/>
      <c r="N722"/>
      <c r="O722"/>
      <c r="P722"/>
      <c r="Q722"/>
      <c r="R722"/>
      <c r="S722"/>
    </row>
    <row r="723" spans="1:19" ht="14.5" x14ac:dyDescent="0.35">
      <c r="A723"/>
      <c r="B723"/>
      <c r="C723"/>
      <c r="D723"/>
      <c r="E723"/>
      <c r="F723"/>
      <c r="G723"/>
      <c r="H723"/>
      <c r="I723"/>
      <c r="J723"/>
      <c r="K723"/>
      <c r="L723"/>
      <c r="M723"/>
      <c r="N723"/>
      <c r="O723"/>
      <c r="P723"/>
      <c r="Q723"/>
      <c r="R723"/>
      <c r="S723"/>
    </row>
    <row r="724" spans="1:19" ht="14.5" x14ac:dyDescent="0.35">
      <c r="A724"/>
      <c r="B724"/>
      <c r="C724"/>
      <c r="D724"/>
      <c r="E724"/>
      <c r="F724"/>
      <c r="G724"/>
      <c r="H724"/>
      <c r="I724"/>
      <c r="J724"/>
      <c r="K724"/>
      <c r="L724"/>
      <c r="M724"/>
      <c r="N724"/>
      <c r="O724"/>
      <c r="P724"/>
      <c r="Q724"/>
      <c r="R724"/>
      <c r="S724"/>
    </row>
    <row r="725" spans="1:19" ht="14.5" x14ac:dyDescent="0.35">
      <c r="A725"/>
      <c r="B725"/>
      <c r="C725"/>
      <c r="D725"/>
      <c r="E725"/>
      <c r="F725"/>
      <c r="G725"/>
      <c r="H725"/>
      <c r="I725"/>
      <c r="J725"/>
      <c r="K725"/>
      <c r="L725"/>
      <c r="M725"/>
      <c r="N725"/>
      <c r="O725"/>
      <c r="P725"/>
      <c r="Q725"/>
      <c r="R725"/>
      <c r="S725"/>
    </row>
    <row r="726" spans="1:19" ht="14.5" x14ac:dyDescent="0.35">
      <c r="A726"/>
      <c r="B726"/>
      <c r="C726"/>
      <c r="D726"/>
      <c r="E726"/>
      <c r="F726"/>
      <c r="G726"/>
      <c r="H726"/>
      <c r="I726"/>
      <c r="J726"/>
      <c r="K726"/>
      <c r="L726"/>
      <c r="M726"/>
      <c r="N726"/>
      <c r="O726"/>
      <c r="P726"/>
      <c r="Q726"/>
      <c r="R726"/>
      <c r="S726"/>
    </row>
    <row r="727" spans="1:19" ht="14.5" x14ac:dyDescent="0.35">
      <c r="A727"/>
      <c r="B727"/>
      <c r="C727"/>
      <c r="D727"/>
      <c r="E727"/>
      <c r="F727"/>
      <c r="G727"/>
      <c r="H727"/>
      <c r="I727"/>
      <c r="J727"/>
      <c r="K727"/>
      <c r="L727"/>
      <c r="M727"/>
      <c r="N727"/>
      <c r="O727"/>
      <c r="P727"/>
      <c r="Q727"/>
      <c r="R727"/>
      <c r="S727"/>
    </row>
    <row r="728" spans="1:19" ht="14.5" x14ac:dyDescent="0.35">
      <c r="A728"/>
      <c r="B728"/>
      <c r="C728"/>
      <c r="D728"/>
      <c r="E728"/>
      <c r="F728"/>
      <c r="G728"/>
      <c r="H728"/>
      <c r="I728"/>
      <c r="J728"/>
      <c r="K728"/>
      <c r="L728"/>
      <c r="M728"/>
      <c r="N728"/>
      <c r="O728"/>
      <c r="P728"/>
      <c r="Q728"/>
      <c r="R728"/>
      <c r="S728"/>
    </row>
    <row r="729" spans="1:19" ht="14.5" x14ac:dyDescent="0.35">
      <c r="A729"/>
      <c r="B729"/>
      <c r="C729"/>
      <c r="D729"/>
      <c r="E729"/>
      <c r="F729"/>
      <c r="G729"/>
      <c r="H729"/>
      <c r="I729"/>
      <c r="J729"/>
      <c r="K729"/>
      <c r="L729"/>
      <c r="M729"/>
      <c r="N729"/>
      <c r="O729"/>
      <c r="P729"/>
      <c r="Q729"/>
      <c r="R729"/>
      <c r="S729"/>
    </row>
    <row r="730" spans="1:19" ht="14.5" x14ac:dyDescent="0.35">
      <c r="A730"/>
      <c r="B730"/>
      <c r="C730"/>
      <c r="D730"/>
      <c r="E730"/>
      <c r="F730"/>
      <c r="G730"/>
      <c r="H730"/>
      <c r="I730"/>
      <c r="J730"/>
      <c r="K730"/>
      <c r="L730"/>
      <c r="M730"/>
      <c r="N730"/>
      <c r="O730"/>
      <c r="P730"/>
      <c r="Q730"/>
      <c r="R730"/>
      <c r="S730"/>
    </row>
    <row r="731" spans="1:19" ht="14.5" x14ac:dyDescent="0.35">
      <c r="A731"/>
      <c r="B731"/>
      <c r="C731"/>
      <c r="D731"/>
      <c r="E731"/>
      <c r="F731"/>
      <c r="G731"/>
      <c r="H731"/>
      <c r="I731"/>
      <c r="J731"/>
      <c r="K731"/>
      <c r="L731"/>
      <c r="M731"/>
      <c r="N731"/>
      <c r="O731"/>
      <c r="P731"/>
      <c r="Q731"/>
      <c r="R731"/>
      <c r="S731"/>
    </row>
    <row r="732" spans="1:19" ht="14.5" x14ac:dyDescent="0.35">
      <c r="A732"/>
      <c r="B732"/>
      <c r="C732"/>
      <c r="D732"/>
      <c r="E732"/>
      <c r="F732"/>
      <c r="G732"/>
      <c r="H732"/>
      <c r="I732"/>
      <c r="J732"/>
      <c r="K732"/>
      <c r="L732"/>
      <c r="M732"/>
      <c r="N732"/>
      <c r="O732"/>
      <c r="P732"/>
      <c r="Q732"/>
      <c r="R732"/>
      <c r="S732"/>
    </row>
    <row r="733" spans="1:19" ht="14.5" x14ac:dyDescent="0.35">
      <c r="A733"/>
      <c r="B733"/>
      <c r="C733"/>
      <c r="D733"/>
      <c r="E733"/>
      <c r="F733"/>
      <c r="G733"/>
      <c r="H733"/>
      <c r="I733"/>
      <c r="J733"/>
      <c r="K733"/>
      <c r="L733"/>
      <c r="M733"/>
      <c r="N733"/>
      <c r="O733"/>
      <c r="P733"/>
      <c r="Q733"/>
      <c r="R733"/>
      <c r="S733"/>
    </row>
    <row r="734" spans="1:19" ht="14.5" x14ac:dyDescent="0.35">
      <c r="A734"/>
      <c r="B734"/>
      <c r="C734"/>
      <c r="D734"/>
      <c r="E734"/>
      <c r="F734"/>
      <c r="G734"/>
      <c r="H734"/>
      <c r="I734"/>
      <c r="J734"/>
      <c r="K734"/>
      <c r="L734"/>
      <c r="M734"/>
      <c r="N734"/>
      <c r="O734"/>
      <c r="P734"/>
      <c r="Q734"/>
      <c r="R734"/>
      <c r="S734"/>
    </row>
    <row r="735" spans="1:19" ht="14.5" x14ac:dyDescent="0.35">
      <c r="A735"/>
      <c r="B735"/>
      <c r="C735"/>
      <c r="D735"/>
      <c r="E735"/>
      <c r="F735"/>
      <c r="G735"/>
      <c r="H735"/>
      <c r="I735"/>
      <c r="J735"/>
      <c r="K735"/>
      <c r="L735"/>
      <c r="M735"/>
      <c r="N735"/>
      <c r="O735"/>
      <c r="P735"/>
      <c r="Q735"/>
      <c r="R735"/>
      <c r="S735"/>
    </row>
    <row r="736" spans="1:19" ht="14.5" x14ac:dyDescent="0.35">
      <c r="A736"/>
      <c r="B736"/>
      <c r="C736"/>
      <c r="D736"/>
      <c r="E736"/>
      <c r="F736"/>
      <c r="G736"/>
      <c r="H736"/>
      <c r="I736"/>
      <c r="J736"/>
      <c r="K736"/>
      <c r="L736"/>
      <c r="M736"/>
      <c r="N736"/>
      <c r="O736"/>
      <c r="P736"/>
      <c r="Q736"/>
      <c r="R736"/>
      <c r="S736"/>
    </row>
    <row r="737" spans="1:19" ht="14.5" x14ac:dyDescent="0.35">
      <c r="A737"/>
      <c r="B737"/>
      <c r="C737"/>
      <c r="D737"/>
      <c r="E737"/>
      <c r="F737"/>
      <c r="G737"/>
      <c r="H737"/>
      <c r="I737"/>
      <c r="J737"/>
      <c r="K737"/>
      <c r="L737"/>
      <c r="M737"/>
      <c r="N737"/>
      <c r="O737"/>
      <c r="P737"/>
      <c r="Q737"/>
      <c r="R737"/>
      <c r="S737"/>
    </row>
    <row r="738" spans="1:19" ht="14.5" x14ac:dyDescent="0.35">
      <c r="A738"/>
      <c r="B738"/>
      <c r="C738"/>
      <c r="D738"/>
      <c r="E738"/>
      <c r="F738"/>
      <c r="G738"/>
      <c r="H738"/>
      <c r="I738"/>
      <c r="J738"/>
      <c r="K738"/>
      <c r="L738"/>
      <c r="M738"/>
      <c r="N738"/>
      <c r="O738"/>
      <c r="P738"/>
      <c r="Q738"/>
      <c r="R738"/>
      <c r="S738"/>
    </row>
    <row r="739" spans="1:19" ht="14.5" x14ac:dyDescent="0.35">
      <c r="A739"/>
      <c r="B739"/>
      <c r="C739"/>
      <c r="D739"/>
      <c r="E739"/>
      <c r="F739"/>
      <c r="G739"/>
      <c r="H739"/>
      <c r="I739"/>
      <c r="J739"/>
      <c r="K739"/>
      <c r="L739"/>
      <c r="M739"/>
      <c r="N739"/>
      <c r="O739"/>
      <c r="P739"/>
      <c r="Q739"/>
      <c r="R739"/>
      <c r="S739"/>
    </row>
    <row r="740" spans="1:19" ht="14.5" x14ac:dyDescent="0.35">
      <c r="A740"/>
      <c r="B740"/>
      <c r="C740"/>
      <c r="D740"/>
      <c r="E740"/>
      <c r="F740"/>
      <c r="G740"/>
      <c r="H740"/>
      <c r="I740"/>
      <c r="J740"/>
      <c r="K740"/>
      <c r="L740"/>
      <c r="M740"/>
      <c r="N740"/>
      <c r="O740"/>
      <c r="P740"/>
      <c r="Q740"/>
      <c r="R740"/>
      <c r="S740"/>
    </row>
    <row r="741" spans="1:19" ht="14.5" x14ac:dyDescent="0.35">
      <c r="A741"/>
      <c r="B741"/>
      <c r="C741"/>
      <c r="D741"/>
      <c r="E741"/>
      <c r="F741"/>
      <c r="G741"/>
      <c r="H741"/>
      <c r="I741"/>
      <c r="J741"/>
      <c r="K741"/>
      <c r="L741"/>
      <c r="M741"/>
      <c r="N741"/>
      <c r="O741"/>
      <c r="P741"/>
      <c r="Q741"/>
      <c r="R741"/>
      <c r="S741"/>
    </row>
    <row r="742" spans="1:19" ht="14.5" x14ac:dyDescent="0.35">
      <c r="A742"/>
      <c r="B742"/>
      <c r="C742"/>
      <c r="D742"/>
      <c r="E742"/>
      <c r="F742"/>
      <c r="G742"/>
      <c r="H742"/>
      <c r="I742"/>
      <c r="J742"/>
      <c r="K742"/>
      <c r="L742"/>
      <c r="M742"/>
      <c r="N742"/>
      <c r="O742"/>
      <c r="P742"/>
      <c r="Q742"/>
      <c r="R742"/>
      <c r="S742"/>
    </row>
    <row r="743" spans="1:19" ht="14.5" x14ac:dyDescent="0.35">
      <c r="A743"/>
      <c r="B743"/>
      <c r="C743"/>
      <c r="D743"/>
      <c r="E743"/>
      <c r="F743"/>
      <c r="G743"/>
      <c r="H743"/>
      <c r="I743"/>
      <c r="J743"/>
      <c r="K743"/>
      <c r="L743"/>
      <c r="M743"/>
      <c r="N743"/>
      <c r="O743"/>
      <c r="P743"/>
      <c r="Q743"/>
      <c r="R743"/>
      <c r="S743"/>
    </row>
    <row r="744" spans="1:19" ht="14.5" x14ac:dyDescent="0.35">
      <c r="A744"/>
      <c r="B744"/>
      <c r="C744"/>
      <c r="D744"/>
      <c r="E744"/>
      <c r="F744"/>
      <c r="G744"/>
      <c r="H744"/>
      <c r="I744"/>
      <c r="J744"/>
      <c r="K744"/>
      <c r="L744"/>
      <c r="M744"/>
      <c r="N744"/>
      <c r="O744"/>
      <c r="P744"/>
      <c r="Q744"/>
      <c r="R744"/>
      <c r="S744"/>
    </row>
    <row r="745" spans="1:19" ht="14.5" x14ac:dyDescent="0.35">
      <c r="A745"/>
      <c r="B745"/>
      <c r="C745"/>
      <c r="D745"/>
      <c r="E745"/>
      <c r="F745"/>
      <c r="G745"/>
      <c r="H745"/>
      <c r="I745"/>
      <c r="J745"/>
      <c r="K745"/>
      <c r="L745"/>
      <c r="M745"/>
      <c r="N745"/>
      <c r="O745"/>
      <c r="P745"/>
      <c r="Q745"/>
      <c r="R745"/>
      <c r="S745"/>
    </row>
    <row r="746" spans="1:19" ht="14.5" x14ac:dyDescent="0.35">
      <c r="A746"/>
      <c r="B746"/>
      <c r="C746"/>
      <c r="D746"/>
      <c r="E746"/>
      <c r="F746"/>
      <c r="G746"/>
      <c r="H746"/>
      <c r="I746"/>
      <c r="J746"/>
      <c r="K746"/>
      <c r="L746"/>
      <c r="M746"/>
      <c r="N746"/>
      <c r="O746"/>
      <c r="P746"/>
      <c r="Q746"/>
      <c r="R746"/>
      <c r="S746"/>
    </row>
    <row r="747" spans="1:19" ht="14.5" x14ac:dyDescent="0.35">
      <c r="A747"/>
      <c r="B747"/>
      <c r="C747"/>
      <c r="D747"/>
      <c r="E747"/>
      <c r="F747"/>
      <c r="G747"/>
      <c r="H747"/>
      <c r="I747"/>
      <c r="J747"/>
      <c r="K747"/>
      <c r="L747"/>
      <c r="M747"/>
      <c r="N747"/>
      <c r="O747"/>
      <c r="P747"/>
      <c r="Q747"/>
      <c r="R747"/>
      <c r="S747"/>
    </row>
    <row r="748" spans="1:19" ht="14.5" x14ac:dyDescent="0.35">
      <c r="A748"/>
      <c r="B748"/>
      <c r="C748"/>
      <c r="D748"/>
      <c r="E748"/>
      <c r="F748"/>
      <c r="G748"/>
      <c r="H748"/>
      <c r="I748"/>
      <c r="J748"/>
      <c r="K748"/>
      <c r="L748"/>
      <c r="M748"/>
      <c r="N748"/>
      <c r="O748"/>
      <c r="P748"/>
      <c r="Q748"/>
      <c r="R748"/>
      <c r="S748"/>
    </row>
    <row r="749" spans="1:19" ht="14.5" x14ac:dyDescent="0.35">
      <c r="A749"/>
      <c r="B749"/>
      <c r="C749"/>
      <c r="D749"/>
      <c r="E749"/>
      <c r="F749"/>
      <c r="G749"/>
      <c r="H749"/>
      <c r="I749"/>
      <c r="J749"/>
      <c r="K749"/>
      <c r="L749"/>
      <c r="M749"/>
      <c r="N749"/>
      <c r="O749"/>
      <c r="P749"/>
      <c r="Q749"/>
      <c r="R749"/>
      <c r="S749"/>
    </row>
    <row r="750" spans="1:19" ht="14.5" x14ac:dyDescent="0.35">
      <c r="A750"/>
      <c r="B750"/>
      <c r="C750"/>
      <c r="D750"/>
      <c r="E750"/>
      <c r="F750"/>
      <c r="G750"/>
      <c r="H750"/>
      <c r="I750"/>
      <c r="J750"/>
      <c r="K750"/>
      <c r="L750"/>
      <c r="M750"/>
      <c r="N750"/>
      <c r="O750"/>
      <c r="P750"/>
      <c r="Q750"/>
      <c r="R750"/>
      <c r="S750"/>
    </row>
    <row r="751" spans="1:19" ht="14.5" x14ac:dyDescent="0.35">
      <c r="A751"/>
      <c r="B751"/>
      <c r="C751"/>
      <c r="D751"/>
      <c r="E751"/>
      <c r="F751"/>
      <c r="G751"/>
      <c r="H751"/>
      <c r="I751"/>
      <c r="J751"/>
      <c r="K751"/>
      <c r="L751"/>
      <c r="M751"/>
      <c r="N751"/>
      <c r="O751"/>
      <c r="P751"/>
      <c r="Q751"/>
      <c r="R751"/>
      <c r="S751"/>
    </row>
    <row r="752" spans="1:19" ht="14.5" x14ac:dyDescent="0.35">
      <c r="A752"/>
      <c r="B752"/>
      <c r="C752"/>
      <c r="D752"/>
      <c r="E752"/>
      <c r="F752"/>
      <c r="G752"/>
      <c r="H752"/>
      <c r="I752"/>
      <c r="J752"/>
      <c r="K752"/>
      <c r="L752"/>
      <c r="M752"/>
      <c r="N752"/>
      <c r="O752"/>
      <c r="P752"/>
      <c r="Q752"/>
      <c r="R752"/>
      <c r="S752"/>
    </row>
    <row r="753" spans="1:19" ht="14.5" x14ac:dyDescent="0.35">
      <c r="A753"/>
      <c r="B753"/>
      <c r="C753"/>
      <c r="D753"/>
      <c r="E753"/>
      <c r="F753"/>
      <c r="G753"/>
      <c r="H753"/>
      <c r="I753"/>
      <c r="J753"/>
      <c r="K753"/>
      <c r="L753"/>
      <c r="M753"/>
      <c r="N753"/>
      <c r="O753"/>
      <c r="P753"/>
      <c r="Q753"/>
      <c r="R753"/>
      <c r="S753"/>
    </row>
    <row r="754" spans="1:19" ht="14.5" x14ac:dyDescent="0.35">
      <c r="A754"/>
      <c r="B754"/>
      <c r="C754"/>
      <c r="D754"/>
      <c r="E754"/>
      <c r="F754"/>
      <c r="G754"/>
      <c r="H754"/>
      <c r="I754"/>
      <c r="J754"/>
      <c r="K754"/>
      <c r="L754"/>
      <c r="M754"/>
      <c r="N754"/>
      <c r="O754"/>
      <c r="P754"/>
      <c r="Q754"/>
      <c r="R754"/>
      <c r="S754"/>
    </row>
    <row r="755" spans="1:19" ht="14.5" x14ac:dyDescent="0.35">
      <c r="A755"/>
      <c r="B755"/>
      <c r="C755"/>
      <c r="D755"/>
      <c r="E755"/>
      <c r="F755"/>
      <c r="G755"/>
      <c r="H755"/>
      <c r="I755"/>
      <c r="J755"/>
      <c r="K755"/>
      <c r="L755"/>
      <c r="M755"/>
      <c r="N755"/>
      <c r="O755"/>
      <c r="P755"/>
      <c r="Q755"/>
      <c r="R755"/>
      <c r="S755"/>
    </row>
    <row r="756" spans="1:19" ht="14.5" x14ac:dyDescent="0.35">
      <c r="A756"/>
      <c r="B756"/>
      <c r="C756"/>
      <c r="D756"/>
      <c r="E756"/>
      <c r="F756"/>
      <c r="G756"/>
      <c r="H756"/>
      <c r="I756"/>
      <c r="J756"/>
      <c r="K756"/>
      <c r="L756"/>
      <c r="M756"/>
      <c r="N756"/>
      <c r="O756"/>
      <c r="P756"/>
      <c r="Q756"/>
      <c r="R756"/>
      <c r="S756"/>
    </row>
    <row r="757" spans="1:19" ht="14.5" x14ac:dyDescent="0.35">
      <c r="A757"/>
      <c r="B757"/>
      <c r="C757"/>
      <c r="D757"/>
      <c r="E757"/>
      <c r="F757"/>
      <c r="G757"/>
      <c r="H757"/>
      <c r="I757"/>
      <c r="J757"/>
      <c r="K757"/>
      <c r="L757"/>
      <c r="M757"/>
      <c r="N757"/>
      <c r="O757"/>
      <c r="P757"/>
      <c r="Q757"/>
      <c r="R757"/>
      <c r="S757"/>
    </row>
    <row r="758" spans="1:19" ht="14.5" x14ac:dyDescent="0.35">
      <c r="A758"/>
      <c r="B758"/>
      <c r="C758"/>
      <c r="D758"/>
      <c r="E758"/>
      <c r="F758"/>
      <c r="G758"/>
      <c r="H758"/>
      <c r="I758"/>
      <c r="J758"/>
      <c r="K758"/>
      <c r="L758"/>
      <c r="M758"/>
      <c r="N758"/>
      <c r="O758"/>
      <c r="P758"/>
      <c r="Q758"/>
      <c r="R758"/>
      <c r="S758"/>
    </row>
    <row r="759" spans="1:19" ht="14.5" x14ac:dyDescent="0.35">
      <c r="A759"/>
      <c r="B759"/>
      <c r="C759"/>
      <c r="D759"/>
      <c r="E759"/>
      <c r="F759"/>
      <c r="G759"/>
      <c r="H759"/>
      <c r="I759"/>
      <c r="J759"/>
      <c r="K759"/>
      <c r="L759"/>
      <c r="M759"/>
      <c r="N759"/>
      <c r="O759"/>
      <c r="P759"/>
      <c r="Q759"/>
      <c r="R759"/>
      <c r="S759"/>
    </row>
    <row r="760" spans="1:19" ht="14.5" x14ac:dyDescent="0.35">
      <c r="A760"/>
      <c r="B760"/>
      <c r="C760"/>
      <c r="D760"/>
      <c r="E760"/>
      <c r="F760"/>
      <c r="G760"/>
      <c r="H760"/>
      <c r="I760"/>
      <c r="J760"/>
      <c r="K760"/>
      <c r="L760"/>
      <c r="M760"/>
      <c r="N760"/>
      <c r="O760"/>
      <c r="P760"/>
      <c r="Q760"/>
      <c r="R760"/>
      <c r="S760"/>
    </row>
    <row r="761" spans="1:19" ht="14.5" x14ac:dyDescent="0.35">
      <c r="A761"/>
      <c r="B761"/>
      <c r="C761"/>
      <c r="D761"/>
      <c r="E761"/>
      <c r="F761"/>
      <c r="G761"/>
      <c r="H761"/>
      <c r="I761"/>
      <c r="J761"/>
      <c r="K761"/>
      <c r="L761"/>
      <c r="M761"/>
      <c r="N761"/>
      <c r="O761"/>
      <c r="P761"/>
      <c r="Q761"/>
      <c r="R761"/>
      <c r="S761"/>
    </row>
    <row r="762" spans="1:19" ht="14.5" x14ac:dyDescent="0.35">
      <c r="A762"/>
      <c r="B762"/>
      <c r="C762"/>
      <c r="D762"/>
      <c r="E762"/>
      <c r="F762"/>
      <c r="G762"/>
      <c r="H762"/>
      <c r="I762"/>
      <c r="J762"/>
      <c r="K762"/>
      <c r="L762"/>
      <c r="M762"/>
      <c r="N762"/>
      <c r="O762"/>
      <c r="P762"/>
      <c r="Q762"/>
      <c r="R762"/>
      <c r="S762"/>
    </row>
    <row r="763" spans="1:19" ht="14.5" x14ac:dyDescent="0.35">
      <c r="A763"/>
      <c r="B763"/>
      <c r="C763"/>
      <c r="D763"/>
      <c r="E763"/>
      <c r="F763"/>
      <c r="G763"/>
      <c r="H763"/>
      <c r="I763"/>
      <c r="J763"/>
      <c r="K763"/>
      <c r="L763"/>
      <c r="M763"/>
      <c r="N763"/>
      <c r="O763"/>
      <c r="P763"/>
      <c r="Q763"/>
      <c r="R763"/>
      <c r="S763"/>
    </row>
    <row r="764" spans="1:19" ht="14.5" x14ac:dyDescent="0.35">
      <c r="A764"/>
      <c r="B764"/>
      <c r="C764"/>
      <c r="D764"/>
      <c r="E764"/>
      <c r="F764"/>
      <c r="G764"/>
      <c r="H764"/>
      <c r="I764"/>
      <c r="J764"/>
      <c r="K764"/>
      <c r="L764"/>
      <c r="M764"/>
      <c r="N764"/>
      <c r="O764"/>
      <c r="P764"/>
      <c r="Q764"/>
      <c r="R764"/>
      <c r="S764"/>
    </row>
    <row r="765" spans="1:19" ht="14.5" x14ac:dyDescent="0.35">
      <c r="A765"/>
      <c r="B765"/>
      <c r="C765"/>
      <c r="D765"/>
      <c r="E765"/>
      <c r="F765"/>
      <c r="G765"/>
      <c r="H765"/>
      <c r="I765"/>
      <c r="J765"/>
      <c r="K765"/>
      <c r="L765"/>
      <c r="M765"/>
      <c r="N765"/>
      <c r="O765"/>
      <c r="P765"/>
      <c r="Q765"/>
      <c r="R765"/>
      <c r="S765"/>
    </row>
    <row r="766" spans="1:19" ht="14.5" x14ac:dyDescent="0.35">
      <c r="A766"/>
      <c r="B766"/>
      <c r="C766"/>
      <c r="D766"/>
      <c r="E766"/>
      <c r="F766"/>
      <c r="G766"/>
      <c r="H766"/>
      <c r="I766"/>
      <c r="J766"/>
      <c r="K766"/>
      <c r="L766"/>
      <c r="M766"/>
      <c r="N766"/>
      <c r="O766"/>
      <c r="P766"/>
      <c r="Q766"/>
      <c r="R766"/>
      <c r="S766"/>
    </row>
    <row r="767" spans="1:19" ht="14.5" x14ac:dyDescent="0.35">
      <c r="A767"/>
      <c r="B767"/>
      <c r="C767"/>
      <c r="D767"/>
      <c r="E767"/>
      <c r="F767"/>
      <c r="G767"/>
      <c r="H767"/>
      <c r="I767"/>
      <c r="J767"/>
      <c r="K767"/>
      <c r="L767"/>
      <c r="M767"/>
      <c r="N767"/>
      <c r="O767"/>
      <c r="P767"/>
      <c r="Q767"/>
      <c r="R767"/>
      <c r="S767"/>
    </row>
    <row r="768" spans="1:19" ht="14.5" x14ac:dyDescent="0.35">
      <c r="A768"/>
      <c r="B768"/>
      <c r="C768"/>
      <c r="D768"/>
      <c r="E768"/>
      <c r="F768"/>
      <c r="G768"/>
      <c r="H768"/>
      <c r="I768"/>
      <c r="J768"/>
      <c r="K768"/>
      <c r="L768"/>
      <c r="M768"/>
      <c r="N768"/>
      <c r="O768"/>
      <c r="P768"/>
      <c r="Q768"/>
      <c r="R768"/>
      <c r="S768"/>
    </row>
    <row r="769" spans="1:19" ht="14.5" x14ac:dyDescent="0.35">
      <c r="A769"/>
      <c r="B769"/>
      <c r="C769"/>
      <c r="D769"/>
      <c r="E769"/>
      <c r="F769"/>
      <c r="G769"/>
      <c r="H769"/>
      <c r="I769"/>
      <c r="J769"/>
      <c r="K769"/>
      <c r="L769"/>
      <c r="M769"/>
      <c r="N769"/>
      <c r="O769"/>
      <c r="P769"/>
      <c r="Q769"/>
      <c r="R769"/>
      <c r="S769"/>
    </row>
    <row r="770" spans="1:19" ht="14.5" x14ac:dyDescent="0.35">
      <c r="A770"/>
      <c r="B770"/>
      <c r="C770"/>
      <c r="D770"/>
      <c r="E770"/>
      <c r="F770"/>
      <c r="G770"/>
      <c r="H770"/>
      <c r="I770"/>
      <c r="J770"/>
      <c r="K770"/>
      <c r="L770"/>
      <c r="M770"/>
      <c r="N770"/>
      <c r="O770"/>
      <c r="P770"/>
      <c r="Q770"/>
      <c r="R770"/>
      <c r="S770"/>
    </row>
    <row r="771" spans="1:19" ht="14.5" x14ac:dyDescent="0.35">
      <c r="A771"/>
      <c r="B771"/>
      <c r="C771"/>
      <c r="D771"/>
      <c r="E771"/>
      <c r="F771"/>
      <c r="G771"/>
      <c r="H771"/>
      <c r="I771"/>
      <c r="J771"/>
      <c r="K771"/>
      <c r="L771"/>
      <c r="M771"/>
      <c r="N771"/>
      <c r="O771"/>
      <c r="P771"/>
      <c r="Q771"/>
      <c r="R771"/>
      <c r="S771"/>
    </row>
    <row r="772" spans="1:19" ht="14.5" x14ac:dyDescent="0.35">
      <c r="A772"/>
      <c r="B772"/>
      <c r="C772"/>
      <c r="D772"/>
      <c r="E772"/>
      <c r="F772"/>
      <c r="G772"/>
      <c r="H772"/>
      <c r="I772"/>
      <c r="J772"/>
      <c r="K772"/>
      <c r="L772"/>
      <c r="M772"/>
      <c r="N772"/>
      <c r="O772"/>
      <c r="P772"/>
      <c r="Q772"/>
      <c r="R772"/>
      <c r="S772"/>
    </row>
    <row r="773" spans="1:19" ht="14.5" x14ac:dyDescent="0.35">
      <c r="A773"/>
      <c r="B773"/>
      <c r="C773"/>
      <c r="D773"/>
      <c r="E773"/>
      <c r="F773"/>
      <c r="G773"/>
      <c r="H773"/>
      <c r="I773"/>
      <c r="J773"/>
      <c r="K773"/>
      <c r="L773"/>
      <c r="M773"/>
      <c r="N773"/>
      <c r="O773"/>
      <c r="P773"/>
      <c r="Q773"/>
      <c r="R773"/>
      <c r="S773"/>
    </row>
    <row r="774" spans="1:19" ht="14.5" x14ac:dyDescent="0.35">
      <c r="A774"/>
      <c r="B774"/>
      <c r="C774"/>
      <c r="D774"/>
      <c r="E774"/>
      <c r="F774"/>
      <c r="G774"/>
      <c r="H774"/>
      <c r="I774"/>
      <c r="J774"/>
      <c r="K774"/>
      <c r="L774"/>
      <c r="M774"/>
      <c r="N774"/>
      <c r="O774"/>
      <c r="P774"/>
      <c r="Q774"/>
      <c r="R774"/>
      <c r="S774"/>
    </row>
    <row r="775" spans="1:19" ht="14.5" x14ac:dyDescent="0.35">
      <c r="A775"/>
      <c r="B775"/>
      <c r="C775"/>
      <c r="D775"/>
      <c r="E775"/>
      <c r="F775"/>
      <c r="G775"/>
      <c r="H775"/>
      <c r="I775"/>
      <c r="J775"/>
      <c r="K775"/>
      <c r="L775"/>
      <c r="M775"/>
      <c r="N775"/>
      <c r="O775"/>
      <c r="P775"/>
      <c r="Q775"/>
      <c r="R775"/>
      <c r="S775"/>
    </row>
    <row r="776" spans="1:19" ht="14.5" x14ac:dyDescent="0.35">
      <c r="A776"/>
      <c r="B776"/>
      <c r="C776"/>
      <c r="D776"/>
      <c r="E776"/>
      <c r="F776"/>
      <c r="G776"/>
      <c r="H776"/>
      <c r="I776"/>
      <c r="J776"/>
      <c r="K776"/>
      <c r="L776"/>
      <c r="M776"/>
      <c r="N776"/>
      <c r="O776"/>
      <c r="P776"/>
      <c r="Q776"/>
      <c r="R776"/>
      <c r="S776"/>
    </row>
    <row r="777" spans="1:19" ht="14.5" x14ac:dyDescent="0.35">
      <c r="A777"/>
      <c r="B777"/>
      <c r="C777"/>
      <c r="D777"/>
      <c r="E777"/>
      <c r="F777"/>
      <c r="G777"/>
      <c r="H777"/>
      <c r="I777"/>
      <c r="J777"/>
      <c r="K777"/>
      <c r="L777"/>
      <c r="M777"/>
      <c r="N777"/>
      <c r="O777"/>
      <c r="P777"/>
      <c r="Q777"/>
      <c r="R777"/>
      <c r="S777"/>
    </row>
    <row r="778" spans="1:19" ht="14.5" x14ac:dyDescent="0.35">
      <c r="A778"/>
      <c r="B778"/>
      <c r="C778"/>
      <c r="D778"/>
      <c r="E778"/>
      <c r="F778"/>
      <c r="G778"/>
      <c r="H778"/>
      <c r="I778"/>
      <c r="J778"/>
      <c r="K778"/>
      <c r="L778"/>
      <c r="M778"/>
      <c r="N778"/>
      <c r="O778"/>
      <c r="P778"/>
      <c r="Q778"/>
      <c r="R778"/>
      <c r="S778"/>
    </row>
    <row r="779" spans="1:19" ht="14.5" x14ac:dyDescent="0.35">
      <c r="A779"/>
      <c r="B779"/>
      <c r="C779"/>
      <c r="D779"/>
      <c r="E779"/>
      <c r="F779"/>
      <c r="G779"/>
      <c r="H779"/>
      <c r="I779"/>
      <c r="J779"/>
      <c r="K779"/>
      <c r="L779"/>
      <c r="M779"/>
      <c r="N779"/>
      <c r="O779"/>
      <c r="P779"/>
      <c r="Q779"/>
      <c r="R779"/>
      <c r="S779"/>
    </row>
    <row r="780" spans="1:19" ht="14.5" x14ac:dyDescent="0.35">
      <c r="A780"/>
      <c r="B780"/>
      <c r="C780"/>
      <c r="D780"/>
      <c r="E780"/>
      <c r="F780"/>
      <c r="G780"/>
      <c r="H780"/>
      <c r="I780"/>
      <c r="J780"/>
      <c r="K780"/>
      <c r="L780"/>
      <c r="M780"/>
      <c r="N780"/>
      <c r="O780"/>
      <c r="P780"/>
      <c r="Q780"/>
      <c r="R780"/>
      <c r="S780"/>
    </row>
    <row r="781" spans="1:19" ht="14.5" x14ac:dyDescent="0.35">
      <c r="A781"/>
      <c r="B781"/>
      <c r="C781"/>
      <c r="D781"/>
      <c r="E781"/>
      <c r="F781"/>
      <c r="G781"/>
      <c r="H781"/>
      <c r="I781"/>
      <c r="J781"/>
      <c r="K781"/>
      <c r="L781"/>
      <c r="M781"/>
      <c r="N781"/>
      <c r="O781"/>
      <c r="P781"/>
      <c r="Q781"/>
      <c r="R781"/>
      <c r="S781"/>
    </row>
    <row r="782" spans="1:19" ht="14.5" x14ac:dyDescent="0.35">
      <c r="A782"/>
      <c r="B782"/>
      <c r="C782"/>
      <c r="D782"/>
      <c r="E782"/>
      <c r="F782"/>
      <c r="G782"/>
      <c r="H782"/>
      <c r="I782"/>
      <c r="J782"/>
      <c r="K782"/>
      <c r="L782"/>
      <c r="M782"/>
      <c r="N782"/>
      <c r="O782"/>
      <c r="P782"/>
      <c r="Q782"/>
      <c r="R782"/>
      <c r="S782"/>
    </row>
    <row r="783" spans="1:19" ht="14.5" x14ac:dyDescent="0.35">
      <c r="A783"/>
      <c r="B783"/>
      <c r="C783"/>
      <c r="D783"/>
      <c r="E783"/>
      <c r="F783"/>
      <c r="G783"/>
      <c r="H783"/>
      <c r="I783"/>
      <c r="J783"/>
      <c r="K783"/>
      <c r="L783"/>
      <c r="M783"/>
      <c r="N783"/>
      <c r="O783"/>
      <c r="P783"/>
      <c r="Q783"/>
      <c r="R783"/>
      <c r="S783"/>
    </row>
    <row r="784" spans="1:19" ht="14.5" x14ac:dyDescent="0.35">
      <c r="A784"/>
      <c r="B784"/>
      <c r="C784"/>
      <c r="D784"/>
      <c r="E784"/>
      <c r="F784"/>
      <c r="G784"/>
      <c r="H784"/>
      <c r="I784"/>
      <c r="J784"/>
      <c r="K784"/>
      <c r="L784"/>
      <c r="M784"/>
      <c r="N784"/>
      <c r="O784"/>
      <c r="P784"/>
      <c r="Q784"/>
      <c r="R784"/>
      <c r="S784"/>
    </row>
    <row r="785" spans="1:19" ht="14.5" x14ac:dyDescent="0.35">
      <c r="A785"/>
      <c r="B785"/>
      <c r="C785"/>
      <c r="D785"/>
      <c r="E785"/>
      <c r="F785"/>
      <c r="G785"/>
      <c r="H785"/>
      <c r="I785"/>
      <c r="J785"/>
      <c r="K785"/>
      <c r="L785"/>
      <c r="M785"/>
      <c r="N785"/>
      <c r="O785"/>
      <c r="P785"/>
      <c r="Q785"/>
      <c r="R785"/>
      <c r="S785"/>
    </row>
    <row r="786" spans="1:19" ht="14.5" x14ac:dyDescent="0.35">
      <c r="A786"/>
      <c r="B786"/>
      <c r="C786"/>
      <c r="D786"/>
      <c r="E786"/>
      <c r="F786"/>
      <c r="G786"/>
      <c r="H786"/>
      <c r="I786"/>
      <c r="J786"/>
      <c r="K786"/>
      <c r="L786"/>
      <c r="M786"/>
      <c r="N786"/>
      <c r="O786"/>
      <c r="P786"/>
      <c r="Q786"/>
      <c r="R786"/>
      <c r="S786"/>
    </row>
    <row r="787" spans="1:19" ht="14.5" x14ac:dyDescent="0.35">
      <c r="A787"/>
      <c r="B787"/>
      <c r="C787"/>
      <c r="D787"/>
      <c r="E787"/>
      <c r="F787"/>
      <c r="G787"/>
      <c r="H787"/>
      <c r="I787"/>
      <c r="J787"/>
      <c r="K787"/>
      <c r="L787"/>
      <c r="M787"/>
      <c r="N787"/>
      <c r="O787"/>
      <c r="P787"/>
      <c r="Q787"/>
      <c r="R787"/>
      <c r="S787"/>
    </row>
    <row r="788" spans="1:19" ht="14.5" x14ac:dyDescent="0.35">
      <c r="A788"/>
      <c r="B788"/>
      <c r="C788"/>
      <c r="D788"/>
      <c r="E788"/>
      <c r="F788"/>
      <c r="G788"/>
      <c r="H788"/>
      <c r="I788"/>
      <c r="J788"/>
      <c r="K788"/>
      <c r="L788"/>
      <c r="M788"/>
      <c r="N788"/>
      <c r="O788"/>
      <c r="P788"/>
      <c r="Q788"/>
      <c r="R788"/>
      <c r="S788"/>
    </row>
    <row r="789" spans="1:19" ht="14.5" x14ac:dyDescent="0.35">
      <c r="A789"/>
      <c r="B789"/>
      <c r="C789"/>
      <c r="D789"/>
      <c r="E789"/>
      <c r="F789"/>
      <c r="G789"/>
      <c r="H789"/>
      <c r="I789"/>
      <c r="J789"/>
      <c r="K789"/>
      <c r="L789"/>
      <c r="M789"/>
      <c r="N789"/>
      <c r="O789"/>
      <c r="P789"/>
      <c r="Q789"/>
      <c r="R789"/>
      <c r="S789"/>
    </row>
    <row r="790" spans="1:19" ht="14.5" x14ac:dyDescent="0.35">
      <c r="A790"/>
      <c r="B790"/>
      <c r="C790"/>
      <c r="D790"/>
      <c r="E790"/>
      <c r="F790"/>
      <c r="G790"/>
      <c r="H790"/>
      <c r="I790"/>
      <c r="J790"/>
      <c r="K790"/>
      <c r="L790"/>
      <c r="M790"/>
      <c r="N790"/>
      <c r="O790"/>
      <c r="P790"/>
      <c r="Q790"/>
      <c r="R790"/>
      <c r="S790"/>
    </row>
    <row r="791" spans="1:19" ht="14.5" x14ac:dyDescent="0.35">
      <c r="A791"/>
      <c r="B791"/>
      <c r="C791"/>
      <c r="D791"/>
      <c r="E791"/>
      <c r="F791"/>
      <c r="G791"/>
      <c r="H791"/>
      <c r="I791"/>
      <c r="J791"/>
      <c r="K791"/>
      <c r="L791"/>
      <c r="M791"/>
      <c r="N791"/>
      <c r="O791"/>
      <c r="P791"/>
      <c r="Q791"/>
      <c r="R791"/>
      <c r="S791"/>
    </row>
    <row r="792" spans="1:19" ht="14.5" x14ac:dyDescent="0.35">
      <c r="A792"/>
      <c r="B792"/>
      <c r="C792"/>
      <c r="D792"/>
      <c r="E792"/>
      <c r="F792"/>
      <c r="G792"/>
      <c r="H792"/>
      <c r="I792"/>
      <c r="J792"/>
      <c r="K792"/>
      <c r="L792"/>
      <c r="M792"/>
      <c r="N792"/>
      <c r="O792"/>
      <c r="P792"/>
      <c r="Q792"/>
      <c r="R792"/>
      <c r="S792"/>
    </row>
    <row r="793" spans="1:19" ht="14.5" x14ac:dyDescent="0.35">
      <c r="A793"/>
      <c r="B793"/>
      <c r="C793"/>
      <c r="D793"/>
      <c r="E793"/>
      <c r="F793"/>
      <c r="G793"/>
      <c r="H793"/>
      <c r="I793"/>
      <c r="J793"/>
      <c r="K793"/>
      <c r="L793"/>
      <c r="M793"/>
      <c r="N793"/>
      <c r="O793"/>
      <c r="P793"/>
      <c r="Q793"/>
      <c r="R793"/>
      <c r="S793"/>
    </row>
    <row r="794" spans="1:19" ht="14.5" x14ac:dyDescent="0.35">
      <c r="A794"/>
      <c r="B794"/>
      <c r="C794"/>
      <c r="D794"/>
      <c r="E794"/>
      <c r="F794"/>
      <c r="G794"/>
      <c r="H794"/>
      <c r="I794"/>
      <c r="J794"/>
      <c r="K794"/>
      <c r="L794"/>
      <c r="M794"/>
      <c r="N794"/>
      <c r="O794"/>
      <c r="P794"/>
      <c r="Q794"/>
      <c r="R794"/>
      <c r="S794"/>
    </row>
    <row r="795" spans="1:19" ht="14.5" x14ac:dyDescent="0.35">
      <c r="A795"/>
      <c r="B795"/>
      <c r="C795"/>
      <c r="D795"/>
      <c r="E795"/>
      <c r="F795"/>
      <c r="G795"/>
      <c r="H795"/>
      <c r="I795"/>
      <c r="J795"/>
      <c r="K795"/>
      <c r="L795"/>
      <c r="M795"/>
      <c r="N795"/>
      <c r="O795"/>
      <c r="P795"/>
      <c r="Q795"/>
      <c r="R795"/>
      <c r="S795"/>
    </row>
    <row r="796" spans="1:19" ht="14.5" x14ac:dyDescent="0.35">
      <c r="A796"/>
      <c r="B796"/>
      <c r="C796"/>
      <c r="D796"/>
      <c r="E796"/>
      <c r="F796"/>
      <c r="G796"/>
      <c r="H796"/>
      <c r="I796"/>
      <c r="J796"/>
      <c r="K796"/>
      <c r="L796"/>
      <c r="M796"/>
      <c r="N796"/>
      <c r="O796"/>
      <c r="P796"/>
      <c r="Q796"/>
      <c r="R796"/>
      <c r="S796"/>
    </row>
    <row r="797" spans="1:19" ht="14.5" x14ac:dyDescent="0.35">
      <c r="A797"/>
      <c r="B797"/>
      <c r="C797"/>
      <c r="D797"/>
      <c r="E797"/>
      <c r="F797"/>
      <c r="G797"/>
      <c r="H797"/>
      <c r="I797"/>
      <c r="J797"/>
      <c r="K797"/>
      <c r="L797"/>
      <c r="M797"/>
      <c r="N797"/>
      <c r="O797"/>
      <c r="P797"/>
      <c r="Q797"/>
      <c r="R797"/>
      <c r="S797"/>
    </row>
    <row r="798" spans="1:19" ht="14.5" x14ac:dyDescent="0.35">
      <c r="A798"/>
      <c r="B798"/>
      <c r="C798"/>
      <c r="D798"/>
      <c r="E798"/>
      <c r="F798"/>
      <c r="G798"/>
      <c r="H798"/>
      <c r="I798"/>
      <c r="J798"/>
      <c r="K798"/>
      <c r="L798"/>
      <c r="M798"/>
      <c r="N798"/>
      <c r="O798"/>
      <c r="P798"/>
      <c r="Q798"/>
      <c r="R798"/>
      <c r="S798"/>
    </row>
    <row r="799" spans="1:19" ht="14.5" x14ac:dyDescent="0.35">
      <c r="A799"/>
      <c r="B799"/>
      <c r="C799"/>
      <c r="D799"/>
      <c r="E799"/>
      <c r="F799"/>
      <c r="G799"/>
      <c r="H799"/>
      <c r="I799"/>
      <c r="J799"/>
      <c r="K799"/>
      <c r="L799"/>
      <c r="M799"/>
      <c r="N799"/>
      <c r="O799"/>
      <c r="P799"/>
      <c r="Q799"/>
      <c r="R799"/>
      <c r="S799"/>
    </row>
    <row r="800" spans="1:19" ht="14.5" x14ac:dyDescent="0.35">
      <c r="A800"/>
      <c r="B800"/>
      <c r="C800"/>
      <c r="D800"/>
      <c r="E800"/>
      <c r="F800"/>
      <c r="G800"/>
      <c r="H800"/>
      <c r="I800"/>
      <c r="J800"/>
      <c r="K800"/>
      <c r="L800"/>
      <c r="M800"/>
      <c r="N800"/>
      <c r="O800"/>
      <c r="P800"/>
      <c r="Q800"/>
      <c r="R800"/>
      <c r="S800"/>
    </row>
    <row r="801" spans="1:19" ht="14.5" x14ac:dyDescent="0.35">
      <c r="A801"/>
      <c r="B801"/>
      <c r="C801"/>
      <c r="D801"/>
      <c r="E801"/>
      <c r="F801"/>
      <c r="G801"/>
      <c r="H801"/>
      <c r="I801"/>
      <c r="J801"/>
      <c r="K801"/>
      <c r="L801"/>
      <c r="M801"/>
      <c r="N801"/>
      <c r="O801"/>
      <c r="P801"/>
      <c r="Q801"/>
      <c r="R801"/>
      <c r="S801"/>
    </row>
    <row r="802" spans="1:19" ht="14.5" x14ac:dyDescent="0.35">
      <c r="A802"/>
      <c r="B802"/>
      <c r="C802"/>
      <c r="D802"/>
      <c r="E802"/>
      <c r="F802"/>
      <c r="G802"/>
      <c r="H802"/>
      <c r="I802"/>
      <c r="J802"/>
      <c r="K802"/>
      <c r="L802"/>
      <c r="M802"/>
      <c r="N802"/>
      <c r="O802"/>
      <c r="P802"/>
      <c r="Q802"/>
      <c r="R802"/>
      <c r="S802"/>
    </row>
    <row r="803" spans="1:19" ht="14.5" x14ac:dyDescent="0.35">
      <c r="A803"/>
      <c r="B803"/>
      <c r="C803"/>
      <c r="D803"/>
      <c r="E803"/>
      <c r="F803"/>
      <c r="G803"/>
      <c r="H803"/>
      <c r="I803"/>
      <c r="J803"/>
      <c r="K803"/>
      <c r="L803"/>
      <c r="M803"/>
      <c r="N803"/>
      <c r="O803"/>
      <c r="P803"/>
      <c r="Q803"/>
      <c r="R803"/>
      <c r="S803"/>
    </row>
    <row r="804" spans="1:19" ht="14.5" x14ac:dyDescent="0.35">
      <c r="A804"/>
      <c r="B804"/>
      <c r="C804"/>
      <c r="D804"/>
      <c r="E804"/>
      <c r="F804"/>
      <c r="G804"/>
      <c r="H804"/>
      <c r="I804"/>
      <c r="J804"/>
      <c r="K804"/>
      <c r="L804"/>
      <c r="M804"/>
      <c r="N804"/>
      <c r="O804"/>
      <c r="P804"/>
      <c r="Q804"/>
      <c r="R804"/>
      <c r="S804"/>
    </row>
    <row r="805" spans="1:19" ht="14.5" x14ac:dyDescent="0.35">
      <c r="A805"/>
      <c r="B805"/>
      <c r="C805"/>
      <c r="D805"/>
      <c r="E805"/>
      <c r="F805"/>
      <c r="G805"/>
      <c r="H805"/>
      <c r="I805"/>
      <c r="J805"/>
      <c r="K805"/>
      <c r="L805"/>
      <c r="M805"/>
      <c r="N805"/>
      <c r="O805"/>
      <c r="P805"/>
      <c r="Q805"/>
      <c r="R805"/>
      <c r="S805"/>
    </row>
    <row r="806" spans="1:19" ht="14.5" x14ac:dyDescent="0.35">
      <c r="A806"/>
      <c r="B806"/>
      <c r="C806"/>
      <c r="D806"/>
      <c r="E806"/>
      <c r="F806"/>
      <c r="G806"/>
      <c r="H806"/>
      <c r="I806"/>
      <c r="J806"/>
      <c r="K806"/>
      <c r="L806"/>
      <c r="M806"/>
      <c r="N806"/>
      <c r="O806"/>
      <c r="P806"/>
      <c r="Q806"/>
      <c r="R806"/>
      <c r="S806"/>
    </row>
    <row r="807" spans="1:19" ht="14.5" x14ac:dyDescent="0.35">
      <c r="A807"/>
      <c r="B807"/>
      <c r="C807"/>
      <c r="D807"/>
      <c r="E807"/>
      <c r="F807"/>
      <c r="G807"/>
      <c r="H807"/>
      <c r="I807"/>
      <c r="J807"/>
      <c r="K807"/>
      <c r="L807"/>
      <c r="M807"/>
      <c r="N807"/>
      <c r="O807"/>
      <c r="P807"/>
      <c r="Q807"/>
      <c r="R807"/>
      <c r="S807"/>
    </row>
    <row r="808" spans="1:19" ht="14.5" x14ac:dyDescent="0.35">
      <c r="A808"/>
      <c r="B808"/>
      <c r="C808"/>
      <c r="D808"/>
      <c r="E808"/>
      <c r="F808"/>
      <c r="G808"/>
      <c r="H808"/>
      <c r="I808"/>
      <c r="J808"/>
      <c r="K808"/>
      <c r="L808"/>
      <c r="M808"/>
      <c r="N808"/>
      <c r="O808"/>
      <c r="P808"/>
      <c r="Q808"/>
      <c r="R808"/>
      <c r="S808"/>
    </row>
    <row r="809" spans="1:19" ht="14.5" x14ac:dyDescent="0.35">
      <c r="A809"/>
      <c r="B809"/>
      <c r="C809"/>
      <c r="D809"/>
      <c r="E809"/>
      <c r="F809"/>
      <c r="G809"/>
      <c r="H809"/>
      <c r="I809"/>
      <c r="J809"/>
      <c r="K809"/>
      <c r="L809"/>
      <c r="M809"/>
      <c r="N809"/>
      <c r="O809"/>
      <c r="P809"/>
      <c r="Q809"/>
      <c r="R809"/>
      <c r="S809"/>
    </row>
    <row r="810" spans="1:19" ht="14.5" x14ac:dyDescent="0.35">
      <c r="A810"/>
      <c r="B810"/>
      <c r="C810"/>
      <c r="D810"/>
      <c r="E810"/>
      <c r="F810"/>
      <c r="G810"/>
      <c r="H810"/>
      <c r="I810"/>
      <c r="J810"/>
      <c r="K810"/>
      <c r="L810"/>
      <c r="M810"/>
      <c r="N810"/>
      <c r="O810"/>
      <c r="P810"/>
      <c r="Q810"/>
      <c r="R810"/>
      <c r="S810"/>
    </row>
    <row r="811" spans="1:19" ht="14.5" x14ac:dyDescent="0.35">
      <c r="A811"/>
      <c r="B811"/>
      <c r="C811"/>
      <c r="D811"/>
      <c r="E811"/>
      <c r="F811"/>
      <c r="G811"/>
      <c r="H811"/>
      <c r="I811"/>
      <c r="J811"/>
      <c r="K811"/>
      <c r="L811"/>
      <c r="M811"/>
      <c r="N811"/>
      <c r="O811"/>
      <c r="P811"/>
      <c r="Q811"/>
      <c r="R811"/>
      <c r="S811"/>
    </row>
    <row r="812" spans="1:19" ht="14.5" x14ac:dyDescent="0.35">
      <c r="A812"/>
      <c r="B812"/>
      <c r="C812"/>
      <c r="D812"/>
      <c r="E812"/>
      <c r="F812"/>
      <c r="G812"/>
      <c r="H812"/>
      <c r="I812"/>
      <c r="J812"/>
      <c r="K812"/>
      <c r="L812"/>
      <c r="M812"/>
      <c r="N812"/>
      <c r="O812"/>
      <c r="P812"/>
      <c r="Q812"/>
      <c r="R812"/>
      <c r="S812"/>
    </row>
    <row r="813" spans="1:19" ht="14.5" x14ac:dyDescent="0.35">
      <c r="A813"/>
      <c r="B813"/>
      <c r="C813"/>
      <c r="D813"/>
      <c r="E813"/>
      <c r="F813"/>
      <c r="G813"/>
      <c r="H813"/>
      <c r="I813"/>
      <c r="J813"/>
      <c r="K813"/>
      <c r="L813"/>
      <c r="M813"/>
      <c r="N813"/>
      <c r="O813"/>
      <c r="P813"/>
      <c r="Q813"/>
      <c r="R813"/>
      <c r="S813"/>
    </row>
    <row r="814" spans="1:19" ht="14.5" x14ac:dyDescent="0.35">
      <c r="A814"/>
      <c r="B814"/>
      <c r="C814"/>
      <c r="D814"/>
      <c r="E814"/>
      <c r="F814"/>
      <c r="G814"/>
      <c r="H814"/>
      <c r="I814"/>
      <c r="J814"/>
      <c r="K814"/>
      <c r="L814"/>
      <c r="M814"/>
      <c r="N814"/>
      <c r="O814"/>
      <c r="P814"/>
      <c r="Q814"/>
      <c r="R814"/>
      <c r="S814"/>
    </row>
    <row r="815" spans="1:19" ht="14.5" x14ac:dyDescent="0.35">
      <c r="A815"/>
      <c r="B815"/>
      <c r="C815"/>
      <c r="D815"/>
      <c r="E815"/>
      <c r="F815"/>
      <c r="G815"/>
      <c r="H815"/>
      <c r="I815"/>
      <c r="J815"/>
      <c r="K815"/>
      <c r="L815"/>
      <c r="M815"/>
      <c r="N815"/>
      <c r="O815"/>
      <c r="P815"/>
      <c r="Q815"/>
      <c r="R815"/>
      <c r="S815"/>
    </row>
    <row r="816" spans="1:19" ht="14.5" x14ac:dyDescent="0.35">
      <c r="A816"/>
      <c r="B816"/>
      <c r="C816"/>
      <c r="D816"/>
      <c r="E816"/>
      <c r="F816"/>
      <c r="G816"/>
      <c r="H816"/>
      <c r="I816"/>
      <c r="J816"/>
      <c r="K816"/>
      <c r="L816"/>
      <c r="M816"/>
      <c r="N816"/>
      <c r="O816"/>
      <c r="P816"/>
      <c r="Q816"/>
      <c r="R816"/>
      <c r="S816"/>
    </row>
    <row r="817" spans="1:19" ht="14.5" x14ac:dyDescent="0.35">
      <c r="A817"/>
      <c r="B817"/>
      <c r="C817"/>
      <c r="D817"/>
      <c r="E817"/>
      <c r="F817"/>
      <c r="G817"/>
      <c r="H817"/>
      <c r="I817"/>
      <c r="J817"/>
      <c r="K817"/>
      <c r="L817"/>
      <c r="M817"/>
      <c r="N817"/>
      <c r="O817"/>
      <c r="P817"/>
      <c r="Q817"/>
      <c r="R817"/>
      <c r="S817"/>
    </row>
    <row r="818" spans="1:19" ht="14.5" x14ac:dyDescent="0.35">
      <c r="A818"/>
      <c r="B818"/>
      <c r="C818"/>
      <c r="D818"/>
      <c r="E818"/>
      <c r="F818"/>
      <c r="G818"/>
      <c r="H818"/>
      <c r="I818"/>
      <c r="J818"/>
      <c r="K818"/>
      <c r="L818"/>
      <c r="M818"/>
      <c r="N818"/>
      <c r="O818"/>
      <c r="P818"/>
      <c r="Q818"/>
      <c r="R818"/>
      <c r="S818"/>
    </row>
    <row r="819" spans="1:19" ht="14.5" x14ac:dyDescent="0.35">
      <c r="A819"/>
      <c r="B819"/>
      <c r="C819"/>
      <c r="D819"/>
      <c r="E819"/>
      <c r="F819"/>
      <c r="G819"/>
      <c r="H819"/>
      <c r="I819"/>
      <c r="J819"/>
      <c r="K819"/>
      <c r="L819"/>
      <c r="M819"/>
      <c r="N819"/>
      <c r="O819"/>
      <c r="P819"/>
      <c r="Q819"/>
      <c r="R819"/>
      <c r="S819"/>
    </row>
    <row r="820" spans="1:19" ht="14.5" x14ac:dyDescent="0.35">
      <c r="A820"/>
      <c r="B820"/>
      <c r="C820"/>
      <c r="D820"/>
      <c r="E820"/>
      <c r="F820"/>
      <c r="G820"/>
      <c r="H820"/>
      <c r="I820"/>
      <c r="J820"/>
      <c r="K820"/>
      <c r="L820"/>
      <c r="M820"/>
      <c r="N820"/>
      <c r="O820"/>
      <c r="P820"/>
      <c r="Q820"/>
      <c r="R820"/>
      <c r="S820"/>
    </row>
    <row r="821" spans="1:19" ht="14.5" x14ac:dyDescent="0.35">
      <c r="A821"/>
      <c r="B821"/>
      <c r="C821"/>
      <c r="D821"/>
      <c r="E821"/>
      <c r="F821"/>
      <c r="G821"/>
      <c r="H821"/>
      <c r="I821"/>
      <c r="J821"/>
      <c r="K821"/>
      <c r="L821"/>
      <c r="M821"/>
      <c r="N821"/>
      <c r="O821"/>
      <c r="P821"/>
      <c r="Q821"/>
      <c r="R821"/>
      <c r="S821"/>
    </row>
    <row r="822" spans="1:19" ht="14.5" x14ac:dyDescent="0.35">
      <c r="A822"/>
      <c r="B822"/>
      <c r="C822"/>
      <c r="D822"/>
      <c r="E822"/>
      <c r="F822"/>
      <c r="G822"/>
      <c r="H822"/>
      <c r="I822"/>
      <c r="J822"/>
      <c r="K822"/>
      <c r="L822"/>
      <c r="M822"/>
      <c r="N822"/>
      <c r="O822"/>
      <c r="P822"/>
      <c r="Q822"/>
      <c r="R822"/>
      <c r="S822"/>
    </row>
    <row r="823" spans="1:19" ht="14.5" x14ac:dyDescent="0.35">
      <c r="A823"/>
      <c r="B823"/>
      <c r="C823"/>
      <c r="D823"/>
      <c r="E823"/>
      <c r="F823"/>
      <c r="G823"/>
      <c r="H823"/>
      <c r="I823"/>
      <c r="J823"/>
      <c r="K823"/>
      <c r="L823"/>
      <c r="M823"/>
      <c r="N823"/>
      <c r="O823"/>
      <c r="P823"/>
      <c r="Q823"/>
      <c r="R823"/>
      <c r="S823"/>
    </row>
    <row r="824" spans="1:19" ht="14.5" x14ac:dyDescent="0.35">
      <c r="A824"/>
      <c r="B824"/>
      <c r="C824"/>
      <c r="D824"/>
      <c r="E824"/>
      <c r="F824"/>
      <c r="G824"/>
      <c r="H824"/>
      <c r="I824"/>
      <c r="J824"/>
      <c r="K824"/>
      <c r="L824"/>
      <c r="M824"/>
      <c r="N824"/>
      <c r="O824"/>
      <c r="P824"/>
      <c r="Q824"/>
      <c r="R824"/>
      <c r="S824"/>
    </row>
    <row r="825" spans="1:19" ht="14.5" x14ac:dyDescent="0.35">
      <c r="A825"/>
      <c r="B825"/>
      <c r="C825"/>
      <c r="D825"/>
      <c r="E825"/>
      <c r="F825"/>
      <c r="G825"/>
      <c r="H825"/>
      <c r="I825"/>
      <c r="J825"/>
      <c r="K825"/>
      <c r="L825"/>
      <c r="M825"/>
      <c r="N825"/>
      <c r="O825"/>
      <c r="P825"/>
      <c r="Q825"/>
      <c r="R825"/>
      <c r="S825"/>
    </row>
    <row r="826" spans="1:19" ht="14.5" x14ac:dyDescent="0.35">
      <c r="A826"/>
      <c r="B826"/>
      <c r="C826"/>
      <c r="D826"/>
      <c r="E826"/>
      <c r="F826"/>
      <c r="G826"/>
      <c r="H826"/>
      <c r="I826"/>
      <c r="J826"/>
      <c r="K826"/>
      <c r="L826"/>
      <c r="M826"/>
      <c r="N826"/>
      <c r="O826"/>
      <c r="P826"/>
      <c r="Q826"/>
      <c r="R826"/>
      <c r="S826"/>
    </row>
    <row r="827" spans="1:19" ht="14.5" x14ac:dyDescent="0.35">
      <c r="A827"/>
      <c r="B827"/>
      <c r="C827"/>
      <c r="D827"/>
      <c r="E827"/>
      <c r="F827"/>
      <c r="G827"/>
      <c r="H827"/>
      <c r="I827"/>
      <c r="J827"/>
      <c r="K827"/>
      <c r="L827"/>
      <c r="M827"/>
      <c r="N827"/>
      <c r="O827"/>
      <c r="P827"/>
      <c r="Q827"/>
      <c r="R827"/>
      <c r="S827"/>
    </row>
    <row r="828" spans="1:19" ht="14.5" x14ac:dyDescent="0.35">
      <c r="A828"/>
      <c r="B828"/>
      <c r="C828"/>
      <c r="D828"/>
      <c r="E828"/>
      <c r="F828"/>
      <c r="G828"/>
      <c r="H828"/>
      <c r="I828"/>
      <c r="J828"/>
      <c r="K828"/>
      <c r="L828"/>
      <c r="M828"/>
      <c r="N828"/>
      <c r="O828"/>
      <c r="P828"/>
      <c r="Q828"/>
      <c r="R828"/>
      <c r="S828"/>
    </row>
    <row r="829" spans="1:19" ht="14.5" x14ac:dyDescent="0.35">
      <c r="A829"/>
      <c r="B829"/>
      <c r="C829"/>
      <c r="D829"/>
      <c r="E829"/>
      <c r="F829"/>
      <c r="G829"/>
      <c r="H829"/>
      <c r="I829"/>
      <c r="J829"/>
      <c r="K829"/>
      <c r="L829"/>
      <c r="M829"/>
      <c r="N829"/>
      <c r="O829"/>
      <c r="P829"/>
      <c r="Q829"/>
      <c r="R829"/>
      <c r="S829"/>
    </row>
    <row r="830" spans="1:19" ht="14.5" x14ac:dyDescent="0.35">
      <c r="A830"/>
      <c r="B830"/>
      <c r="C830"/>
      <c r="D830"/>
      <c r="E830"/>
      <c r="F830"/>
      <c r="G830"/>
      <c r="H830"/>
      <c r="I830"/>
      <c r="J830"/>
      <c r="K830"/>
      <c r="L830"/>
      <c r="M830"/>
      <c r="N830"/>
      <c r="O830"/>
      <c r="P830"/>
      <c r="Q830"/>
      <c r="R830"/>
      <c r="S830"/>
    </row>
    <row r="831" spans="1:19" ht="14.5" x14ac:dyDescent="0.35">
      <c r="A831"/>
      <c r="B831"/>
      <c r="C831"/>
      <c r="D831"/>
      <c r="E831"/>
      <c r="F831"/>
      <c r="G831"/>
      <c r="H831"/>
      <c r="I831"/>
      <c r="J831"/>
      <c r="K831"/>
      <c r="L831"/>
      <c r="M831"/>
      <c r="N831"/>
      <c r="O831"/>
      <c r="P831"/>
      <c r="Q831"/>
      <c r="R831"/>
      <c r="S831"/>
    </row>
    <row r="832" spans="1:19" ht="14.5" x14ac:dyDescent="0.35">
      <c r="A832"/>
      <c r="B832"/>
      <c r="C832"/>
      <c r="D832"/>
      <c r="E832"/>
      <c r="F832"/>
      <c r="G832"/>
      <c r="H832"/>
      <c r="I832"/>
      <c r="J832"/>
      <c r="K832"/>
      <c r="L832"/>
      <c r="M832"/>
      <c r="N832"/>
      <c r="O832"/>
      <c r="P832"/>
      <c r="Q832"/>
      <c r="R832"/>
      <c r="S832"/>
    </row>
    <row r="833" spans="1:19" ht="14.5" x14ac:dyDescent="0.35">
      <c r="A833"/>
      <c r="B833"/>
      <c r="C833"/>
      <c r="D833"/>
      <c r="E833"/>
      <c r="F833"/>
      <c r="G833"/>
      <c r="H833"/>
      <c r="I833"/>
      <c r="J833"/>
      <c r="K833"/>
      <c r="L833"/>
      <c r="M833"/>
      <c r="N833"/>
      <c r="O833"/>
      <c r="P833"/>
      <c r="Q833"/>
      <c r="R833"/>
      <c r="S833"/>
    </row>
    <row r="834" spans="1:19" ht="14.5" x14ac:dyDescent="0.35">
      <c r="A834"/>
      <c r="B834"/>
      <c r="C834"/>
      <c r="D834"/>
      <c r="E834"/>
      <c r="F834"/>
      <c r="G834"/>
      <c r="H834"/>
      <c r="I834"/>
      <c r="J834"/>
      <c r="K834"/>
      <c r="L834"/>
      <c r="M834"/>
      <c r="N834"/>
      <c r="O834"/>
      <c r="P834"/>
      <c r="Q834"/>
      <c r="R834"/>
      <c r="S834"/>
    </row>
    <row r="835" spans="1:19" ht="14.5" x14ac:dyDescent="0.35">
      <c r="A835"/>
      <c r="B835"/>
      <c r="C835"/>
      <c r="D835"/>
      <c r="E835"/>
      <c r="F835"/>
      <c r="G835"/>
      <c r="H835"/>
      <c r="I835"/>
      <c r="J835"/>
      <c r="K835"/>
      <c r="L835"/>
      <c r="M835"/>
      <c r="N835"/>
      <c r="O835"/>
      <c r="P835"/>
      <c r="Q835"/>
      <c r="R835"/>
      <c r="S835"/>
    </row>
    <row r="836" spans="1:19" ht="14.5" x14ac:dyDescent="0.35">
      <c r="A836"/>
      <c r="B836"/>
      <c r="C836"/>
      <c r="D836"/>
      <c r="E836"/>
      <c r="F836"/>
      <c r="G836"/>
      <c r="H836"/>
      <c r="I836"/>
      <c r="J836"/>
      <c r="K836"/>
      <c r="L836"/>
      <c r="M836"/>
      <c r="N836"/>
      <c r="O836"/>
      <c r="P836"/>
      <c r="Q836"/>
      <c r="R836"/>
      <c r="S836"/>
    </row>
    <row r="837" spans="1:19" ht="14.5" x14ac:dyDescent="0.35">
      <c r="A837"/>
      <c r="B837"/>
      <c r="C837"/>
      <c r="D837"/>
      <c r="E837"/>
      <c r="F837"/>
      <c r="G837"/>
      <c r="H837"/>
      <c r="I837"/>
      <c r="J837"/>
      <c r="K837"/>
      <c r="L837"/>
      <c r="M837"/>
      <c r="N837"/>
      <c r="O837"/>
      <c r="P837"/>
      <c r="Q837"/>
      <c r="R837"/>
      <c r="S837"/>
    </row>
    <row r="838" spans="1:19" ht="14.5" x14ac:dyDescent="0.35">
      <c r="A838"/>
      <c r="B838"/>
      <c r="C838"/>
      <c r="D838"/>
      <c r="E838"/>
      <c r="F838"/>
      <c r="G838"/>
      <c r="H838"/>
      <c r="I838"/>
      <c r="J838"/>
      <c r="K838"/>
      <c r="L838"/>
      <c r="M838"/>
      <c r="N838"/>
      <c r="O838"/>
      <c r="P838"/>
      <c r="Q838"/>
      <c r="R838"/>
      <c r="S838"/>
    </row>
    <row r="839" spans="1:19" ht="14.5" x14ac:dyDescent="0.35">
      <c r="A839"/>
      <c r="B839"/>
      <c r="C839"/>
      <c r="D839"/>
      <c r="E839"/>
      <c r="F839"/>
      <c r="G839"/>
      <c r="H839"/>
      <c r="I839"/>
      <c r="J839"/>
      <c r="K839"/>
      <c r="L839"/>
      <c r="M839"/>
      <c r="N839"/>
      <c r="O839"/>
      <c r="P839"/>
      <c r="Q839"/>
      <c r="R839"/>
      <c r="S839"/>
    </row>
    <row r="840" spans="1:19" ht="14.5" x14ac:dyDescent="0.35">
      <c r="A840"/>
      <c r="B840"/>
      <c r="C840"/>
      <c r="D840"/>
      <c r="E840"/>
      <c r="F840"/>
      <c r="G840"/>
      <c r="H840"/>
      <c r="I840"/>
      <c r="J840"/>
      <c r="K840"/>
      <c r="L840"/>
      <c r="M840"/>
      <c r="N840"/>
      <c r="O840"/>
      <c r="P840"/>
      <c r="Q840"/>
      <c r="R840"/>
      <c r="S840"/>
    </row>
    <row r="841" spans="1:19" ht="14.5" x14ac:dyDescent="0.35">
      <c r="A841"/>
      <c r="B841"/>
      <c r="C841"/>
      <c r="D841"/>
      <c r="E841"/>
      <c r="F841"/>
      <c r="G841"/>
      <c r="H841"/>
      <c r="I841"/>
      <c r="J841"/>
      <c r="K841"/>
      <c r="L841"/>
      <c r="M841"/>
      <c r="N841"/>
      <c r="O841"/>
      <c r="P841"/>
      <c r="Q841"/>
      <c r="R841"/>
      <c r="S841"/>
    </row>
    <row r="842" spans="1:19" ht="14.5" x14ac:dyDescent="0.35">
      <c r="A842"/>
      <c r="B842"/>
      <c r="C842"/>
      <c r="D842"/>
      <c r="E842"/>
      <c r="F842"/>
      <c r="G842"/>
      <c r="H842"/>
      <c r="I842"/>
      <c r="J842"/>
      <c r="K842"/>
      <c r="L842"/>
      <c r="M842"/>
      <c r="N842"/>
      <c r="O842"/>
      <c r="P842"/>
      <c r="Q842"/>
      <c r="R842"/>
      <c r="S842"/>
    </row>
    <row r="843" spans="1:19" ht="14.5" x14ac:dyDescent="0.35">
      <c r="A843"/>
      <c r="B843"/>
      <c r="C843"/>
      <c r="D843"/>
      <c r="E843"/>
      <c r="F843"/>
      <c r="G843"/>
      <c r="H843"/>
      <c r="I843"/>
      <c r="J843"/>
      <c r="K843"/>
      <c r="L843"/>
      <c r="M843"/>
      <c r="N843"/>
      <c r="O843"/>
      <c r="P843"/>
      <c r="Q843"/>
      <c r="R843"/>
      <c r="S843"/>
    </row>
    <row r="844" spans="1:19" ht="14.5" x14ac:dyDescent="0.35">
      <c r="A844"/>
      <c r="B844"/>
      <c r="C844"/>
      <c r="D844"/>
      <c r="E844"/>
      <c r="F844"/>
      <c r="G844"/>
      <c r="H844"/>
      <c r="I844"/>
      <c r="J844"/>
      <c r="K844"/>
      <c r="L844"/>
      <c r="M844"/>
      <c r="N844"/>
      <c r="O844"/>
      <c r="P844"/>
      <c r="Q844"/>
      <c r="R844"/>
      <c r="S844"/>
    </row>
    <row r="845" spans="1:19" ht="14.5" x14ac:dyDescent="0.35">
      <c r="A845"/>
      <c r="B845"/>
      <c r="C845"/>
      <c r="D845"/>
      <c r="E845"/>
      <c r="F845"/>
      <c r="G845"/>
      <c r="H845"/>
      <c r="I845"/>
      <c r="J845"/>
      <c r="K845"/>
      <c r="L845"/>
      <c r="M845"/>
      <c r="N845"/>
      <c r="O845"/>
      <c r="P845"/>
      <c r="Q845"/>
      <c r="R845"/>
      <c r="S845"/>
    </row>
    <row r="846" spans="1:19" ht="14.5" x14ac:dyDescent="0.35">
      <c r="A846"/>
      <c r="B846"/>
      <c r="C846"/>
      <c r="D846"/>
      <c r="E846"/>
      <c r="F846"/>
      <c r="G846"/>
      <c r="H846"/>
      <c r="I846"/>
      <c r="J846"/>
      <c r="K846"/>
      <c r="L846"/>
      <c r="M846"/>
      <c r="N846"/>
      <c r="O846"/>
      <c r="P846"/>
      <c r="Q846"/>
      <c r="R846"/>
      <c r="S846"/>
    </row>
    <row r="847" spans="1:19" ht="14.5" x14ac:dyDescent="0.35">
      <c r="A847"/>
      <c r="B847"/>
      <c r="C847"/>
      <c r="D847"/>
      <c r="E847"/>
      <c r="F847"/>
      <c r="G847"/>
      <c r="H847"/>
      <c r="I847"/>
      <c r="J847"/>
      <c r="K847"/>
      <c r="L847"/>
      <c r="M847"/>
      <c r="N847"/>
      <c r="O847"/>
      <c r="P847"/>
      <c r="Q847"/>
      <c r="R847"/>
      <c r="S847"/>
    </row>
    <row r="848" spans="1:19" ht="14.5" x14ac:dyDescent="0.35">
      <c r="A848"/>
      <c r="B848"/>
      <c r="C848"/>
      <c r="D848"/>
      <c r="E848"/>
      <c r="F848"/>
      <c r="G848"/>
      <c r="H848"/>
      <c r="I848"/>
      <c r="J848"/>
      <c r="K848"/>
      <c r="L848"/>
      <c r="M848"/>
      <c r="N848"/>
      <c r="O848"/>
      <c r="P848"/>
      <c r="Q848"/>
      <c r="R848"/>
      <c r="S848"/>
    </row>
    <row r="849" spans="1:19" ht="14.5" x14ac:dyDescent="0.35">
      <c r="A849"/>
      <c r="B849"/>
      <c r="C849"/>
      <c r="D849"/>
      <c r="E849"/>
      <c r="F849"/>
      <c r="G849"/>
      <c r="H849"/>
      <c r="I849"/>
      <c r="J849"/>
      <c r="K849"/>
      <c r="L849"/>
      <c r="M849"/>
      <c r="N849"/>
      <c r="O849"/>
      <c r="P849"/>
      <c r="Q849"/>
      <c r="R849"/>
      <c r="S849"/>
    </row>
    <row r="850" spans="1:19" ht="14.5" x14ac:dyDescent="0.35">
      <c r="A850"/>
      <c r="B850"/>
      <c r="C850"/>
      <c r="D850"/>
      <c r="E850"/>
      <c r="F850"/>
      <c r="G850"/>
      <c r="H850"/>
      <c r="I850"/>
      <c r="J850"/>
      <c r="K850"/>
      <c r="L850"/>
      <c r="M850"/>
      <c r="N850"/>
      <c r="O850"/>
      <c r="P850"/>
      <c r="Q850"/>
      <c r="R850"/>
      <c r="S850"/>
    </row>
    <row r="851" spans="1:19" ht="14.5" x14ac:dyDescent="0.35">
      <c r="A851"/>
      <c r="B851"/>
      <c r="C851"/>
      <c r="D851"/>
      <c r="E851"/>
      <c r="F851"/>
      <c r="G851"/>
      <c r="H851"/>
      <c r="I851"/>
      <c r="J851"/>
      <c r="K851"/>
      <c r="L851"/>
      <c r="M851"/>
      <c r="N851"/>
      <c r="O851"/>
      <c r="P851"/>
      <c r="Q851"/>
      <c r="R851"/>
      <c r="S851"/>
    </row>
    <row r="852" spans="1:19" ht="14.5" x14ac:dyDescent="0.35">
      <c r="A852"/>
      <c r="B852"/>
      <c r="C852"/>
      <c r="D852"/>
      <c r="E852"/>
      <c r="F852"/>
      <c r="G852"/>
      <c r="H852"/>
      <c r="I852"/>
      <c r="J852"/>
      <c r="K852"/>
      <c r="L852"/>
      <c r="M852"/>
      <c r="N852"/>
      <c r="O852"/>
      <c r="P852"/>
      <c r="Q852"/>
      <c r="R852"/>
      <c r="S852"/>
    </row>
    <row r="853" spans="1:19" ht="14.5" x14ac:dyDescent="0.35">
      <c r="A853"/>
      <c r="B853"/>
      <c r="C853"/>
      <c r="D853"/>
      <c r="E853"/>
      <c r="F853"/>
      <c r="G853"/>
      <c r="H853"/>
      <c r="I853"/>
      <c r="J853"/>
      <c r="K853"/>
      <c r="L853"/>
      <c r="M853"/>
      <c r="N853"/>
      <c r="O853"/>
      <c r="P853"/>
      <c r="Q853"/>
      <c r="R853"/>
      <c r="S853"/>
    </row>
    <row r="854" spans="1:19" ht="14.5" x14ac:dyDescent="0.35">
      <c r="A854"/>
      <c r="B854"/>
      <c r="C854"/>
      <c r="D854"/>
      <c r="E854"/>
      <c r="F854"/>
      <c r="G854"/>
      <c r="H854"/>
      <c r="I854"/>
      <c r="J854"/>
      <c r="K854"/>
      <c r="L854"/>
      <c r="M854"/>
      <c r="N854"/>
      <c r="O854"/>
      <c r="P854"/>
      <c r="Q854"/>
      <c r="R854"/>
      <c r="S854"/>
    </row>
    <row r="855" spans="1:19" ht="14.5" x14ac:dyDescent="0.35">
      <c r="A855"/>
      <c r="B855"/>
      <c r="C855"/>
      <c r="D855"/>
      <c r="E855"/>
      <c r="F855"/>
      <c r="G855"/>
      <c r="H855"/>
      <c r="I855"/>
      <c r="J855"/>
      <c r="K855"/>
      <c r="L855"/>
      <c r="M855"/>
      <c r="N855"/>
      <c r="O855"/>
      <c r="P855"/>
      <c r="Q855"/>
      <c r="R855"/>
      <c r="S855"/>
    </row>
    <row r="856" spans="1:19" ht="14.5" x14ac:dyDescent="0.35">
      <c r="A856"/>
      <c r="B856"/>
      <c r="C856"/>
      <c r="D856"/>
      <c r="E856"/>
      <c r="F856"/>
      <c r="G856"/>
      <c r="H856"/>
      <c r="I856"/>
      <c r="J856"/>
      <c r="K856"/>
      <c r="L856"/>
      <c r="M856"/>
      <c r="N856"/>
      <c r="O856"/>
      <c r="P856"/>
      <c r="Q856"/>
      <c r="R856"/>
      <c r="S856"/>
    </row>
    <row r="857" spans="1:19" ht="14.5" x14ac:dyDescent="0.35">
      <c r="A857"/>
      <c r="B857"/>
      <c r="C857"/>
      <c r="D857"/>
      <c r="E857"/>
      <c r="F857"/>
      <c r="G857"/>
      <c r="H857"/>
      <c r="I857"/>
      <c r="J857"/>
      <c r="K857"/>
      <c r="L857"/>
      <c r="M857"/>
      <c r="N857"/>
      <c r="O857"/>
      <c r="P857"/>
      <c r="Q857"/>
      <c r="R857"/>
      <c r="S857"/>
    </row>
    <row r="858" spans="1:19" ht="14.5" x14ac:dyDescent="0.35">
      <c r="A858"/>
      <c r="B858"/>
      <c r="C858"/>
      <c r="D858"/>
      <c r="E858"/>
      <c r="F858"/>
      <c r="G858"/>
      <c r="H858"/>
      <c r="I858"/>
      <c r="J858"/>
      <c r="K858"/>
      <c r="L858"/>
      <c r="M858"/>
      <c r="N858"/>
      <c r="O858"/>
      <c r="P858"/>
      <c r="Q858"/>
      <c r="R858"/>
      <c r="S858"/>
    </row>
    <row r="859" spans="1:19" ht="14.5" x14ac:dyDescent="0.35">
      <c r="A859"/>
      <c r="B859"/>
      <c r="C859"/>
      <c r="D859"/>
      <c r="E859"/>
      <c r="F859"/>
      <c r="G859"/>
      <c r="H859"/>
      <c r="I859"/>
      <c r="J859"/>
      <c r="K859"/>
      <c r="L859"/>
      <c r="M859"/>
      <c r="N859"/>
      <c r="O859"/>
      <c r="P859"/>
      <c r="Q859"/>
      <c r="R859"/>
      <c r="S859"/>
    </row>
    <row r="860" spans="1:19" ht="14.5" x14ac:dyDescent="0.35">
      <c r="A860"/>
      <c r="B860"/>
      <c r="C860"/>
      <c r="D860"/>
      <c r="E860"/>
      <c r="F860"/>
      <c r="G860"/>
      <c r="H860"/>
      <c r="I860"/>
      <c r="J860"/>
      <c r="K860"/>
      <c r="L860"/>
      <c r="M860"/>
      <c r="N860"/>
      <c r="O860"/>
      <c r="P860"/>
      <c r="Q860"/>
      <c r="R860"/>
      <c r="S860"/>
    </row>
    <row r="861" spans="1:19" ht="14.5" x14ac:dyDescent="0.35">
      <c r="A861"/>
      <c r="B861"/>
      <c r="C861"/>
      <c r="D861"/>
      <c r="E861"/>
      <c r="F861"/>
      <c r="G861"/>
      <c r="H861"/>
      <c r="I861"/>
      <c r="J861"/>
      <c r="K861"/>
      <c r="L861"/>
      <c r="M861"/>
      <c r="N861"/>
      <c r="O861"/>
      <c r="P861"/>
      <c r="Q861"/>
      <c r="R861"/>
      <c r="S861"/>
    </row>
    <row r="862" spans="1:19" ht="14.5" x14ac:dyDescent="0.35">
      <c r="A862"/>
      <c r="B862"/>
      <c r="C862"/>
      <c r="D862"/>
      <c r="E862"/>
      <c r="F862"/>
      <c r="G862"/>
      <c r="H862"/>
      <c r="I862"/>
      <c r="J862"/>
      <c r="K862"/>
      <c r="L862"/>
      <c r="M862"/>
      <c r="N862"/>
      <c r="O862"/>
      <c r="P862"/>
      <c r="Q862"/>
      <c r="R862"/>
      <c r="S862"/>
    </row>
    <row r="863" spans="1:19" ht="14.5" x14ac:dyDescent="0.35">
      <c r="A863"/>
      <c r="B863"/>
      <c r="C863"/>
      <c r="D863"/>
      <c r="E863"/>
      <c r="F863"/>
      <c r="G863"/>
      <c r="H863"/>
      <c r="I863"/>
      <c r="J863"/>
      <c r="K863"/>
      <c r="L863"/>
      <c r="M863"/>
      <c r="N863"/>
      <c r="O863"/>
      <c r="P863"/>
      <c r="Q863"/>
      <c r="R863"/>
      <c r="S863"/>
    </row>
    <row r="864" spans="1:19" ht="14.5" x14ac:dyDescent="0.35">
      <c r="A864"/>
      <c r="B864"/>
      <c r="C864"/>
      <c r="D864"/>
      <c r="E864"/>
      <c r="F864"/>
      <c r="G864"/>
      <c r="H864"/>
      <c r="I864"/>
      <c r="J864"/>
      <c r="K864"/>
      <c r="L864"/>
      <c r="M864"/>
      <c r="N864"/>
      <c r="O864"/>
      <c r="P864"/>
      <c r="Q864"/>
      <c r="R864"/>
      <c r="S864"/>
    </row>
    <row r="865" spans="1:19" ht="14.5" x14ac:dyDescent="0.35">
      <c r="A865"/>
      <c r="B865"/>
      <c r="C865"/>
      <c r="D865"/>
      <c r="E865"/>
      <c r="F865"/>
      <c r="G865"/>
      <c r="H865"/>
      <c r="I865"/>
      <c r="J865"/>
      <c r="K865"/>
      <c r="L865"/>
      <c r="M865"/>
      <c r="N865"/>
      <c r="O865"/>
      <c r="P865"/>
      <c r="Q865"/>
      <c r="R865"/>
      <c r="S865"/>
    </row>
    <row r="866" spans="1:19" ht="14.5" x14ac:dyDescent="0.35">
      <c r="A866"/>
      <c r="B866"/>
      <c r="C866"/>
      <c r="D866"/>
      <c r="E866"/>
      <c r="F866"/>
      <c r="G866"/>
      <c r="H866"/>
      <c r="I866"/>
      <c r="J866"/>
      <c r="K866"/>
      <c r="L866"/>
      <c r="M866"/>
      <c r="N866"/>
      <c r="O866"/>
      <c r="P866"/>
      <c r="Q866"/>
      <c r="R866"/>
      <c r="S866"/>
    </row>
    <row r="867" spans="1:19" ht="14.5" x14ac:dyDescent="0.35">
      <c r="A867"/>
      <c r="B867"/>
      <c r="C867"/>
      <c r="D867"/>
      <c r="E867"/>
      <c r="F867"/>
      <c r="G867"/>
      <c r="H867"/>
      <c r="I867"/>
      <c r="J867"/>
      <c r="K867"/>
      <c r="L867"/>
      <c r="M867"/>
      <c r="N867"/>
      <c r="O867"/>
      <c r="P867"/>
      <c r="Q867"/>
      <c r="R867"/>
      <c r="S867"/>
    </row>
    <row r="868" spans="1:19" ht="14.5" x14ac:dyDescent="0.35">
      <c r="A868"/>
      <c r="B868"/>
      <c r="C868"/>
      <c r="D868"/>
      <c r="E868"/>
      <c r="F868"/>
      <c r="G868"/>
      <c r="H868"/>
      <c r="I868"/>
      <c r="J868"/>
      <c r="K868"/>
      <c r="L868"/>
      <c r="M868"/>
      <c r="N868"/>
      <c r="O868"/>
      <c r="P868"/>
      <c r="Q868"/>
      <c r="R868"/>
      <c r="S868"/>
    </row>
    <row r="869" spans="1:19" ht="14.5" x14ac:dyDescent="0.35">
      <c r="A869"/>
      <c r="B869"/>
      <c r="C869"/>
      <c r="D869"/>
      <c r="E869"/>
      <c r="F869"/>
      <c r="G869"/>
      <c r="H869"/>
      <c r="I869"/>
      <c r="J869"/>
      <c r="K869"/>
      <c r="L869"/>
      <c r="M869"/>
      <c r="N869"/>
      <c r="O869"/>
      <c r="P869"/>
      <c r="Q869"/>
      <c r="R869"/>
      <c r="S869"/>
    </row>
    <row r="870" spans="1:19" ht="14.5" x14ac:dyDescent="0.35">
      <c r="A870"/>
      <c r="B870"/>
      <c r="C870"/>
      <c r="D870"/>
      <c r="E870"/>
      <c r="F870"/>
      <c r="G870"/>
      <c r="H870"/>
      <c r="I870"/>
      <c r="J870"/>
      <c r="K870"/>
      <c r="L870"/>
      <c r="M870"/>
      <c r="N870"/>
      <c r="O870"/>
      <c r="P870"/>
      <c r="Q870"/>
      <c r="R870"/>
      <c r="S870"/>
    </row>
    <row r="871" spans="1:19" ht="14.5" x14ac:dyDescent="0.35">
      <c r="A871"/>
      <c r="B871"/>
      <c r="C871"/>
      <c r="D871"/>
      <c r="E871"/>
      <c r="F871"/>
      <c r="G871"/>
      <c r="H871"/>
      <c r="I871"/>
      <c r="J871"/>
      <c r="K871"/>
      <c r="L871"/>
      <c r="M871"/>
      <c r="N871"/>
      <c r="O871"/>
      <c r="P871"/>
      <c r="Q871"/>
      <c r="R871"/>
      <c r="S871"/>
    </row>
    <row r="872" spans="1:19" ht="14.5" x14ac:dyDescent="0.35">
      <c r="A872"/>
      <c r="B872"/>
      <c r="C872"/>
      <c r="D872"/>
      <c r="E872"/>
      <c r="F872"/>
      <c r="G872"/>
      <c r="H872"/>
      <c r="I872"/>
      <c r="J872"/>
      <c r="K872"/>
      <c r="L872"/>
      <c r="M872"/>
      <c r="N872"/>
      <c r="O872"/>
      <c r="P872"/>
      <c r="Q872"/>
      <c r="R872"/>
      <c r="S872"/>
    </row>
    <row r="873" spans="1:19" ht="14.5" x14ac:dyDescent="0.35">
      <c r="A873"/>
      <c r="B873"/>
      <c r="C873"/>
      <c r="D873"/>
      <c r="E873"/>
      <c r="F873"/>
      <c r="G873"/>
      <c r="H873"/>
      <c r="I873"/>
      <c r="J873"/>
      <c r="K873"/>
      <c r="L873"/>
      <c r="M873"/>
      <c r="N873"/>
      <c r="O873"/>
      <c r="P873"/>
      <c r="Q873"/>
      <c r="R873"/>
      <c r="S873"/>
    </row>
    <row r="874" spans="1:19" ht="14.5" x14ac:dyDescent="0.35">
      <c r="A874"/>
      <c r="B874"/>
      <c r="C874"/>
      <c r="D874"/>
      <c r="E874"/>
      <c r="F874"/>
      <c r="G874"/>
      <c r="H874"/>
      <c r="I874"/>
      <c r="J874"/>
      <c r="K874"/>
      <c r="L874"/>
      <c r="M874"/>
      <c r="N874"/>
      <c r="O874"/>
      <c r="P874"/>
      <c r="Q874"/>
      <c r="R874"/>
      <c r="S874"/>
    </row>
    <row r="875" spans="1:19" ht="14.5" x14ac:dyDescent="0.35">
      <c r="A875"/>
      <c r="B875"/>
      <c r="C875"/>
      <c r="D875"/>
      <c r="E875"/>
      <c r="F875"/>
      <c r="G875"/>
      <c r="H875"/>
      <c r="I875"/>
      <c r="J875"/>
      <c r="K875"/>
      <c r="L875"/>
      <c r="M875"/>
      <c r="N875"/>
      <c r="O875"/>
      <c r="P875"/>
      <c r="Q875"/>
      <c r="R875"/>
      <c r="S875"/>
    </row>
    <row r="876" spans="1:19" ht="14.5" x14ac:dyDescent="0.35">
      <c r="A876"/>
      <c r="B876"/>
      <c r="C876"/>
      <c r="D876"/>
      <c r="E876"/>
      <c r="F876"/>
      <c r="G876"/>
      <c r="H876"/>
      <c r="I876"/>
      <c r="J876"/>
      <c r="K876"/>
      <c r="L876"/>
      <c r="M876"/>
      <c r="N876"/>
      <c r="O876"/>
      <c r="P876"/>
      <c r="Q876"/>
      <c r="R876"/>
      <c r="S876"/>
    </row>
    <row r="877" spans="1:19" ht="14.5" x14ac:dyDescent="0.35">
      <c r="A877"/>
      <c r="B877"/>
      <c r="C877"/>
      <c r="D877"/>
      <c r="E877"/>
      <c r="F877"/>
      <c r="G877"/>
      <c r="H877"/>
      <c r="I877"/>
      <c r="J877"/>
      <c r="K877"/>
      <c r="L877"/>
      <c r="M877"/>
      <c r="N877"/>
      <c r="O877"/>
      <c r="P877"/>
      <c r="Q877"/>
      <c r="R877"/>
      <c r="S877"/>
    </row>
    <row r="878" spans="1:19" ht="14.5" x14ac:dyDescent="0.35">
      <c r="A878"/>
      <c r="B878"/>
      <c r="C878"/>
      <c r="D878"/>
      <c r="E878"/>
      <c r="F878"/>
      <c r="G878"/>
      <c r="H878"/>
      <c r="I878"/>
      <c r="J878"/>
      <c r="K878"/>
      <c r="L878"/>
      <c r="M878"/>
      <c r="N878"/>
      <c r="O878"/>
      <c r="P878"/>
      <c r="Q878"/>
      <c r="R878"/>
      <c r="S878"/>
    </row>
    <row r="879" spans="1:19" ht="14.5" x14ac:dyDescent="0.35">
      <c r="A879"/>
      <c r="B879"/>
      <c r="C879"/>
      <c r="D879"/>
      <c r="E879"/>
      <c r="F879"/>
      <c r="G879"/>
      <c r="H879"/>
      <c r="I879"/>
      <c r="J879"/>
      <c r="K879"/>
      <c r="L879"/>
      <c r="M879"/>
      <c r="N879"/>
      <c r="O879"/>
      <c r="P879"/>
      <c r="Q879"/>
      <c r="R879"/>
      <c r="S879"/>
    </row>
    <row r="880" spans="1:19" ht="14.5" x14ac:dyDescent="0.35">
      <c r="A880"/>
      <c r="B880"/>
      <c r="C880"/>
      <c r="D880"/>
      <c r="E880"/>
      <c r="F880"/>
      <c r="G880"/>
      <c r="H880"/>
      <c r="I880"/>
      <c r="J880"/>
      <c r="K880"/>
      <c r="L880"/>
      <c r="M880"/>
      <c r="N880"/>
      <c r="O880"/>
      <c r="P880"/>
      <c r="Q880"/>
      <c r="R880"/>
      <c r="S880"/>
    </row>
    <row r="881" spans="1:19" ht="14.5" x14ac:dyDescent="0.35">
      <c r="A881"/>
      <c r="B881"/>
      <c r="C881"/>
      <c r="D881"/>
      <c r="E881"/>
      <c r="F881"/>
      <c r="G881"/>
      <c r="H881"/>
      <c r="I881"/>
      <c r="J881"/>
      <c r="K881"/>
      <c r="L881"/>
      <c r="M881"/>
      <c r="N881"/>
      <c r="O881"/>
      <c r="P881"/>
      <c r="Q881"/>
      <c r="R881"/>
      <c r="S881"/>
    </row>
    <row r="882" spans="1:19" ht="14.5" x14ac:dyDescent="0.35">
      <c r="A882"/>
      <c r="B882"/>
      <c r="C882"/>
      <c r="D882"/>
      <c r="E882"/>
      <c r="F882"/>
      <c r="G882"/>
      <c r="H882"/>
      <c r="I882"/>
      <c r="J882"/>
      <c r="K882"/>
      <c r="L882"/>
      <c r="M882"/>
      <c r="N882"/>
      <c r="O882"/>
      <c r="P882"/>
      <c r="Q882"/>
      <c r="R882"/>
      <c r="S882"/>
    </row>
    <row r="883" spans="1:19" ht="14.5" x14ac:dyDescent="0.35">
      <c r="A883"/>
      <c r="B883"/>
      <c r="C883"/>
      <c r="D883"/>
      <c r="E883"/>
      <c r="F883"/>
      <c r="G883"/>
      <c r="H883"/>
      <c r="I883"/>
      <c r="J883"/>
      <c r="K883"/>
      <c r="L883"/>
      <c r="M883"/>
      <c r="N883"/>
      <c r="O883"/>
      <c r="P883"/>
      <c r="Q883"/>
      <c r="R883"/>
      <c r="S883"/>
    </row>
    <row r="884" spans="1:19" ht="14.5" x14ac:dyDescent="0.35">
      <c r="A884"/>
      <c r="B884"/>
      <c r="C884"/>
      <c r="D884"/>
      <c r="E884"/>
      <c r="F884"/>
      <c r="G884"/>
      <c r="H884"/>
      <c r="I884"/>
      <c r="J884"/>
      <c r="K884"/>
      <c r="L884"/>
      <c r="M884"/>
      <c r="N884"/>
      <c r="O884"/>
      <c r="P884"/>
      <c r="Q884"/>
      <c r="R884"/>
      <c r="S884"/>
    </row>
    <row r="885" spans="1:19" ht="14.5" x14ac:dyDescent="0.35">
      <c r="A885"/>
      <c r="B885"/>
      <c r="C885"/>
      <c r="D885"/>
      <c r="E885"/>
      <c r="F885"/>
      <c r="G885"/>
      <c r="H885"/>
      <c r="I885"/>
      <c r="J885"/>
      <c r="K885"/>
      <c r="L885"/>
      <c r="M885"/>
      <c r="N885"/>
      <c r="O885"/>
      <c r="P885"/>
      <c r="Q885"/>
      <c r="R885"/>
      <c r="S885"/>
    </row>
    <row r="886" spans="1:19" ht="14.5" x14ac:dyDescent="0.35">
      <c r="A886"/>
      <c r="B886"/>
      <c r="C886"/>
      <c r="D886"/>
      <c r="E886"/>
      <c r="F886"/>
      <c r="G886"/>
      <c r="H886"/>
      <c r="I886"/>
      <c r="J886"/>
      <c r="K886"/>
      <c r="L886"/>
      <c r="M886"/>
      <c r="N886"/>
      <c r="O886"/>
      <c r="P886"/>
      <c r="Q886"/>
      <c r="R886"/>
      <c r="S886"/>
    </row>
    <row r="887" spans="1:19" ht="14.5" x14ac:dyDescent="0.35">
      <c r="A887"/>
      <c r="B887"/>
      <c r="C887"/>
      <c r="D887"/>
      <c r="E887"/>
      <c r="F887"/>
      <c r="G887"/>
      <c r="H887"/>
      <c r="I887"/>
      <c r="J887"/>
      <c r="K887"/>
      <c r="L887"/>
      <c r="M887"/>
      <c r="N887"/>
      <c r="O887"/>
      <c r="P887"/>
      <c r="Q887"/>
      <c r="R887"/>
      <c r="S887"/>
    </row>
    <row r="888" spans="1:19" ht="14.5" x14ac:dyDescent="0.35">
      <c r="A888"/>
      <c r="B888"/>
      <c r="C888"/>
      <c r="D888"/>
      <c r="E888"/>
      <c r="F888"/>
      <c r="G888"/>
      <c r="H888"/>
      <c r="I888"/>
      <c r="J888"/>
      <c r="K888"/>
      <c r="L888"/>
      <c r="M888"/>
      <c r="N888"/>
      <c r="O888"/>
      <c r="P888"/>
      <c r="Q888"/>
      <c r="R888"/>
      <c r="S888"/>
    </row>
    <row r="889" spans="1:19" ht="14.5" x14ac:dyDescent="0.35">
      <c r="A889"/>
      <c r="B889"/>
      <c r="C889"/>
      <c r="D889"/>
      <c r="E889"/>
      <c r="F889"/>
      <c r="G889"/>
      <c r="H889"/>
      <c r="I889"/>
      <c r="J889"/>
      <c r="K889"/>
      <c r="L889"/>
      <c r="M889"/>
      <c r="N889"/>
      <c r="O889"/>
      <c r="P889"/>
      <c r="Q889"/>
      <c r="R889"/>
      <c r="S889"/>
    </row>
    <row r="890" spans="1:19" ht="14.5" x14ac:dyDescent="0.35">
      <c r="A890"/>
      <c r="B890"/>
      <c r="C890"/>
      <c r="D890"/>
      <c r="E890"/>
      <c r="F890"/>
      <c r="G890"/>
      <c r="H890"/>
      <c r="I890"/>
      <c r="J890"/>
      <c r="K890"/>
      <c r="L890"/>
      <c r="M890"/>
      <c r="N890"/>
      <c r="O890"/>
      <c r="P890"/>
      <c r="Q890"/>
      <c r="R890"/>
      <c r="S890"/>
    </row>
    <row r="891" spans="1:19" ht="14.5" x14ac:dyDescent="0.35">
      <c r="A891"/>
      <c r="B891"/>
      <c r="C891"/>
      <c r="D891"/>
      <c r="E891"/>
      <c r="F891"/>
      <c r="G891"/>
      <c r="H891"/>
      <c r="I891"/>
      <c r="J891"/>
      <c r="K891"/>
      <c r="L891"/>
      <c r="M891"/>
      <c r="N891"/>
      <c r="O891"/>
      <c r="P891"/>
      <c r="Q891"/>
      <c r="R891"/>
      <c r="S891"/>
    </row>
    <row r="892" spans="1:19" ht="14.5" x14ac:dyDescent="0.35">
      <c r="A892"/>
      <c r="B892"/>
      <c r="C892"/>
      <c r="D892"/>
      <c r="E892"/>
      <c r="F892"/>
      <c r="G892"/>
      <c r="H892"/>
      <c r="I892"/>
      <c r="J892"/>
      <c r="K892"/>
      <c r="L892"/>
      <c r="M892"/>
      <c r="N892"/>
      <c r="O892"/>
      <c r="P892"/>
      <c r="Q892"/>
      <c r="R892"/>
      <c r="S892"/>
    </row>
    <row r="893" spans="1:19" ht="14.5" x14ac:dyDescent="0.35">
      <c r="A893"/>
      <c r="B893"/>
      <c r="C893"/>
      <c r="D893"/>
      <c r="E893"/>
      <c r="F893"/>
      <c r="G893"/>
      <c r="H893"/>
      <c r="I893"/>
      <c r="J893"/>
      <c r="K893"/>
      <c r="L893"/>
      <c r="M893"/>
      <c r="N893"/>
      <c r="O893"/>
      <c r="P893"/>
      <c r="Q893"/>
      <c r="R893"/>
      <c r="S893"/>
    </row>
    <row r="894" spans="1:19" ht="14.5" x14ac:dyDescent="0.35">
      <c r="A894"/>
      <c r="B894"/>
      <c r="C894"/>
      <c r="D894"/>
      <c r="E894"/>
      <c r="F894"/>
      <c r="G894"/>
      <c r="H894"/>
      <c r="I894"/>
      <c r="J894"/>
      <c r="K894"/>
      <c r="L894"/>
      <c r="M894"/>
      <c r="N894"/>
      <c r="O894"/>
      <c r="P894"/>
      <c r="Q894"/>
      <c r="R894"/>
      <c r="S894"/>
    </row>
    <row r="895" spans="1:19" ht="14.5" x14ac:dyDescent="0.35">
      <c r="A895"/>
      <c r="B895"/>
      <c r="C895"/>
      <c r="D895"/>
      <c r="E895"/>
      <c r="F895"/>
      <c r="G895"/>
      <c r="H895"/>
      <c r="I895"/>
      <c r="J895"/>
      <c r="K895"/>
      <c r="L895"/>
      <c r="M895"/>
      <c r="N895"/>
      <c r="O895"/>
      <c r="P895"/>
      <c r="Q895"/>
      <c r="R895"/>
      <c r="S895"/>
    </row>
    <row r="896" spans="1:19" ht="14.5" x14ac:dyDescent="0.35">
      <c r="A896"/>
      <c r="B896"/>
      <c r="C896"/>
      <c r="D896"/>
      <c r="E896"/>
      <c r="F896"/>
      <c r="G896"/>
      <c r="H896"/>
      <c r="I896"/>
      <c r="J896"/>
      <c r="K896"/>
      <c r="L896"/>
      <c r="M896"/>
      <c r="N896"/>
      <c r="O896"/>
      <c r="P896"/>
      <c r="Q896"/>
      <c r="R896"/>
      <c r="S896"/>
    </row>
    <row r="897" spans="1:19" ht="14.5" x14ac:dyDescent="0.35">
      <c r="A897"/>
      <c r="B897"/>
      <c r="C897"/>
      <c r="D897"/>
      <c r="E897"/>
      <c r="F897"/>
      <c r="G897"/>
      <c r="H897"/>
      <c r="I897"/>
      <c r="J897"/>
      <c r="K897"/>
      <c r="L897"/>
      <c r="M897"/>
      <c r="N897"/>
      <c r="O897"/>
      <c r="P897"/>
      <c r="Q897"/>
      <c r="R897"/>
      <c r="S897"/>
    </row>
    <row r="898" spans="1:19" ht="14.5" x14ac:dyDescent="0.35">
      <c r="A898"/>
      <c r="B898"/>
      <c r="C898"/>
      <c r="D898"/>
      <c r="E898"/>
      <c r="F898"/>
      <c r="G898"/>
      <c r="H898"/>
      <c r="I898"/>
      <c r="J898"/>
      <c r="K898"/>
      <c r="L898"/>
      <c r="M898"/>
      <c r="N898"/>
      <c r="O898"/>
      <c r="P898"/>
      <c r="Q898"/>
      <c r="R898"/>
      <c r="S898"/>
    </row>
    <row r="899" spans="1:19" ht="14.5" x14ac:dyDescent="0.35">
      <c r="A899"/>
      <c r="B899"/>
      <c r="C899"/>
      <c r="D899"/>
      <c r="E899"/>
      <c r="F899"/>
      <c r="G899"/>
      <c r="H899"/>
      <c r="I899"/>
      <c r="J899"/>
      <c r="K899"/>
      <c r="L899"/>
      <c r="M899"/>
      <c r="N899"/>
      <c r="O899"/>
      <c r="P899"/>
      <c r="Q899"/>
      <c r="R899"/>
      <c r="S899"/>
    </row>
    <row r="900" spans="1:19" ht="14.5" x14ac:dyDescent="0.35">
      <c r="A900"/>
      <c r="B900"/>
      <c r="C900"/>
      <c r="D900"/>
      <c r="E900"/>
      <c r="F900"/>
      <c r="G900"/>
      <c r="H900"/>
      <c r="I900"/>
      <c r="J900"/>
      <c r="K900"/>
      <c r="L900"/>
      <c r="M900"/>
      <c r="N900"/>
      <c r="O900"/>
      <c r="P900"/>
      <c r="Q900"/>
      <c r="R900"/>
      <c r="S900"/>
    </row>
    <row r="901" spans="1:19" ht="14.5" x14ac:dyDescent="0.35">
      <c r="A901"/>
      <c r="B901"/>
      <c r="C901"/>
      <c r="D901"/>
      <c r="E901"/>
      <c r="F901"/>
      <c r="G901"/>
      <c r="H901"/>
      <c r="I901"/>
      <c r="J901"/>
      <c r="K901"/>
      <c r="L901"/>
      <c r="M901"/>
      <c r="N901"/>
      <c r="O901"/>
      <c r="P901"/>
      <c r="Q901"/>
      <c r="R901"/>
      <c r="S901"/>
    </row>
    <row r="902" spans="1:19" ht="14.5" x14ac:dyDescent="0.35">
      <c r="A902"/>
      <c r="B902"/>
      <c r="C902"/>
      <c r="D902"/>
      <c r="E902"/>
      <c r="F902"/>
      <c r="G902"/>
      <c r="H902"/>
      <c r="I902"/>
      <c r="J902"/>
      <c r="K902"/>
      <c r="L902"/>
      <c r="M902"/>
      <c r="N902"/>
      <c r="O902"/>
      <c r="P902"/>
      <c r="Q902"/>
      <c r="R902"/>
      <c r="S902"/>
    </row>
    <row r="903" spans="1:19" ht="14.5" x14ac:dyDescent="0.35">
      <c r="A903"/>
      <c r="B903"/>
      <c r="C903"/>
      <c r="D903"/>
      <c r="E903"/>
      <c r="F903"/>
      <c r="G903"/>
      <c r="H903"/>
      <c r="I903"/>
      <c r="J903"/>
      <c r="K903"/>
      <c r="L903"/>
      <c r="M903"/>
      <c r="N903"/>
      <c r="O903"/>
      <c r="P903"/>
      <c r="Q903"/>
      <c r="R903"/>
      <c r="S903"/>
    </row>
    <row r="904" spans="1:19" ht="14.5" x14ac:dyDescent="0.35">
      <c r="A904"/>
      <c r="B904"/>
      <c r="C904"/>
      <c r="D904"/>
      <c r="E904"/>
      <c r="F904"/>
      <c r="G904"/>
      <c r="H904"/>
      <c r="I904"/>
      <c r="J904"/>
      <c r="K904"/>
      <c r="L904"/>
      <c r="M904"/>
      <c r="N904"/>
      <c r="O904"/>
      <c r="P904"/>
      <c r="Q904"/>
      <c r="R904"/>
      <c r="S904"/>
    </row>
    <row r="905" spans="1:19" ht="14.5" x14ac:dyDescent="0.35">
      <c r="A905"/>
      <c r="B905"/>
      <c r="C905"/>
      <c r="D905"/>
      <c r="E905"/>
      <c r="F905"/>
      <c r="G905"/>
      <c r="H905"/>
      <c r="I905"/>
      <c r="J905"/>
      <c r="K905"/>
      <c r="L905"/>
      <c r="M905"/>
      <c r="N905"/>
      <c r="O905"/>
      <c r="P905"/>
      <c r="Q905"/>
      <c r="R905"/>
      <c r="S905"/>
    </row>
    <row r="906" spans="1:19" ht="14.5" x14ac:dyDescent="0.35">
      <c r="A906"/>
      <c r="B906"/>
      <c r="C906"/>
      <c r="D906"/>
      <c r="E906"/>
      <c r="F906"/>
      <c r="G906"/>
      <c r="H906"/>
      <c r="I906"/>
      <c r="J906"/>
      <c r="K906"/>
      <c r="L906"/>
      <c r="M906"/>
      <c r="N906"/>
      <c r="O906"/>
      <c r="P906"/>
      <c r="Q906"/>
      <c r="R906"/>
      <c r="S906"/>
    </row>
    <row r="907" spans="1:19" ht="14.5" x14ac:dyDescent="0.35">
      <c r="A907"/>
      <c r="B907"/>
      <c r="C907"/>
      <c r="D907"/>
      <c r="E907"/>
      <c r="F907"/>
      <c r="G907"/>
      <c r="H907"/>
      <c r="I907"/>
      <c r="J907"/>
      <c r="K907"/>
      <c r="L907"/>
      <c r="M907"/>
      <c r="N907"/>
      <c r="O907"/>
      <c r="P907"/>
      <c r="Q907"/>
      <c r="R907"/>
      <c r="S907"/>
    </row>
    <row r="908" spans="1:19" ht="14.5" x14ac:dyDescent="0.35">
      <c r="A908"/>
      <c r="B908"/>
      <c r="C908"/>
      <c r="D908"/>
      <c r="E908"/>
      <c r="F908"/>
      <c r="G908"/>
      <c r="H908"/>
      <c r="I908"/>
      <c r="J908"/>
      <c r="K908"/>
      <c r="L908"/>
      <c r="M908"/>
      <c r="N908"/>
      <c r="O908"/>
      <c r="P908"/>
      <c r="Q908"/>
      <c r="R908"/>
      <c r="S908"/>
    </row>
    <row r="909" spans="1:19" ht="14.5" x14ac:dyDescent="0.35">
      <c r="A909"/>
      <c r="B909"/>
      <c r="C909"/>
      <c r="D909"/>
      <c r="E909"/>
      <c r="F909"/>
      <c r="G909"/>
      <c r="H909"/>
      <c r="I909"/>
      <c r="J909"/>
      <c r="K909"/>
      <c r="L909"/>
      <c r="M909"/>
      <c r="N909"/>
      <c r="O909"/>
      <c r="P909"/>
      <c r="Q909"/>
      <c r="R909"/>
      <c r="S909"/>
    </row>
    <row r="910" spans="1:19" ht="14.5" x14ac:dyDescent="0.35">
      <c r="A910"/>
      <c r="B910"/>
      <c r="C910"/>
      <c r="D910"/>
      <c r="E910"/>
      <c r="F910"/>
      <c r="G910"/>
      <c r="H910"/>
      <c r="I910"/>
      <c r="J910"/>
      <c r="K910"/>
      <c r="L910"/>
      <c r="M910"/>
      <c r="N910"/>
      <c r="O910"/>
      <c r="P910"/>
      <c r="Q910"/>
      <c r="R910"/>
      <c r="S910"/>
    </row>
    <row r="911" spans="1:19" ht="14.5" x14ac:dyDescent="0.35">
      <c r="A911"/>
      <c r="B911"/>
      <c r="C911"/>
      <c r="D911"/>
      <c r="E911"/>
      <c r="F911"/>
      <c r="G911"/>
      <c r="H911"/>
      <c r="I911"/>
      <c r="J911"/>
      <c r="K911"/>
      <c r="L911"/>
      <c r="M911"/>
      <c r="N911"/>
      <c r="O911"/>
      <c r="P911"/>
      <c r="Q911"/>
      <c r="R911"/>
      <c r="S911"/>
    </row>
    <row r="912" spans="1:19" ht="14.5" x14ac:dyDescent="0.35">
      <c r="A912"/>
      <c r="B912"/>
      <c r="C912"/>
      <c r="D912"/>
      <c r="E912"/>
      <c r="F912"/>
      <c r="G912"/>
      <c r="H912"/>
      <c r="I912"/>
      <c r="J912"/>
      <c r="K912"/>
      <c r="L912"/>
      <c r="M912"/>
      <c r="N912"/>
      <c r="O912"/>
      <c r="P912"/>
      <c r="Q912"/>
      <c r="R912"/>
      <c r="S912"/>
    </row>
    <row r="913" spans="1:19" ht="14.5" x14ac:dyDescent="0.35">
      <c r="A913"/>
      <c r="B913"/>
      <c r="C913"/>
      <c r="D913"/>
      <c r="E913"/>
      <c r="F913"/>
      <c r="G913"/>
      <c r="H913"/>
      <c r="I913"/>
      <c r="J913"/>
      <c r="K913"/>
      <c r="L913"/>
      <c r="M913"/>
      <c r="N913"/>
      <c r="O913"/>
      <c r="P913"/>
      <c r="Q913"/>
      <c r="R913"/>
      <c r="S913"/>
    </row>
    <row r="914" spans="1:19" ht="14.5" x14ac:dyDescent="0.35">
      <c r="A914"/>
      <c r="B914"/>
      <c r="C914"/>
      <c r="D914"/>
      <c r="E914"/>
      <c r="F914"/>
      <c r="G914"/>
      <c r="H914"/>
      <c r="I914"/>
      <c r="J914"/>
      <c r="K914"/>
      <c r="L914"/>
      <c r="M914"/>
      <c r="N914"/>
      <c r="O914"/>
      <c r="P914"/>
      <c r="Q914"/>
      <c r="R914"/>
      <c r="S914"/>
    </row>
    <row r="915" spans="1:19" ht="14.5" x14ac:dyDescent="0.35">
      <c r="A915"/>
      <c r="B915"/>
      <c r="C915"/>
      <c r="D915"/>
      <c r="E915"/>
      <c r="F915"/>
      <c r="G915"/>
      <c r="H915"/>
      <c r="I915"/>
      <c r="J915"/>
      <c r="K915"/>
      <c r="L915"/>
      <c r="M915"/>
      <c r="N915"/>
      <c r="O915"/>
      <c r="P915"/>
      <c r="Q915"/>
      <c r="R915"/>
      <c r="S915"/>
    </row>
    <row r="916" spans="1:19" ht="14.5" x14ac:dyDescent="0.35">
      <c r="A916"/>
      <c r="B916"/>
      <c r="C916"/>
      <c r="D916"/>
      <c r="E916"/>
      <c r="F916"/>
      <c r="G916"/>
      <c r="H916"/>
      <c r="I916"/>
      <c r="J916"/>
      <c r="K916"/>
      <c r="L916"/>
      <c r="M916"/>
      <c r="N916"/>
      <c r="O916"/>
      <c r="P916"/>
      <c r="Q916"/>
      <c r="R916"/>
      <c r="S916"/>
    </row>
    <row r="917" spans="1:19" ht="14.5" x14ac:dyDescent="0.35">
      <c r="A917"/>
      <c r="B917"/>
      <c r="C917"/>
      <c r="D917"/>
      <c r="E917"/>
      <c r="F917"/>
      <c r="G917"/>
      <c r="H917"/>
      <c r="I917"/>
      <c r="J917"/>
      <c r="K917"/>
      <c r="L917"/>
      <c r="M917"/>
      <c r="N917"/>
      <c r="O917"/>
      <c r="P917"/>
      <c r="Q917"/>
      <c r="R917"/>
      <c r="S917"/>
    </row>
    <row r="918" spans="1:19" ht="14.5" x14ac:dyDescent="0.35">
      <c r="A918"/>
      <c r="B918"/>
      <c r="C918"/>
      <c r="D918"/>
      <c r="E918"/>
      <c r="F918"/>
      <c r="G918"/>
      <c r="H918"/>
      <c r="I918"/>
      <c r="J918"/>
      <c r="K918"/>
      <c r="L918"/>
      <c r="M918"/>
      <c r="N918"/>
      <c r="O918"/>
      <c r="P918"/>
      <c r="Q918"/>
      <c r="R918"/>
      <c r="S918"/>
    </row>
    <row r="919" spans="1:19" ht="14.5" x14ac:dyDescent="0.35">
      <c r="A919"/>
      <c r="B919"/>
      <c r="C919"/>
      <c r="D919"/>
      <c r="E919"/>
      <c r="F919"/>
      <c r="G919"/>
      <c r="H919"/>
      <c r="I919"/>
      <c r="J919"/>
      <c r="K919"/>
      <c r="L919"/>
      <c r="M919"/>
      <c r="N919"/>
      <c r="O919"/>
      <c r="P919"/>
      <c r="Q919"/>
      <c r="R919"/>
      <c r="S919"/>
    </row>
    <row r="920" spans="1:19" ht="14.5" x14ac:dyDescent="0.35">
      <c r="A920"/>
      <c r="B920"/>
      <c r="C920"/>
      <c r="D920"/>
      <c r="E920"/>
      <c r="F920"/>
      <c r="G920"/>
      <c r="H920"/>
      <c r="I920"/>
      <c r="J920"/>
      <c r="K920"/>
      <c r="L920"/>
      <c r="M920"/>
      <c r="N920"/>
      <c r="O920"/>
      <c r="P920"/>
      <c r="Q920"/>
      <c r="R920"/>
      <c r="S920"/>
    </row>
    <row r="921" spans="1:19" ht="14.5" x14ac:dyDescent="0.35">
      <c r="A921"/>
      <c r="B921"/>
      <c r="C921"/>
      <c r="D921"/>
      <c r="E921"/>
      <c r="F921"/>
      <c r="G921"/>
      <c r="H921"/>
      <c r="I921"/>
      <c r="J921"/>
      <c r="K921"/>
      <c r="L921"/>
      <c r="M921"/>
      <c r="N921"/>
      <c r="O921"/>
      <c r="P921"/>
      <c r="Q921"/>
      <c r="R921"/>
      <c r="S921"/>
    </row>
    <row r="922" spans="1:19" ht="14.5" x14ac:dyDescent="0.35">
      <c r="A922"/>
      <c r="B922"/>
      <c r="C922"/>
      <c r="D922"/>
      <c r="E922"/>
      <c r="F922"/>
      <c r="G922"/>
      <c r="H922"/>
      <c r="I922"/>
      <c r="J922"/>
      <c r="K922"/>
      <c r="L922"/>
      <c r="M922"/>
      <c r="N922"/>
      <c r="O922"/>
      <c r="P922"/>
      <c r="Q922"/>
      <c r="R922"/>
      <c r="S922"/>
    </row>
    <row r="923" spans="1:19" ht="14.5" x14ac:dyDescent="0.35">
      <c r="A923"/>
      <c r="B923"/>
      <c r="C923"/>
      <c r="D923"/>
      <c r="E923"/>
      <c r="F923"/>
      <c r="G923"/>
      <c r="H923"/>
      <c r="I923"/>
      <c r="J923"/>
      <c r="K923"/>
      <c r="L923"/>
      <c r="M923"/>
      <c r="N923"/>
      <c r="O923"/>
      <c r="P923"/>
      <c r="Q923"/>
      <c r="R923"/>
      <c r="S923"/>
    </row>
    <row r="924" spans="1:19" ht="14.5" x14ac:dyDescent="0.35">
      <c r="A924"/>
      <c r="B924"/>
      <c r="C924"/>
      <c r="D924"/>
      <c r="E924"/>
      <c r="F924"/>
      <c r="G924"/>
      <c r="H924"/>
      <c r="I924"/>
      <c r="J924"/>
      <c r="K924"/>
      <c r="L924"/>
      <c r="M924"/>
      <c r="N924"/>
      <c r="O924"/>
      <c r="P924"/>
      <c r="Q924"/>
      <c r="R924"/>
      <c r="S924"/>
    </row>
    <row r="925" spans="1:19" ht="14.5" x14ac:dyDescent="0.35">
      <c r="A925"/>
      <c r="B925"/>
      <c r="C925"/>
      <c r="D925"/>
      <c r="E925"/>
      <c r="F925"/>
      <c r="G925"/>
      <c r="H925"/>
      <c r="I925"/>
      <c r="J925"/>
      <c r="K925"/>
      <c r="L925"/>
      <c r="M925"/>
      <c r="N925"/>
      <c r="O925"/>
      <c r="P925"/>
      <c r="Q925"/>
      <c r="R925"/>
      <c r="S925"/>
    </row>
    <row r="926" spans="1:19" ht="14.5" x14ac:dyDescent="0.35">
      <c r="A926"/>
      <c r="B926"/>
      <c r="C926"/>
      <c r="D926"/>
      <c r="E926"/>
      <c r="F926"/>
      <c r="G926"/>
      <c r="H926"/>
      <c r="I926"/>
      <c r="J926"/>
      <c r="K926"/>
      <c r="L926"/>
      <c r="M926"/>
      <c r="N926"/>
      <c r="O926"/>
      <c r="P926"/>
      <c r="Q926"/>
      <c r="R926"/>
      <c r="S926"/>
    </row>
    <row r="927" spans="1:19" ht="14.5" x14ac:dyDescent="0.35">
      <c r="A927"/>
      <c r="B927"/>
      <c r="C927"/>
      <c r="D927"/>
      <c r="E927"/>
      <c r="F927"/>
      <c r="G927"/>
      <c r="H927"/>
      <c r="I927"/>
      <c r="J927"/>
      <c r="K927"/>
      <c r="L927"/>
      <c r="M927"/>
      <c r="N927"/>
      <c r="O927"/>
      <c r="P927"/>
      <c r="Q927"/>
      <c r="R927"/>
      <c r="S927"/>
    </row>
    <row r="928" spans="1:19" ht="14.5" x14ac:dyDescent="0.35">
      <c r="A928"/>
      <c r="B928"/>
      <c r="C928"/>
      <c r="D928"/>
      <c r="E928"/>
      <c r="F928"/>
      <c r="G928"/>
      <c r="H928"/>
      <c r="I928"/>
      <c r="J928"/>
      <c r="K928"/>
      <c r="L928"/>
      <c r="M928"/>
      <c r="N928"/>
      <c r="O928"/>
      <c r="P928"/>
      <c r="Q928"/>
      <c r="R928"/>
      <c r="S928"/>
    </row>
    <row r="929" spans="1:19" ht="14.5" x14ac:dyDescent="0.35">
      <c r="A929"/>
      <c r="B929"/>
      <c r="C929"/>
      <c r="D929"/>
      <c r="E929"/>
      <c r="F929"/>
      <c r="G929"/>
      <c r="H929"/>
      <c r="I929"/>
      <c r="J929"/>
      <c r="K929"/>
      <c r="L929"/>
      <c r="M929"/>
      <c r="N929"/>
      <c r="O929"/>
      <c r="P929"/>
      <c r="Q929"/>
      <c r="R929"/>
      <c r="S929"/>
    </row>
    <row r="930" spans="1:19" ht="14.5" x14ac:dyDescent="0.35">
      <c r="A930"/>
      <c r="B930"/>
      <c r="C930"/>
      <c r="D930"/>
      <c r="E930"/>
      <c r="F930"/>
      <c r="G930"/>
      <c r="H930"/>
      <c r="I930"/>
      <c r="J930"/>
      <c r="K930"/>
      <c r="L930"/>
      <c r="M930"/>
      <c r="N930"/>
      <c r="O930"/>
      <c r="P930"/>
      <c r="Q930"/>
      <c r="R930"/>
      <c r="S930"/>
    </row>
    <row r="931" spans="1:19" ht="14.5" x14ac:dyDescent="0.35">
      <c r="A931"/>
      <c r="B931"/>
      <c r="C931"/>
      <c r="D931"/>
      <c r="E931"/>
      <c r="F931"/>
      <c r="G931"/>
      <c r="H931"/>
      <c r="I931"/>
      <c r="J931"/>
      <c r="K931"/>
      <c r="L931"/>
      <c r="M931"/>
      <c r="N931"/>
      <c r="O931"/>
      <c r="P931"/>
      <c r="Q931"/>
      <c r="R931"/>
      <c r="S931"/>
    </row>
    <row r="932" spans="1:19" ht="14.5" x14ac:dyDescent="0.35">
      <c r="A932"/>
      <c r="B932"/>
      <c r="C932"/>
      <c r="D932"/>
      <c r="E932"/>
      <c r="F932"/>
      <c r="G932"/>
      <c r="H932"/>
      <c r="I932"/>
      <c r="J932"/>
      <c r="K932"/>
      <c r="L932"/>
      <c r="M932"/>
      <c r="N932"/>
      <c r="O932"/>
      <c r="P932"/>
      <c r="Q932"/>
      <c r="R932"/>
      <c r="S932"/>
    </row>
    <row r="933" spans="1:19" ht="14.5" x14ac:dyDescent="0.35">
      <c r="A933"/>
      <c r="B933"/>
      <c r="C933"/>
      <c r="D933"/>
      <c r="E933"/>
      <c r="F933"/>
      <c r="G933"/>
      <c r="H933"/>
      <c r="I933"/>
      <c r="J933"/>
      <c r="K933"/>
      <c r="L933"/>
      <c r="M933"/>
      <c r="N933"/>
      <c r="O933"/>
      <c r="P933"/>
      <c r="Q933"/>
      <c r="R933"/>
      <c r="S933"/>
    </row>
    <row r="934" spans="1:19" ht="14.5" x14ac:dyDescent="0.35">
      <c r="A934"/>
      <c r="B934"/>
      <c r="C934"/>
      <c r="D934"/>
      <c r="E934"/>
      <c r="F934"/>
      <c r="G934"/>
      <c r="H934"/>
      <c r="I934"/>
      <c r="J934"/>
      <c r="K934"/>
      <c r="L934"/>
      <c r="M934"/>
      <c r="N934"/>
      <c r="O934"/>
      <c r="P934"/>
      <c r="Q934"/>
      <c r="R934"/>
      <c r="S934"/>
    </row>
    <row r="935" spans="1:19" ht="14.5" x14ac:dyDescent="0.35">
      <c r="A935"/>
      <c r="B935"/>
      <c r="C935"/>
      <c r="D935"/>
      <c r="E935"/>
      <c r="F935"/>
      <c r="G935"/>
      <c r="H935"/>
      <c r="I935"/>
      <c r="J935"/>
      <c r="K935"/>
      <c r="L935"/>
      <c r="M935"/>
      <c r="N935"/>
      <c r="O935"/>
      <c r="P935"/>
      <c r="Q935"/>
      <c r="R935"/>
      <c r="S935"/>
    </row>
    <row r="936" spans="1:19" ht="14.5" x14ac:dyDescent="0.35">
      <c r="A936"/>
      <c r="B936"/>
      <c r="C936"/>
      <c r="D936"/>
      <c r="E936"/>
      <c r="F936"/>
      <c r="G936"/>
      <c r="H936"/>
      <c r="I936"/>
      <c r="J936"/>
      <c r="K936"/>
      <c r="L936"/>
      <c r="M936"/>
      <c r="N936"/>
      <c r="O936"/>
      <c r="P936"/>
      <c r="Q936"/>
      <c r="R936"/>
      <c r="S936"/>
    </row>
    <row r="937" spans="1:19" ht="14.5" x14ac:dyDescent="0.35">
      <c r="A937"/>
      <c r="B937"/>
      <c r="C937"/>
      <c r="D937"/>
      <c r="E937"/>
      <c r="F937"/>
      <c r="G937"/>
      <c r="H937"/>
      <c r="I937"/>
      <c r="J937"/>
      <c r="K937"/>
      <c r="L937"/>
      <c r="M937"/>
      <c r="N937"/>
      <c r="O937"/>
      <c r="P937"/>
      <c r="Q937"/>
      <c r="R937"/>
      <c r="S937"/>
    </row>
    <row r="938" spans="1:19" ht="14.5" x14ac:dyDescent="0.35">
      <c r="A938"/>
      <c r="B938"/>
      <c r="C938"/>
      <c r="D938"/>
      <c r="E938"/>
      <c r="F938"/>
      <c r="G938"/>
      <c r="H938"/>
      <c r="I938"/>
      <c r="J938"/>
      <c r="K938"/>
      <c r="L938"/>
      <c r="M938"/>
      <c r="N938"/>
      <c r="O938"/>
      <c r="P938"/>
      <c r="Q938"/>
      <c r="R938"/>
      <c r="S938"/>
    </row>
    <row r="939" spans="1:19" ht="14.5" x14ac:dyDescent="0.35">
      <c r="A939"/>
      <c r="B939"/>
      <c r="C939"/>
      <c r="D939"/>
      <c r="E939"/>
      <c r="F939"/>
      <c r="G939"/>
      <c r="H939"/>
      <c r="I939"/>
      <c r="J939"/>
      <c r="K939"/>
      <c r="L939"/>
      <c r="M939"/>
      <c r="N939"/>
      <c r="O939"/>
      <c r="P939"/>
      <c r="Q939"/>
      <c r="R939"/>
      <c r="S939"/>
    </row>
    <row r="940" spans="1:19" ht="14.5" x14ac:dyDescent="0.35">
      <c r="A940"/>
      <c r="B940"/>
      <c r="C940"/>
      <c r="D940"/>
      <c r="E940"/>
      <c r="F940"/>
      <c r="G940"/>
      <c r="H940"/>
      <c r="I940"/>
      <c r="J940"/>
      <c r="K940"/>
      <c r="L940"/>
      <c r="M940"/>
      <c r="N940"/>
      <c r="O940"/>
      <c r="P940"/>
      <c r="Q940"/>
      <c r="R940"/>
      <c r="S940"/>
    </row>
    <row r="941" spans="1:19" ht="14.5" x14ac:dyDescent="0.35">
      <c r="A941"/>
      <c r="B941"/>
      <c r="C941"/>
      <c r="D941"/>
      <c r="E941"/>
      <c r="F941"/>
      <c r="G941"/>
      <c r="H941"/>
      <c r="I941"/>
      <c r="J941"/>
      <c r="K941"/>
      <c r="L941"/>
      <c r="M941"/>
      <c r="N941"/>
      <c r="O941"/>
      <c r="P941"/>
      <c r="Q941"/>
      <c r="R941"/>
      <c r="S941"/>
    </row>
    <row r="942" spans="1:19" ht="14.5" x14ac:dyDescent="0.35">
      <c r="A942"/>
      <c r="B942"/>
      <c r="C942"/>
      <c r="D942"/>
      <c r="E942"/>
      <c r="F942"/>
      <c r="G942"/>
      <c r="H942"/>
      <c r="I942"/>
      <c r="J942"/>
      <c r="K942"/>
      <c r="L942"/>
      <c r="M942"/>
      <c r="N942"/>
      <c r="O942"/>
      <c r="P942"/>
      <c r="Q942"/>
      <c r="R942"/>
      <c r="S942"/>
    </row>
    <row r="943" spans="1:19" ht="14.5" x14ac:dyDescent="0.35">
      <c r="A943"/>
      <c r="B943"/>
      <c r="C943"/>
      <c r="D943"/>
      <c r="E943"/>
      <c r="F943"/>
      <c r="G943"/>
      <c r="H943"/>
      <c r="I943"/>
      <c r="J943"/>
      <c r="K943"/>
      <c r="L943"/>
      <c r="M943"/>
      <c r="N943"/>
      <c r="O943"/>
      <c r="P943"/>
      <c r="Q943"/>
      <c r="R943"/>
      <c r="S943"/>
    </row>
    <row r="944" spans="1:19" ht="14.5" x14ac:dyDescent="0.35">
      <c r="A944"/>
      <c r="B944"/>
      <c r="C944"/>
      <c r="D944"/>
      <c r="E944"/>
      <c r="F944"/>
      <c r="G944"/>
      <c r="H944"/>
      <c r="I944"/>
      <c r="J944"/>
      <c r="K944"/>
      <c r="L944"/>
      <c r="M944"/>
      <c r="N944"/>
      <c r="O944"/>
      <c r="P944"/>
      <c r="Q944"/>
      <c r="R944"/>
      <c r="S944"/>
    </row>
    <row r="945" spans="1:19" ht="14.5" x14ac:dyDescent="0.35">
      <c r="A945"/>
      <c r="B945"/>
      <c r="C945"/>
      <c r="D945"/>
      <c r="E945"/>
      <c r="F945"/>
      <c r="G945"/>
      <c r="H945"/>
      <c r="I945"/>
      <c r="J945"/>
      <c r="K945"/>
      <c r="L945"/>
      <c r="M945"/>
      <c r="N945"/>
      <c r="O945"/>
      <c r="P945"/>
      <c r="Q945"/>
      <c r="R945"/>
      <c r="S945"/>
    </row>
    <row r="946" spans="1:19" ht="14.5" x14ac:dyDescent="0.35">
      <c r="A946"/>
      <c r="B946"/>
      <c r="C946"/>
      <c r="D946"/>
      <c r="E946"/>
      <c r="F946"/>
      <c r="G946"/>
      <c r="H946"/>
      <c r="I946"/>
      <c r="J946"/>
      <c r="K946"/>
      <c r="L946"/>
      <c r="M946"/>
      <c r="N946"/>
      <c r="O946"/>
      <c r="P946"/>
      <c r="Q946"/>
      <c r="R946"/>
      <c r="S946"/>
    </row>
    <row r="947" spans="1:19" ht="14.5" x14ac:dyDescent="0.35">
      <c r="A947"/>
      <c r="B947"/>
      <c r="C947"/>
      <c r="D947"/>
      <c r="E947"/>
      <c r="F947"/>
      <c r="G947"/>
      <c r="H947"/>
      <c r="I947"/>
      <c r="J947"/>
      <c r="K947"/>
      <c r="L947"/>
      <c r="M947"/>
      <c r="N947"/>
      <c r="O947"/>
      <c r="P947"/>
      <c r="Q947"/>
      <c r="R947"/>
      <c r="S947"/>
    </row>
    <row r="948" spans="1:19" ht="14.5" x14ac:dyDescent="0.35">
      <c r="A948"/>
      <c r="B948"/>
      <c r="C948"/>
      <c r="D948"/>
      <c r="E948"/>
      <c r="F948"/>
      <c r="G948"/>
      <c r="H948"/>
      <c r="I948"/>
      <c r="J948"/>
      <c r="K948"/>
      <c r="L948"/>
      <c r="M948"/>
      <c r="N948"/>
      <c r="O948"/>
      <c r="P948"/>
      <c r="Q948"/>
      <c r="R948"/>
      <c r="S948"/>
    </row>
    <row r="949" spans="1:19" ht="14.5" x14ac:dyDescent="0.35">
      <c r="A949"/>
      <c r="B949"/>
      <c r="C949"/>
      <c r="D949"/>
      <c r="E949"/>
      <c r="F949"/>
      <c r="G949"/>
      <c r="H949"/>
      <c r="I949"/>
      <c r="J949"/>
      <c r="K949"/>
      <c r="L949"/>
      <c r="M949"/>
      <c r="N949"/>
      <c r="O949"/>
      <c r="P949"/>
      <c r="Q949"/>
      <c r="R949"/>
      <c r="S949"/>
    </row>
    <row r="950" spans="1:19" ht="14.5" x14ac:dyDescent="0.35">
      <c r="A950"/>
      <c r="B950"/>
      <c r="C950"/>
      <c r="D950"/>
      <c r="E950"/>
      <c r="F950"/>
      <c r="G950"/>
      <c r="H950"/>
      <c r="I950"/>
      <c r="J950"/>
      <c r="K950"/>
      <c r="L950"/>
      <c r="M950"/>
      <c r="N950"/>
      <c r="O950"/>
      <c r="P950"/>
      <c r="Q950"/>
      <c r="R950"/>
      <c r="S950"/>
    </row>
    <row r="951" spans="1:19" ht="14.5" x14ac:dyDescent="0.35">
      <c r="A951"/>
      <c r="B951"/>
      <c r="C951"/>
      <c r="D951"/>
      <c r="E951"/>
      <c r="F951"/>
      <c r="G951"/>
      <c r="H951"/>
      <c r="I951"/>
      <c r="J951"/>
      <c r="K951"/>
      <c r="L951"/>
      <c r="M951"/>
      <c r="N951"/>
      <c r="O951"/>
      <c r="P951"/>
      <c r="Q951"/>
      <c r="R951"/>
      <c r="S951"/>
    </row>
    <row r="952" spans="1:19" ht="14.5" x14ac:dyDescent="0.35">
      <c r="A952"/>
      <c r="B952"/>
      <c r="C952"/>
      <c r="D952"/>
      <c r="E952"/>
      <c r="F952"/>
      <c r="G952"/>
      <c r="H952"/>
      <c r="I952"/>
      <c r="J952"/>
      <c r="K952"/>
      <c r="L952"/>
      <c r="M952"/>
      <c r="N952"/>
      <c r="O952"/>
      <c r="P952"/>
      <c r="Q952"/>
      <c r="R952"/>
      <c r="S952"/>
    </row>
    <row r="953" spans="1:19" ht="14.5" x14ac:dyDescent="0.35">
      <c r="A953"/>
      <c r="B953"/>
      <c r="C953"/>
      <c r="D953"/>
      <c r="E953"/>
      <c r="F953"/>
      <c r="G953"/>
      <c r="H953"/>
      <c r="I953"/>
      <c r="J953"/>
      <c r="K953"/>
      <c r="L953"/>
      <c r="M953"/>
      <c r="N953"/>
      <c r="O953"/>
      <c r="P953"/>
      <c r="Q953"/>
      <c r="R953"/>
      <c r="S953"/>
    </row>
    <row r="954" spans="1:19" ht="14.5" x14ac:dyDescent="0.35">
      <c r="A954"/>
      <c r="B954"/>
      <c r="C954"/>
      <c r="D954"/>
      <c r="E954"/>
      <c r="F954"/>
      <c r="G954"/>
      <c r="H954"/>
      <c r="I954"/>
      <c r="J954"/>
      <c r="K954"/>
      <c r="L954"/>
      <c r="M954"/>
      <c r="N954"/>
      <c r="O954"/>
      <c r="P954"/>
      <c r="Q954"/>
      <c r="R954"/>
      <c r="S954"/>
    </row>
    <row r="955" spans="1:19" ht="14.5" x14ac:dyDescent="0.35">
      <c r="A955"/>
      <c r="B955"/>
      <c r="C955"/>
      <c r="D955"/>
      <c r="E955"/>
      <c r="F955"/>
      <c r="G955"/>
      <c r="H955"/>
      <c r="I955"/>
      <c r="J955"/>
      <c r="K955"/>
      <c r="L955"/>
      <c r="M955"/>
      <c r="N955"/>
      <c r="O955"/>
      <c r="P955"/>
      <c r="Q955"/>
      <c r="R955"/>
      <c r="S955"/>
    </row>
    <row r="956" spans="1:19" ht="14.5" x14ac:dyDescent="0.35">
      <c r="A956"/>
      <c r="B956"/>
      <c r="C956"/>
      <c r="D956"/>
      <c r="E956"/>
      <c r="F956"/>
      <c r="G956"/>
      <c r="H956"/>
      <c r="I956"/>
      <c r="J956"/>
      <c r="K956"/>
      <c r="L956"/>
      <c r="M956"/>
      <c r="N956"/>
      <c r="O956"/>
      <c r="P956"/>
      <c r="Q956"/>
      <c r="R956"/>
      <c r="S956"/>
    </row>
    <row r="957" spans="1:19" ht="14.5" x14ac:dyDescent="0.35">
      <c r="A957"/>
      <c r="B957"/>
      <c r="C957"/>
      <c r="D957"/>
      <c r="E957"/>
      <c r="F957"/>
      <c r="G957"/>
      <c r="H957"/>
      <c r="I957"/>
      <c r="J957"/>
      <c r="K957"/>
      <c r="L957"/>
      <c r="M957"/>
      <c r="N957"/>
      <c r="O957"/>
      <c r="P957"/>
      <c r="Q957"/>
      <c r="R957"/>
      <c r="S957"/>
    </row>
    <row r="958" spans="1:19" ht="14.5" x14ac:dyDescent="0.35">
      <c r="A958"/>
      <c r="B958"/>
      <c r="C958"/>
      <c r="D958"/>
      <c r="E958"/>
      <c r="F958"/>
      <c r="G958"/>
      <c r="H958"/>
      <c r="I958"/>
      <c r="J958"/>
      <c r="K958"/>
      <c r="L958"/>
      <c r="M958"/>
      <c r="N958"/>
      <c r="O958"/>
      <c r="P958"/>
      <c r="Q958"/>
      <c r="R958"/>
      <c r="S958"/>
    </row>
    <row r="959" spans="1:19" ht="14.5" x14ac:dyDescent="0.35">
      <c r="A959"/>
      <c r="B959"/>
      <c r="C959"/>
      <c r="D959"/>
      <c r="E959"/>
      <c r="F959"/>
      <c r="G959"/>
      <c r="H959"/>
      <c r="I959"/>
      <c r="J959"/>
      <c r="K959"/>
      <c r="L959"/>
      <c r="M959"/>
      <c r="N959"/>
      <c r="O959"/>
      <c r="P959"/>
      <c r="Q959"/>
      <c r="R959"/>
      <c r="S959"/>
    </row>
    <row r="960" spans="1:19" ht="14.5" x14ac:dyDescent="0.35">
      <c r="A960"/>
      <c r="B960"/>
      <c r="C960"/>
      <c r="D960"/>
      <c r="E960"/>
      <c r="F960"/>
      <c r="G960"/>
      <c r="H960"/>
      <c r="I960"/>
      <c r="J960"/>
      <c r="K960"/>
      <c r="L960"/>
      <c r="M960"/>
      <c r="N960"/>
      <c r="O960"/>
      <c r="P960"/>
      <c r="Q960"/>
      <c r="R960"/>
      <c r="S960"/>
    </row>
    <row r="961" spans="1:19" ht="14.5" x14ac:dyDescent="0.35">
      <c r="A961"/>
      <c r="B961"/>
      <c r="C961"/>
      <c r="D961"/>
      <c r="E961"/>
      <c r="F961"/>
      <c r="G961"/>
      <c r="H961"/>
      <c r="I961"/>
      <c r="J961"/>
      <c r="K961"/>
      <c r="L961"/>
      <c r="M961"/>
      <c r="N961"/>
      <c r="O961"/>
      <c r="P961"/>
      <c r="Q961"/>
      <c r="R961"/>
      <c r="S961"/>
    </row>
    <row r="962" spans="1:19" ht="14.5" x14ac:dyDescent="0.35">
      <c r="A962"/>
      <c r="B962"/>
      <c r="C962"/>
      <c r="D962"/>
      <c r="E962"/>
      <c r="F962"/>
      <c r="G962"/>
      <c r="H962"/>
      <c r="I962"/>
      <c r="J962"/>
      <c r="K962"/>
      <c r="L962"/>
      <c r="M962"/>
      <c r="N962"/>
      <c r="O962"/>
      <c r="P962"/>
      <c r="Q962"/>
      <c r="R962"/>
      <c r="S962"/>
    </row>
    <row r="963" spans="1:19" ht="14.5" x14ac:dyDescent="0.35">
      <c r="A963"/>
      <c r="B963"/>
      <c r="C963"/>
      <c r="D963"/>
      <c r="E963"/>
      <c r="F963"/>
      <c r="G963"/>
      <c r="H963"/>
      <c r="I963"/>
      <c r="J963"/>
      <c r="K963"/>
      <c r="L963"/>
      <c r="M963"/>
      <c r="N963"/>
      <c r="O963"/>
      <c r="P963"/>
      <c r="Q963"/>
      <c r="R963"/>
      <c r="S963"/>
    </row>
    <row r="964" spans="1:19" ht="14.5" x14ac:dyDescent="0.35">
      <c r="A964"/>
      <c r="B964"/>
      <c r="C964"/>
      <c r="D964"/>
      <c r="E964"/>
      <c r="F964"/>
      <c r="G964"/>
      <c r="H964"/>
      <c r="I964"/>
      <c r="J964"/>
      <c r="K964"/>
      <c r="L964"/>
      <c r="M964"/>
      <c r="N964"/>
      <c r="O964"/>
      <c r="P964"/>
      <c r="Q964"/>
      <c r="R964"/>
      <c r="S964"/>
    </row>
    <row r="965" spans="1:19" ht="14.5" x14ac:dyDescent="0.35">
      <c r="A965"/>
      <c r="B965"/>
      <c r="C965"/>
      <c r="D965"/>
      <c r="E965"/>
      <c r="F965"/>
      <c r="G965"/>
      <c r="H965"/>
      <c r="I965"/>
      <c r="J965"/>
      <c r="K965"/>
      <c r="L965"/>
      <c r="M965"/>
      <c r="N965"/>
      <c r="O965"/>
      <c r="P965"/>
      <c r="Q965"/>
      <c r="R965"/>
      <c r="S965"/>
    </row>
    <row r="966" spans="1:19" ht="14.5" x14ac:dyDescent="0.35">
      <c r="A966"/>
      <c r="B966"/>
      <c r="C966"/>
      <c r="D966"/>
      <c r="E966"/>
      <c r="F966"/>
      <c r="G966"/>
      <c r="H966"/>
      <c r="I966"/>
      <c r="J966"/>
      <c r="K966"/>
      <c r="L966"/>
      <c r="M966"/>
      <c r="N966"/>
      <c r="O966"/>
      <c r="P966"/>
      <c r="Q966"/>
      <c r="R966"/>
      <c r="S966"/>
    </row>
    <row r="967" spans="1:19" ht="14.5" x14ac:dyDescent="0.35">
      <c r="A967"/>
      <c r="B967"/>
      <c r="C967"/>
      <c r="D967"/>
      <c r="E967"/>
      <c r="F967"/>
      <c r="G967"/>
      <c r="H967"/>
      <c r="I967"/>
      <c r="J967"/>
      <c r="K967"/>
      <c r="L967"/>
      <c r="M967"/>
      <c r="N967"/>
      <c r="O967"/>
      <c r="P967"/>
      <c r="Q967"/>
      <c r="R967"/>
      <c r="S967"/>
    </row>
    <row r="968" spans="1:19" ht="14.5" x14ac:dyDescent="0.35">
      <c r="A968"/>
      <c r="B968"/>
      <c r="C968"/>
      <c r="D968"/>
      <c r="E968"/>
      <c r="F968"/>
      <c r="G968"/>
      <c r="H968"/>
      <c r="I968"/>
      <c r="J968"/>
      <c r="K968"/>
      <c r="L968"/>
      <c r="M968"/>
      <c r="N968"/>
      <c r="O968"/>
      <c r="P968"/>
      <c r="Q968"/>
      <c r="R968"/>
      <c r="S968"/>
    </row>
    <row r="969" spans="1:19" ht="14.5" x14ac:dyDescent="0.35">
      <c r="A969"/>
      <c r="B969"/>
      <c r="C969"/>
      <c r="D969"/>
      <c r="E969"/>
      <c r="F969"/>
      <c r="G969"/>
      <c r="H969"/>
      <c r="I969"/>
      <c r="J969"/>
      <c r="K969"/>
      <c r="L969"/>
      <c r="M969"/>
      <c r="N969"/>
      <c r="O969"/>
      <c r="P969"/>
      <c r="Q969"/>
      <c r="R969"/>
      <c r="S969"/>
    </row>
    <row r="970" spans="1:19" ht="14.5" x14ac:dyDescent="0.35">
      <c r="A970"/>
      <c r="B970"/>
      <c r="C970"/>
      <c r="D970"/>
      <c r="E970"/>
      <c r="F970"/>
      <c r="G970"/>
      <c r="H970"/>
      <c r="I970"/>
      <c r="J970"/>
      <c r="K970"/>
      <c r="L970"/>
      <c r="M970"/>
      <c r="N970"/>
      <c r="O970"/>
      <c r="P970"/>
      <c r="Q970"/>
      <c r="R970"/>
      <c r="S970"/>
    </row>
    <row r="971" spans="1:19" ht="14.5" x14ac:dyDescent="0.35">
      <c r="A971"/>
      <c r="B971"/>
      <c r="C971"/>
      <c r="D971"/>
      <c r="E971"/>
      <c r="F971"/>
      <c r="G971"/>
      <c r="H971"/>
      <c r="I971"/>
      <c r="J971"/>
      <c r="K971"/>
      <c r="L971"/>
      <c r="M971"/>
      <c r="N971"/>
      <c r="O971"/>
      <c r="P971"/>
      <c r="Q971"/>
      <c r="R971"/>
      <c r="S971"/>
    </row>
    <row r="972" spans="1:19" ht="14.5" x14ac:dyDescent="0.35">
      <c r="A972"/>
      <c r="B972"/>
      <c r="C972"/>
      <c r="D972"/>
      <c r="E972"/>
      <c r="F972"/>
      <c r="G972"/>
      <c r="H972"/>
      <c r="I972"/>
      <c r="J972"/>
      <c r="K972"/>
      <c r="L972"/>
      <c r="M972"/>
      <c r="N972"/>
      <c r="O972"/>
      <c r="P972"/>
      <c r="Q972"/>
      <c r="R972"/>
      <c r="S972"/>
    </row>
    <row r="973" spans="1:19" ht="14.5" x14ac:dyDescent="0.35">
      <c r="A973"/>
      <c r="B973"/>
      <c r="C973"/>
      <c r="D973"/>
      <c r="E973"/>
      <c r="F973"/>
      <c r="G973"/>
      <c r="H973"/>
      <c r="I973"/>
      <c r="J973"/>
      <c r="K973"/>
      <c r="L973"/>
      <c r="M973"/>
      <c r="N973"/>
      <c r="O973"/>
      <c r="P973"/>
      <c r="Q973"/>
      <c r="R973"/>
      <c r="S973"/>
    </row>
    <row r="974" spans="1:19" ht="14.5" x14ac:dyDescent="0.35">
      <c r="A974"/>
      <c r="B974"/>
      <c r="C974"/>
      <c r="D974"/>
      <c r="E974"/>
      <c r="F974"/>
      <c r="G974"/>
      <c r="H974"/>
      <c r="I974"/>
      <c r="J974"/>
      <c r="K974"/>
      <c r="L974"/>
      <c r="M974"/>
      <c r="N974"/>
      <c r="O974"/>
      <c r="P974"/>
      <c r="Q974"/>
      <c r="R974"/>
      <c r="S974"/>
    </row>
    <row r="975" spans="1:19" ht="14.5" x14ac:dyDescent="0.35">
      <c r="A975"/>
      <c r="B975"/>
      <c r="C975"/>
      <c r="D975"/>
      <c r="E975"/>
      <c r="F975"/>
      <c r="G975"/>
      <c r="H975"/>
      <c r="I975"/>
      <c r="J975"/>
      <c r="K975"/>
      <c r="L975"/>
      <c r="M975"/>
      <c r="N975"/>
      <c r="O975"/>
      <c r="P975"/>
      <c r="Q975"/>
      <c r="R975"/>
      <c r="S975"/>
    </row>
    <row r="976" spans="1:19" ht="14.5" x14ac:dyDescent="0.35">
      <c r="A976"/>
      <c r="B976"/>
      <c r="C976"/>
      <c r="D976"/>
      <c r="E976"/>
      <c r="F976"/>
      <c r="G976"/>
      <c r="H976"/>
      <c r="I976"/>
      <c r="J976"/>
      <c r="K976"/>
      <c r="L976"/>
      <c r="M976"/>
      <c r="N976"/>
      <c r="O976"/>
      <c r="P976"/>
      <c r="Q976"/>
      <c r="R976"/>
      <c r="S976"/>
    </row>
    <row r="977" spans="1:19" ht="14.5" x14ac:dyDescent="0.35">
      <c r="A977"/>
      <c r="B977"/>
      <c r="C977"/>
      <c r="D977"/>
      <c r="E977"/>
      <c r="F977"/>
      <c r="G977"/>
      <c r="H977"/>
      <c r="I977"/>
      <c r="J977"/>
      <c r="K977"/>
      <c r="L977"/>
      <c r="M977"/>
      <c r="N977"/>
      <c r="O977"/>
      <c r="P977"/>
      <c r="Q977"/>
      <c r="R977"/>
      <c r="S977"/>
    </row>
    <row r="978" spans="1:19" ht="14.5" x14ac:dyDescent="0.35">
      <c r="A978"/>
      <c r="B978"/>
      <c r="C978"/>
      <c r="D978"/>
      <c r="E978"/>
      <c r="F978"/>
      <c r="G978"/>
      <c r="H978"/>
      <c r="I978"/>
      <c r="J978"/>
      <c r="K978"/>
      <c r="L978"/>
      <c r="M978"/>
      <c r="N978"/>
      <c r="O978"/>
      <c r="P978"/>
      <c r="Q978"/>
      <c r="R978"/>
      <c r="S978"/>
    </row>
    <row r="979" spans="1:19" ht="14.5" x14ac:dyDescent="0.35">
      <c r="A979"/>
      <c r="B979"/>
      <c r="C979"/>
      <c r="D979"/>
      <c r="E979"/>
      <c r="F979"/>
      <c r="G979"/>
      <c r="H979"/>
      <c r="I979"/>
      <c r="J979"/>
      <c r="K979"/>
      <c r="L979"/>
      <c r="M979"/>
      <c r="N979"/>
      <c r="O979"/>
      <c r="P979"/>
      <c r="Q979"/>
      <c r="R979"/>
      <c r="S979"/>
    </row>
    <row r="980" spans="1:19" ht="14.5" x14ac:dyDescent="0.35">
      <c r="A980"/>
      <c r="B980"/>
      <c r="C980"/>
      <c r="D980"/>
      <c r="E980"/>
      <c r="F980"/>
      <c r="G980"/>
      <c r="H980"/>
      <c r="I980"/>
      <c r="J980"/>
      <c r="K980"/>
      <c r="L980"/>
      <c r="M980"/>
      <c r="N980"/>
      <c r="O980"/>
      <c r="P980"/>
      <c r="Q980"/>
      <c r="R980"/>
      <c r="S980"/>
    </row>
    <row r="981" spans="1:19" ht="14.5" x14ac:dyDescent="0.35">
      <c r="A981"/>
      <c r="B981"/>
      <c r="C981"/>
      <c r="D981"/>
      <c r="E981"/>
      <c r="F981"/>
      <c r="G981"/>
      <c r="H981"/>
      <c r="I981"/>
      <c r="J981"/>
      <c r="K981"/>
      <c r="L981"/>
      <c r="M981"/>
      <c r="N981"/>
      <c r="O981"/>
      <c r="P981"/>
      <c r="Q981"/>
      <c r="R981"/>
      <c r="S981"/>
    </row>
    <row r="982" spans="1:19" ht="14.5" x14ac:dyDescent="0.35">
      <c r="A982"/>
      <c r="B982"/>
      <c r="C982"/>
      <c r="D982"/>
      <c r="E982"/>
      <c r="F982"/>
      <c r="G982"/>
      <c r="H982"/>
      <c r="I982"/>
      <c r="J982"/>
      <c r="K982"/>
      <c r="L982"/>
      <c r="M982"/>
      <c r="N982"/>
      <c r="O982"/>
      <c r="P982"/>
      <c r="Q982"/>
      <c r="R982"/>
      <c r="S982"/>
    </row>
    <row r="983" spans="1:19" ht="14.5" x14ac:dyDescent="0.35">
      <c r="A983"/>
      <c r="B983"/>
      <c r="C983"/>
      <c r="D983"/>
      <c r="E983"/>
      <c r="F983"/>
      <c r="G983"/>
      <c r="H983"/>
      <c r="I983"/>
      <c r="J983"/>
      <c r="K983"/>
      <c r="L983"/>
      <c r="M983"/>
      <c r="N983"/>
      <c r="O983"/>
      <c r="P983"/>
      <c r="Q983"/>
      <c r="R983"/>
      <c r="S983"/>
    </row>
    <row r="984" spans="1:19" ht="14.5" x14ac:dyDescent="0.35">
      <c r="A984"/>
      <c r="B984"/>
      <c r="C984"/>
      <c r="D984"/>
      <c r="E984"/>
      <c r="F984"/>
      <c r="G984"/>
      <c r="H984"/>
      <c r="I984"/>
      <c r="J984"/>
      <c r="K984"/>
      <c r="L984"/>
      <c r="M984"/>
      <c r="N984"/>
      <c r="O984"/>
      <c r="P984"/>
      <c r="Q984"/>
      <c r="R984"/>
      <c r="S984"/>
    </row>
    <row r="985" spans="1:19" ht="14.5" x14ac:dyDescent="0.35">
      <c r="A985"/>
      <c r="B985"/>
      <c r="C985"/>
      <c r="D985"/>
      <c r="E985"/>
      <c r="F985"/>
      <c r="G985"/>
      <c r="H985"/>
      <c r="I985"/>
      <c r="J985"/>
      <c r="K985"/>
      <c r="L985"/>
      <c r="M985"/>
      <c r="N985"/>
      <c r="O985"/>
      <c r="P985"/>
      <c r="Q985"/>
      <c r="R985"/>
      <c r="S985"/>
    </row>
    <row r="986" spans="1:19" ht="14.5" x14ac:dyDescent="0.35">
      <c r="A986"/>
      <c r="B986"/>
      <c r="C986"/>
      <c r="D986"/>
      <c r="E986"/>
      <c r="F986"/>
      <c r="G986"/>
      <c r="H986"/>
      <c r="I986"/>
      <c r="J986"/>
      <c r="K986"/>
      <c r="L986"/>
      <c r="M986"/>
      <c r="N986"/>
      <c r="O986"/>
      <c r="P986"/>
      <c r="Q986"/>
      <c r="R986"/>
      <c r="S986"/>
    </row>
    <row r="987" spans="1:19" ht="14.5" x14ac:dyDescent="0.35">
      <c r="A987"/>
      <c r="B987"/>
      <c r="C987"/>
      <c r="D987"/>
      <c r="E987"/>
      <c r="F987"/>
      <c r="G987"/>
      <c r="H987"/>
      <c r="I987"/>
      <c r="J987"/>
      <c r="K987"/>
      <c r="L987"/>
      <c r="M987"/>
      <c r="N987"/>
      <c r="O987"/>
      <c r="P987"/>
      <c r="Q987"/>
      <c r="R987"/>
      <c r="S987"/>
    </row>
    <row r="988" spans="1:19" ht="14.5" x14ac:dyDescent="0.35">
      <c r="A988"/>
      <c r="B988"/>
      <c r="C988"/>
      <c r="D988"/>
      <c r="E988"/>
      <c r="F988"/>
      <c r="G988"/>
      <c r="H988"/>
      <c r="I988"/>
      <c r="J988"/>
      <c r="K988"/>
      <c r="L988"/>
      <c r="M988"/>
      <c r="N988"/>
      <c r="O988"/>
      <c r="P988"/>
      <c r="Q988"/>
      <c r="R988"/>
      <c r="S988"/>
    </row>
    <row r="989" spans="1:19" ht="14.5" x14ac:dyDescent="0.35">
      <c r="A989"/>
      <c r="B989"/>
      <c r="C989"/>
      <c r="D989"/>
      <c r="E989"/>
      <c r="F989"/>
      <c r="G989"/>
      <c r="H989"/>
      <c r="I989"/>
      <c r="J989"/>
      <c r="K989"/>
      <c r="L989"/>
      <c r="M989"/>
      <c r="N989"/>
      <c r="O989"/>
      <c r="P989"/>
      <c r="Q989"/>
      <c r="R989"/>
      <c r="S989"/>
    </row>
    <row r="990" spans="1:19" ht="14.5" x14ac:dyDescent="0.35">
      <c r="A990"/>
      <c r="B990"/>
      <c r="C990"/>
      <c r="D990"/>
      <c r="E990"/>
      <c r="F990"/>
      <c r="G990"/>
      <c r="H990"/>
      <c r="I990"/>
      <c r="J990"/>
      <c r="K990"/>
      <c r="L990"/>
      <c r="M990"/>
      <c r="N990"/>
      <c r="O990"/>
      <c r="P990"/>
      <c r="Q990"/>
      <c r="R990"/>
      <c r="S990"/>
    </row>
    <row r="991" spans="1:19" ht="14.5" x14ac:dyDescent="0.35">
      <c r="A991"/>
      <c r="B991"/>
      <c r="C991"/>
      <c r="D991"/>
      <c r="E991"/>
      <c r="F991"/>
      <c r="G991"/>
      <c r="H991"/>
      <c r="I991"/>
      <c r="J991"/>
      <c r="K991"/>
      <c r="L991"/>
      <c r="M991"/>
      <c r="N991"/>
      <c r="O991"/>
      <c r="P991"/>
      <c r="Q991"/>
      <c r="R991"/>
      <c r="S991"/>
    </row>
    <row r="992" spans="1:19" ht="14.5" x14ac:dyDescent="0.35">
      <c r="A992"/>
      <c r="B992"/>
      <c r="C992"/>
      <c r="D992"/>
      <c r="E992"/>
      <c r="F992"/>
      <c r="G992"/>
      <c r="H992"/>
      <c r="I992"/>
      <c r="J992"/>
      <c r="K992"/>
      <c r="L992"/>
      <c r="M992"/>
      <c r="N992"/>
      <c r="O992"/>
      <c r="P992"/>
      <c r="Q992"/>
      <c r="R992"/>
      <c r="S992"/>
    </row>
    <row r="993" spans="1:19" ht="14.5" x14ac:dyDescent="0.35">
      <c r="A993"/>
      <c r="B993"/>
      <c r="C993"/>
      <c r="D993"/>
      <c r="E993"/>
      <c r="F993"/>
      <c r="G993"/>
      <c r="H993"/>
      <c r="I993"/>
      <c r="J993"/>
      <c r="K993"/>
      <c r="L993"/>
      <c r="M993"/>
      <c r="N993"/>
      <c r="O993"/>
      <c r="P993"/>
      <c r="Q993"/>
      <c r="R993"/>
      <c r="S993"/>
    </row>
    <row r="994" spans="1:19" ht="14.5" x14ac:dyDescent="0.35">
      <c r="A994"/>
      <c r="B994"/>
      <c r="C994"/>
      <c r="D994"/>
      <c r="E994"/>
      <c r="F994"/>
      <c r="G994"/>
      <c r="H994"/>
      <c r="I994"/>
      <c r="J994"/>
      <c r="K994"/>
      <c r="L994"/>
      <c r="M994"/>
      <c r="N994"/>
      <c r="O994"/>
      <c r="P994"/>
      <c r="Q994"/>
      <c r="R994"/>
      <c r="S994"/>
    </row>
    <row r="995" spans="1:19" ht="14.5" x14ac:dyDescent="0.35">
      <c r="A995"/>
      <c r="B995"/>
      <c r="C995"/>
      <c r="D995"/>
      <c r="E995"/>
      <c r="F995"/>
      <c r="G995"/>
      <c r="H995"/>
      <c r="I995"/>
      <c r="J995"/>
      <c r="K995"/>
      <c r="L995"/>
      <c r="M995"/>
      <c r="N995"/>
      <c r="O995"/>
      <c r="P995"/>
      <c r="Q995"/>
      <c r="R995"/>
      <c r="S995"/>
    </row>
    <row r="996" spans="1:19" ht="14.5" x14ac:dyDescent="0.35">
      <c r="A996"/>
      <c r="B996"/>
      <c r="C996"/>
      <c r="D996"/>
      <c r="E996"/>
      <c r="F996"/>
      <c r="G996"/>
      <c r="H996"/>
      <c r="I996"/>
      <c r="J996"/>
      <c r="K996"/>
      <c r="L996"/>
      <c r="M996"/>
      <c r="N996"/>
      <c r="O996"/>
      <c r="P996"/>
      <c r="Q996"/>
      <c r="R996"/>
      <c r="S996"/>
    </row>
    <row r="997" spans="1:19" ht="14.5" x14ac:dyDescent="0.35">
      <c r="A997"/>
      <c r="B997"/>
      <c r="C997"/>
      <c r="D997"/>
      <c r="E997"/>
      <c r="F997"/>
      <c r="G997"/>
      <c r="H997"/>
      <c r="I997"/>
      <c r="J997"/>
      <c r="K997"/>
      <c r="L997"/>
      <c r="M997"/>
      <c r="N997"/>
      <c r="O997"/>
      <c r="P997"/>
      <c r="Q997"/>
      <c r="R997"/>
      <c r="S997"/>
    </row>
    <row r="998" spans="1:19" ht="14.5" x14ac:dyDescent="0.35">
      <c r="A998"/>
      <c r="B998"/>
      <c r="C998"/>
      <c r="D998"/>
      <c r="E998"/>
      <c r="F998"/>
      <c r="G998"/>
      <c r="H998"/>
      <c r="I998"/>
      <c r="J998"/>
      <c r="K998"/>
      <c r="L998"/>
      <c r="M998"/>
      <c r="N998"/>
      <c r="O998"/>
      <c r="P998"/>
      <c r="Q998"/>
      <c r="R998"/>
      <c r="S998"/>
    </row>
    <row r="999" spans="1:19" ht="14.5" x14ac:dyDescent="0.35">
      <c r="A999"/>
      <c r="B999"/>
      <c r="C999"/>
      <c r="D999"/>
      <c r="E999"/>
      <c r="F999"/>
      <c r="G999"/>
      <c r="H999"/>
      <c r="I999"/>
      <c r="J999"/>
      <c r="K999"/>
      <c r="L999"/>
      <c r="M999"/>
      <c r="N999"/>
      <c r="O999"/>
      <c r="P999"/>
      <c r="Q999"/>
      <c r="R999"/>
      <c r="S999"/>
    </row>
    <row r="1000" spans="1:19" ht="14.5" x14ac:dyDescent="0.35">
      <c r="A1000"/>
      <c r="B1000"/>
      <c r="C1000"/>
      <c r="D1000"/>
      <c r="E1000"/>
      <c r="F1000"/>
      <c r="G1000"/>
      <c r="H1000"/>
      <c r="I1000"/>
      <c r="J1000"/>
      <c r="K1000"/>
      <c r="L1000"/>
      <c r="M1000"/>
      <c r="N1000"/>
      <c r="O1000"/>
      <c r="P1000"/>
      <c r="Q1000"/>
      <c r="R1000"/>
      <c r="S1000"/>
    </row>
  </sheetData>
  <sheetProtection sheet="1" objects="1" scenarios="1"/>
  <mergeCells count="23">
    <mergeCell ref="Q7:Q8"/>
    <mergeCell ref="R7:R8"/>
    <mergeCell ref="M6:S6"/>
    <mergeCell ref="A7:A8"/>
    <mergeCell ref="B7:B8"/>
    <mergeCell ref="C7:C8"/>
    <mergeCell ref="D7:D8"/>
    <mergeCell ref="E7:E8"/>
    <mergeCell ref="F7:F8"/>
    <mergeCell ref="G7:G8"/>
    <mergeCell ref="H7:H8"/>
    <mergeCell ref="J7:L7"/>
    <mergeCell ref="I6:L6"/>
    <mergeCell ref="S7:S8"/>
    <mergeCell ref="M7:M8"/>
    <mergeCell ref="N7:N8"/>
    <mergeCell ref="O7:O8"/>
    <mergeCell ref="P7:P8"/>
    <mergeCell ref="A4:C4"/>
    <mergeCell ref="G4:H4"/>
    <mergeCell ref="A6:C6"/>
    <mergeCell ref="D6:F6"/>
    <mergeCell ref="G6:H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I88"/>
  <sheetViews>
    <sheetView showRowColHeaders="0" zoomScaleNormal="100" zoomScaleSheetLayoutView="102" workbookViewId="0">
      <selection activeCell="D12" sqref="D12"/>
    </sheetView>
  </sheetViews>
  <sheetFormatPr baseColWidth="10" defaultColWidth="9.26953125" defaultRowHeight="14" x14ac:dyDescent="0.3"/>
  <cols>
    <col min="1" max="1" width="1.26953125" style="2" customWidth="1"/>
    <col min="2" max="2" width="28.26953125" style="2" customWidth="1"/>
    <col min="3" max="6" width="10.453125" style="2" customWidth="1"/>
    <col min="7" max="8" width="13.7265625" style="2" customWidth="1"/>
    <col min="9" max="9" width="1.453125" style="2" customWidth="1"/>
    <col min="10" max="256" width="9.26953125" style="2"/>
    <col min="257" max="257" width="1.26953125" style="2" customWidth="1"/>
    <col min="258" max="258" width="28.26953125" style="2" customWidth="1"/>
    <col min="259" max="262" width="10.453125" style="2" customWidth="1"/>
    <col min="263" max="264" width="13.7265625" style="2" customWidth="1"/>
    <col min="265" max="265" width="1.453125" style="2" customWidth="1"/>
    <col min="266" max="512" width="9.26953125" style="2"/>
    <col min="513" max="513" width="1.26953125" style="2" customWidth="1"/>
    <col min="514" max="514" width="28.26953125" style="2" customWidth="1"/>
    <col min="515" max="518" width="10.453125" style="2" customWidth="1"/>
    <col min="519" max="520" width="13.7265625" style="2" customWidth="1"/>
    <col min="521" max="521" width="1.453125" style="2" customWidth="1"/>
    <col min="522" max="768" width="9.26953125" style="2"/>
    <col min="769" max="769" width="1.26953125" style="2" customWidth="1"/>
    <col min="770" max="770" width="28.26953125" style="2" customWidth="1"/>
    <col min="771" max="774" width="10.453125" style="2" customWidth="1"/>
    <col min="775" max="776" width="13.7265625" style="2" customWidth="1"/>
    <col min="777" max="777" width="1.453125" style="2" customWidth="1"/>
    <col min="778" max="1024" width="9.26953125" style="2"/>
    <col min="1025" max="1025" width="1.26953125" style="2" customWidth="1"/>
    <col min="1026" max="1026" width="28.26953125" style="2" customWidth="1"/>
    <col min="1027" max="1030" width="10.453125" style="2" customWidth="1"/>
    <col min="1031" max="1032" width="13.7265625" style="2" customWidth="1"/>
    <col min="1033" max="1033" width="1.453125" style="2" customWidth="1"/>
    <col min="1034" max="1280" width="9.26953125" style="2"/>
    <col min="1281" max="1281" width="1.26953125" style="2" customWidth="1"/>
    <col min="1282" max="1282" width="28.26953125" style="2" customWidth="1"/>
    <col min="1283" max="1286" width="10.453125" style="2" customWidth="1"/>
    <col min="1287" max="1288" width="13.7265625" style="2" customWidth="1"/>
    <col min="1289" max="1289" width="1.453125" style="2" customWidth="1"/>
    <col min="1290" max="1536" width="9.26953125" style="2"/>
    <col min="1537" max="1537" width="1.26953125" style="2" customWidth="1"/>
    <col min="1538" max="1538" width="28.26953125" style="2" customWidth="1"/>
    <col min="1539" max="1542" width="10.453125" style="2" customWidth="1"/>
    <col min="1543" max="1544" width="13.7265625" style="2" customWidth="1"/>
    <col min="1545" max="1545" width="1.453125" style="2" customWidth="1"/>
    <col min="1546" max="1792" width="9.26953125" style="2"/>
    <col min="1793" max="1793" width="1.26953125" style="2" customWidth="1"/>
    <col min="1794" max="1794" width="28.26953125" style="2" customWidth="1"/>
    <col min="1795" max="1798" width="10.453125" style="2" customWidth="1"/>
    <col min="1799" max="1800" width="13.7265625" style="2" customWidth="1"/>
    <col min="1801" max="1801" width="1.453125" style="2" customWidth="1"/>
    <col min="1802" max="2048" width="9.26953125" style="2"/>
    <col min="2049" max="2049" width="1.26953125" style="2" customWidth="1"/>
    <col min="2050" max="2050" width="28.26953125" style="2" customWidth="1"/>
    <col min="2051" max="2054" width="10.453125" style="2" customWidth="1"/>
    <col min="2055" max="2056" width="13.7265625" style="2" customWidth="1"/>
    <col min="2057" max="2057" width="1.453125" style="2" customWidth="1"/>
    <col min="2058" max="2304" width="9.26953125" style="2"/>
    <col min="2305" max="2305" width="1.26953125" style="2" customWidth="1"/>
    <col min="2306" max="2306" width="28.26953125" style="2" customWidth="1"/>
    <col min="2307" max="2310" width="10.453125" style="2" customWidth="1"/>
    <col min="2311" max="2312" width="13.7265625" style="2" customWidth="1"/>
    <col min="2313" max="2313" width="1.453125" style="2" customWidth="1"/>
    <col min="2314" max="2560" width="9.26953125" style="2"/>
    <col min="2561" max="2561" width="1.26953125" style="2" customWidth="1"/>
    <col min="2562" max="2562" width="28.26953125" style="2" customWidth="1"/>
    <col min="2563" max="2566" width="10.453125" style="2" customWidth="1"/>
    <col min="2567" max="2568" width="13.7265625" style="2" customWidth="1"/>
    <col min="2569" max="2569" width="1.453125" style="2" customWidth="1"/>
    <col min="2570" max="2816" width="9.26953125" style="2"/>
    <col min="2817" max="2817" width="1.26953125" style="2" customWidth="1"/>
    <col min="2818" max="2818" width="28.26953125" style="2" customWidth="1"/>
    <col min="2819" max="2822" width="10.453125" style="2" customWidth="1"/>
    <col min="2823" max="2824" width="13.7265625" style="2" customWidth="1"/>
    <col min="2825" max="2825" width="1.453125" style="2" customWidth="1"/>
    <col min="2826" max="3072" width="9.26953125" style="2"/>
    <col min="3073" max="3073" width="1.26953125" style="2" customWidth="1"/>
    <col min="3074" max="3074" width="28.26953125" style="2" customWidth="1"/>
    <col min="3075" max="3078" width="10.453125" style="2" customWidth="1"/>
    <col min="3079" max="3080" width="13.7265625" style="2" customWidth="1"/>
    <col min="3081" max="3081" width="1.453125" style="2" customWidth="1"/>
    <col min="3082" max="3328" width="9.26953125" style="2"/>
    <col min="3329" max="3329" width="1.26953125" style="2" customWidth="1"/>
    <col min="3330" max="3330" width="28.26953125" style="2" customWidth="1"/>
    <col min="3331" max="3334" width="10.453125" style="2" customWidth="1"/>
    <col min="3335" max="3336" width="13.7265625" style="2" customWidth="1"/>
    <col min="3337" max="3337" width="1.453125" style="2" customWidth="1"/>
    <col min="3338" max="3584" width="9.26953125" style="2"/>
    <col min="3585" max="3585" width="1.26953125" style="2" customWidth="1"/>
    <col min="3586" max="3586" width="28.26953125" style="2" customWidth="1"/>
    <col min="3587" max="3590" width="10.453125" style="2" customWidth="1"/>
    <col min="3591" max="3592" width="13.7265625" style="2" customWidth="1"/>
    <col min="3593" max="3593" width="1.453125" style="2" customWidth="1"/>
    <col min="3594" max="3840" width="9.26953125" style="2"/>
    <col min="3841" max="3841" width="1.26953125" style="2" customWidth="1"/>
    <col min="3842" max="3842" width="28.26953125" style="2" customWidth="1"/>
    <col min="3843" max="3846" width="10.453125" style="2" customWidth="1"/>
    <col min="3847" max="3848" width="13.7265625" style="2" customWidth="1"/>
    <col min="3849" max="3849" width="1.453125" style="2" customWidth="1"/>
    <col min="3850" max="4096" width="9.26953125" style="2"/>
    <col min="4097" max="4097" width="1.26953125" style="2" customWidth="1"/>
    <col min="4098" max="4098" width="28.26953125" style="2" customWidth="1"/>
    <col min="4099" max="4102" width="10.453125" style="2" customWidth="1"/>
    <col min="4103" max="4104" width="13.7265625" style="2" customWidth="1"/>
    <col min="4105" max="4105" width="1.453125" style="2" customWidth="1"/>
    <col min="4106" max="4352" width="9.26953125" style="2"/>
    <col min="4353" max="4353" width="1.26953125" style="2" customWidth="1"/>
    <col min="4354" max="4354" width="28.26953125" style="2" customWidth="1"/>
    <col min="4355" max="4358" width="10.453125" style="2" customWidth="1"/>
    <col min="4359" max="4360" width="13.7265625" style="2" customWidth="1"/>
    <col min="4361" max="4361" width="1.453125" style="2" customWidth="1"/>
    <col min="4362" max="4608" width="9.26953125" style="2"/>
    <col min="4609" max="4609" width="1.26953125" style="2" customWidth="1"/>
    <col min="4610" max="4610" width="28.26953125" style="2" customWidth="1"/>
    <col min="4611" max="4614" width="10.453125" style="2" customWidth="1"/>
    <col min="4615" max="4616" width="13.7265625" style="2" customWidth="1"/>
    <col min="4617" max="4617" width="1.453125" style="2" customWidth="1"/>
    <col min="4618" max="4864" width="9.26953125" style="2"/>
    <col min="4865" max="4865" width="1.26953125" style="2" customWidth="1"/>
    <col min="4866" max="4866" width="28.26953125" style="2" customWidth="1"/>
    <col min="4867" max="4870" width="10.453125" style="2" customWidth="1"/>
    <col min="4871" max="4872" width="13.7265625" style="2" customWidth="1"/>
    <col min="4873" max="4873" width="1.453125" style="2" customWidth="1"/>
    <col min="4874" max="5120" width="9.26953125" style="2"/>
    <col min="5121" max="5121" width="1.26953125" style="2" customWidth="1"/>
    <col min="5122" max="5122" width="28.26953125" style="2" customWidth="1"/>
    <col min="5123" max="5126" width="10.453125" style="2" customWidth="1"/>
    <col min="5127" max="5128" width="13.7265625" style="2" customWidth="1"/>
    <col min="5129" max="5129" width="1.453125" style="2" customWidth="1"/>
    <col min="5130" max="5376" width="9.26953125" style="2"/>
    <col min="5377" max="5377" width="1.26953125" style="2" customWidth="1"/>
    <col min="5378" max="5378" width="28.26953125" style="2" customWidth="1"/>
    <col min="5379" max="5382" width="10.453125" style="2" customWidth="1"/>
    <col min="5383" max="5384" width="13.7265625" style="2" customWidth="1"/>
    <col min="5385" max="5385" width="1.453125" style="2" customWidth="1"/>
    <col min="5386" max="5632" width="9.26953125" style="2"/>
    <col min="5633" max="5633" width="1.26953125" style="2" customWidth="1"/>
    <col min="5634" max="5634" width="28.26953125" style="2" customWidth="1"/>
    <col min="5635" max="5638" width="10.453125" style="2" customWidth="1"/>
    <col min="5639" max="5640" width="13.7265625" style="2" customWidth="1"/>
    <col min="5641" max="5641" width="1.453125" style="2" customWidth="1"/>
    <col min="5642" max="5888" width="9.26953125" style="2"/>
    <col min="5889" max="5889" width="1.26953125" style="2" customWidth="1"/>
    <col min="5890" max="5890" width="28.26953125" style="2" customWidth="1"/>
    <col min="5891" max="5894" width="10.453125" style="2" customWidth="1"/>
    <col min="5895" max="5896" width="13.7265625" style="2" customWidth="1"/>
    <col min="5897" max="5897" width="1.453125" style="2" customWidth="1"/>
    <col min="5898" max="6144" width="9.26953125" style="2"/>
    <col min="6145" max="6145" width="1.26953125" style="2" customWidth="1"/>
    <col min="6146" max="6146" width="28.26953125" style="2" customWidth="1"/>
    <col min="6147" max="6150" width="10.453125" style="2" customWidth="1"/>
    <col min="6151" max="6152" width="13.7265625" style="2" customWidth="1"/>
    <col min="6153" max="6153" width="1.453125" style="2" customWidth="1"/>
    <col min="6154" max="6400" width="9.26953125" style="2"/>
    <col min="6401" max="6401" width="1.26953125" style="2" customWidth="1"/>
    <col min="6402" max="6402" width="28.26953125" style="2" customWidth="1"/>
    <col min="6403" max="6406" width="10.453125" style="2" customWidth="1"/>
    <col min="6407" max="6408" width="13.7265625" style="2" customWidth="1"/>
    <col min="6409" max="6409" width="1.453125" style="2" customWidth="1"/>
    <col min="6410" max="6656" width="9.26953125" style="2"/>
    <col min="6657" max="6657" width="1.26953125" style="2" customWidth="1"/>
    <col min="6658" max="6658" width="28.26953125" style="2" customWidth="1"/>
    <col min="6659" max="6662" width="10.453125" style="2" customWidth="1"/>
    <col min="6663" max="6664" width="13.7265625" style="2" customWidth="1"/>
    <col min="6665" max="6665" width="1.453125" style="2" customWidth="1"/>
    <col min="6666" max="6912" width="9.26953125" style="2"/>
    <col min="6913" max="6913" width="1.26953125" style="2" customWidth="1"/>
    <col min="6914" max="6914" width="28.26953125" style="2" customWidth="1"/>
    <col min="6915" max="6918" width="10.453125" style="2" customWidth="1"/>
    <col min="6919" max="6920" width="13.7265625" style="2" customWidth="1"/>
    <col min="6921" max="6921" width="1.453125" style="2" customWidth="1"/>
    <col min="6922" max="7168" width="9.26953125" style="2"/>
    <col min="7169" max="7169" width="1.26953125" style="2" customWidth="1"/>
    <col min="7170" max="7170" width="28.26953125" style="2" customWidth="1"/>
    <col min="7171" max="7174" width="10.453125" style="2" customWidth="1"/>
    <col min="7175" max="7176" width="13.7265625" style="2" customWidth="1"/>
    <col min="7177" max="7177" width="1.453125" style="2" customWidth="1"/>
    <col min="7178" max="7424" width="9.26953125" style="2"/>
    <col min="7425" max="7425" width="1.26953125" style="2" customWidth="1"/>
    <col min="7426" max="7426" width="28.26953125" style="2" customWidth="1"/>
    <col min="7427" max="7430" width="10.453125" style="2" customWidth="1"/>
    <col min="7431" max="7432" width="13.7265625" style="2" customWidth="1"/>
    <col min="7433" max="7433" width="1.453125" style="2" customWidth="1"/>
    <col min="7434" max="7680" width="9.26953125" style="2"/>
    <col min="7681" max="7681" width="1.26953125" style="2" customWidth="1"/>
    <col min="7682" max="7682" width="28.26953125" style="2" customWidth="1"/>
    <col min="7683" max="7686" width="10.453125" style="2" customWidth="1"/>
    <col min="7687" max="7688" width="13.7265625" style="2" customWidth="1"/>
    <col min="7689" max="7689" width="1.453125" style="2" customWidth="1"/>
    <col min="7690" max="7936" width="9.26953125" style="2"/>
    <col min="7937" max="7937" width="1.26953125" style="2" customWidth="1"/>
    <col min="7938" max="7938" width="28.26953125" style="2" customWidth="1"/>
    <col min="7939" max="7942" width="10.453125" style="2" customWidth="1"/>
    <col min="7943" max="7944" width="13.7265625" style="2" customWidth="1"/>
    <col min="7945" max="7945" width="1.453125" style="2" customWidth="1"/>
    <col min="7946" max="8192" width="9.26953125" style="2"/>
    <col min="8193" max="8193" width="1.26953125" style="2" customWidth="1"/>
    <col min="8194" max="8194" width="28.26953125" style="2" customWidth="1"/>
    <col min="8195" max="8198" width="10.453125" style="2" customWidth="1"/>
    <col min="8199" max="8200" width="13.7265625" style="2" customWidth="1"/>
    <col min="8201" max="8201" width="1.453125" style="2" customWidth="1"/>
    <col min="8202" max="8448" width="9.26953125" style="2"/>
    <col min="8449" max="8449" width="1.26953125" style="2" customWidth="1"/>
    <col min="8450" max="8450" width="28.26953125" style="2" customWidth="1"/>
    <col min="8451" max="8454" width="10.453125" style="2" customWidth="1"/>
    <col min="8455" max="8456" width="13.7265625" style="2" customWidth="1"/>
    <col min="8457" max="8457" width="1.453125" style="2" customWidth="1"/>
    <col min="8458" max="8704" width="9.26953125" style="2"/>
    <col min="8705" max="8705" width="1.26953125" style="2" customWidth="1"/>
    <col min="8706" max="8706" width="28.26953125" style="2" customWidth="1"/>
    <col min="8707" max="8710" width="10.453125" style="2" customWidth="1"/>
    <col min="8711" max="8712" width="13.7265625" style="2" customWidth="1"/>
    <col min="8713" max="8713" width="1.453125" style="2" customWidth="1"/>
    <col min="8714" max="8960" width="9.26953125" style="2"/>
    <col min="8961" max="8961" width="1.26953125" style="2" customWidth="1"/>
    <col min="8962" max="8962" width="28.26953125" style="2" customWidth="1"/>
    <col min="8963" max="8966" width="10.453125" style="2" customWidth="1"/>
    <col min="8967" max="8968" width="13.7265625" style="2" customWidth="1"/>
    <col min="8969" max="8969" width="1.453125" style="2" customWidth="1"/>
    <col min="8970" max="9216" width="9.26953125" style="2"/>
    <col min="9217" max="9217" width="1.26953125" style="2" customWidth="1"/>
    <col min="9218" max="9218" width="28.26953125" style="2" customWidth="1"/>
    <col min="9219" max="9222" width="10.453125" style="2" customWidth="1"/>
    <col min="9223" max="9224" width="13.7265625" style="2" customWidth="1"/>
    <col min="9225" max="9225" width="1.453125" style="2" customWidth="1"/>
    <col min="9226" max="9472" width="9.26953125" style="2"/>
    <col min="9473" max="9473" width="1.26953125" style="2" customWidth="1"/>
    <col min="9474" max="9474" width="28.26953125" style="2" customWidth="1"/>
    <col min="9475" max="9478" width="10.453125" style="2" customWidth="1"/>
    <col min="9479" max="9480" width="13.7265625" style="2" customWidth="1"/>
    <col min="9481" max="9481" width="1.453125" style="2" customWidth="1"/>
    <col min="9482" max="9728" width="9.26953125" style="2"/>
    <col min="9729" max="9729" width="1.26953125" style="2" customWidth="1"/>
    <col min="9730" max="9730" width="28.26953125" style="2" customWidth="1"/>
    <col min="9731" max="9734" width="10.453125" style="2" customWidth="1"/>
    <col min="9735" max="9736" width="13.7265625" style="2" customWidth="1"/>
    <col min="9737" max="9737" width="1.453125" style="2" customWidth="1"/>
    <col min="9738" max="9984" width="9.26953125" style="2"/>
    <col min="9985" max="9985" width="1.26953125" style="2" customWidth="1"/>
    <col min="9986" max="9986" width="28.26953125" style="2" customWidth="1"/>
    <col min="9987" max="9990" width="10.453125" style="2" customWidth="1"/>
    <col min="9991" max="9992" width="13.7265625" style="2" customWidth="1"/>
    <col min="9993" max="9993" width="1.453125" style="2" customWidth="1"/>
    <col min="9994" max="10240" width="9.26953125" style="2"/>
    <col min="10241" max="10241" width="1.26953125" style="2" customWidth="1"/>
    <col min="10242" max="10242" width="28.26953125" style="2" customWidth="1"/>
    <col min="10243" max="10246" width="10.453125" style="2" customWidth="1"/>
    <col min="10247" max="10248" width="13.7265625" style="2" customWidth="1"/>
    <col min="10249" max="10249" width="1.453125" style="2" customWidth="1"/>
    <col min="10250" max="10496" width="9.26953125" style="2"/>
    <col min="10497" max="10497" width="1.26953125" style="2" customWidth="1"/>
    <col min="10498" max="10498" width="28.26953125" style="2" customWidth="1"/>
    <col min="10499" max="10502" width="10.453125" style="2" customWidth="1"/>
    <col min="10503" max="10504" width="13.7265625" style="2" customWidth="1"/>
    <col min="10505" max="10505" width="1.453125" style="2" customWidth="1"/>
    <col min="10506" max="10752" width="9.26953125" style="2"/>
    <col min="10753" max="10753" width="1.26953125" style="2" customWidth="1"/>
    <col min="10754" max="10754" width="28.26953125" style="2" customWidth="1"/>
    <col min="10755" max="10758" width="10.453125" style="2" customWidth="1"/>
    <col min="10759" max="10760" width="13.7265625" style="2" customWidth="1"/>
    <col min="10761" max="10761" width="1.453125" style="2" customWidth="1"/>
    <col min="10762" max="11008" width="9.26953125" style="2"/>
    <col min="11009" max="11009" width="1.26953125" style="2" customWidth="1"/>
    <col min="11010" max="11010" width="28.26953125" style="2" customWidth="1"/>
    <col min="11011" max="11014" width="10.453125" style="2" customWidth="1"/>
    <col min="11015" max="11016" width="13.7265625" style="2" customWidth="1"/>
    <col min="11017" max="11017" width="1.453125" style="2" customWidth="1"/>
    <col min="11018" max="11264" width="9.26953125" style="2"/>
    <col min="11265" max="11265" width="1.26953125" style="2" customWidth="1"/>
    <col min="11266" max="11266" width="28.26953125" style="2" customWidth="1"/>
    <col min="11267" max="11270" width="10.453125" style="2" customWidth="1"/>
    <col min="11271" max="11272" width="13.7265625" style="2" customWidth="1"/>
    <col min="11273" max="11273" width="1.453125" style="2" customWidth="1"/>
    <col min="11274" max="11520" width="9.26953125" style="2"/>
    <col min="11521" max="11521" width="1.26953125" style="2" customWidth="1"/>
    <col min="11522" max="11522" width="28.26953125" style="2" customWidth="1"/>
    <col min="11523" max="11526" width="10.453125" style="2" customWidth="1"/>
    <col min="11527" max="11528" width="13.7265625" style="2" customWidth="1"/>
    <col min="11529" max="11529" width="1.453125" style="2" customWidth="1"/>
    <col min="11530" max="11776" width="9.26953125" style="2"/>
    <col min="11777" max="11777" width="1.26953125" style="2" customWidth="1"/>
    <col min="11778" max="11778" width="28.26953125" style="2" customWidth="1"/>
    <col min="11779" max="11782" width="10.453125" style="2" customWidth="1"/>
    <col min="11783" max="11784" width="13.7265625" style="2" customWidth="1"/>
    <col min="11785" max="11785" width="1.453125" style="2" customWidth="1"/>
    <col min="11786" max="12032" width="9.26953125" style="2"/>
    <col min="12033" max="12033" width="1.26953125" style="2" customWidth="1"/>
    <col min="12034" max="12034" width="28.26953125" style="2" customWidth="1"/>
    <col min="12035" max="12038" width="10.453125" style="2" customWidth="1"/>
    <col min="12039" max="12040" width="13.7265625" style="2" customWidth="1"/>
    <col min="12041" max="12041" width="1.453125" style="2" customWidth="1"/>
    <col min="12042" max="12288" width="9.26953125" style="2"/>
    <col min="12289" max="12289" width="1.26953125" style="2" customWidth="1"/>
    <col min="12290" max="12290" width="28.26953125" style="2" customWidth="1"/>
    <col min="12291" max="12294" width="10.453125" style="2" customWidth="1"/>
    <col min="12295" max="12296" width="13.7265625" style="2" customWidth="1"/>
    <col min="12297" max="12297" width="1.453125" style="2" customWidth="1"/>
    <col min="12298" max="12544" width="9.26953125" style="2"/>
    <col min="12545" max="12545" width="1.26953125" style="2" customWidth="1"/>
    <col min="12546" max="12546" width="28.26953125" style="2" customWidth="1"/>
    <col min="12547" max="12550" width="10.453125" style="2" customWidth="1"/>
    <col min="12551" max="12552" width="13.7265625" style="2" customWidth="1"/>
    <col min="12553" max="12553" width="1.453125" style="2" customWidth="1"/>
    <col min="12554" max="12800" width="9.26953125" style="2"/>
    <col min="12801" max="12801" width="1.26953125" style="2" customWidth="1"/>
    <col min="12802" max="12802" width="28.26953125" style="2" customWidth="1"/>
    <col min="12803" max="12806" width="10.453125" style="2" customWidth="1"/>
    <col min="12807" max="12808" width="13.7265625" style="2" customWidth="1"/>
    <col min="12809" max="12809" width="1.453125" style="2" customWidth="1"/>
    <col min="12810" max="13056" width="9.26953125" style="2"/>
    <col min="13057" max="13057" width="1.26953125" style="2" customWidth="1"/>
    <col min="13058" max="13058" width="28.26953125" style="2" customWidth="1"/>
    <col min="13059" max="13062" width="10.453125" style="2" customWidth="1"/>
    <col min="13063" max="13064" width="13.7265625" style="2" customWidth="1"/>
    <col min="13065" max="13065" width="1.453125" style="2" customWidth="1"/>
    <col min="13066" max="13312" width="9.26953125" style="2"/>
    <col min="13313" max="13313" width="1.26953125" style="2" customWidth="1"/>
    <col min="13314" max="13314" width="28.26953125" style="2" customWidth="1"/>
    <col min="13315" max="13318" width="10.453125" style="2" customWidth="1"/>
    <col min="13319" max="13320" width="13.7265625" style="2" customWidth="1"/>
    <col min="13321" max="13321" width="1.453125" style="2" customWidth="1"/>
    <col min="13322" max="13568" width="9.26953125" style="2"/>
    <col min="13569" max="13569" width="1.26953125" style="2" customWidth="1"/>
    <col min="13570" max="13570" width="28.26953125" style="2" customWidth="1"/>
    <col min="13571" max="13574" width="10.453125" style="2" customWidth="1"/>
    <col min="13575" max="13576" width="13.7265625" style="2" customWidth="1"/>
    <col min="13577" max="13577" width="1.453125" style="2" customWidth="1"/>
    <col min="13578" max="13824" width="9.26953125" style="2"/>
    <col min="13825" max="13825" width="1.26953125" style="2" customWidth="1"/>
    <col min="13826" max="13826" width="28.26953125" style="2" customWidth="1"/>
    <col min="13827" max="13830" width="10.453125" style="2" customWidth="1"/>
    <col min="13831" max="13832" width="13.7265625" style="2" customWidth="1"/>
    <col min="13833" max="13833" width="1.453125" style="2" customWidth="1"/>
    <col min="13834" max="14080" width="9.26953125" style="2"/>
    <col min="14081" max="14081" width="1.26953125" style="2" customWidth="1"/>
    <col min="14082" max="14082" width="28.26953125" style="2" customWidth="1"/>
    <col min="14083" max="14086" width="10.453125" style="2" customWidth="1"/>
    <col min="14087" max="14088" width="13.7265625" style="2" customWidth="1"/>
    <col min="14089" max="14089" width="1.453125" style="2" customWidth="1"/>
    <col min="14090" max="14336" width="9.26953125" style="2"/>
    <col min="14337" max="14337" width="1.26953125" style="2" customWidth="1"/>
    <col min="14338" max="14338" width="28.26953125" style="2" customWidth="1"/>
    <col min="14339" max="14342" width="10.453125" style="2" customWidth="1"/>
    <col min="14343" max="14344" width="13.7265625" style="2" customWidth="1"/>
    <col min="14345" max="14345" width="1.453125" style="2" customWidth="1"/>
    <col min="14346" max="14592" width="9.26953125" style="2"/>
    <col min="14593" max="14593" width="1.26953125" style="2" customWidth="1"/>
    <col min="14594" max="14594" width="28.26953125" style="2" customWidth="1"/>
    <col min="14595" max="14598" width="10.453125" style="2" customWidth="1"/>
    <col min="14599" max="14600" width="13.7265625" style="2" customWidth="1"/>
    <col min="14601" max="14601" width="1.453125" style="2" customWidth="1"/>
    <col min="14602" max="14848" width="9.26953125" style="2"/>
    <col min="14849" max="14849" width="1.26953125" style="2" customWidth="1"/>
    <col min="14850" max="14850" width="28.26953125" style="2" customWidth="1"/>
    <col min="14851" max="14854" width="10.453125" style="2" customWidth="1"/>
    <col min="14855" max="14856" width="13.7265625" style="2" customWidth="1"/>
    <col min="14857" max="14857" width="1.453125" style="2" customWidth="1"/>
    <col min="14858" max="15104" width="9.26953125" style="2"/>
    <col min="15105" max="15105" width="1.26953125" style="2" customWidth="1"/>
    <col min="15106" max="15106" width="28.26953125" style="2" customWidth="1"/>
    <col min="15107" max="15110" width="10.453125" style="2" customWidth="1"/>
    <col min="15111" max="15112" width="13.7265625" style="2" customWidth="1"/>
    <col min="15113" max="15113" width="1.453125" style="2" customWidth="1"/>
    <col min="15114" max="15360" width="9.26953125" style="2"/>
    <col min="15361" max="15361" width="1.26953125" style="2" customWidth="1"/>
    <col min="15362" max="15362" width="28.26953125" style="2" customWidth="1"/>
    <col min="15363" max="15366" width="10.453125" style="2" customWidth="1"/>
    <col min="15367" max="15368" width="13.7265625" style="2" customWidth="1"/>
    <col min="15369" max="15369" width="1.453125" style="2" customWidth="1"/>
    <col min="15370" max="15616" width="9.26953125" style="2"/>
    <col min="15617" max="15617" width="1.26953125" style="2" customWidth="1"/>
    <col min="15618" max="15618" width="28.26953125" style="2" customWidth="1"/>
    <col min="15619" max="15622" width="10.453125" style="2" customWidth="1"/>
    <col min="15623" max="15624" width="13.7265625" style="2" customWidth="1"/>
    <col min="15625" max="15625" width="1.453125" style="2" customWidth="1"/>
    <col min="15626" max="15872" width="9.26953125" style="2"/>
    <col min="15873" max="15873" width="1.26953125" style="2" customWidth="1"/>
    <col min="15874" max="15874" width="28.26953125" style="2" customWidth="1"/>
    <col min="15875" max="15878" width="10.453125" style="2" customWidth="1"/>
    <col min="15879" max="15880" width="13.7265625" style="2" customWidth="1"/>
    <col min="15881" max="15881" width="1.453125" style="2" customWidth="1"/>
    <col min="15882" max="16128" width="9.26953125" style="2"/>
    <col min="16129" max="16129" width="1.26953125" style="2" customWidth="1"/>
    <col min="16130" max="16130" width="28.26953125" style="2" customWidth="1"/>
    <col min="16131" max="16134" width="10.453125" style="2" customWidth="1"/>
    <col min="16135" max="16136" width="13.7265625" style="2" customWidth="1"/>
    <col min="16137" max="16137" width="1.453125" style="2" customWidth="1"/>
    <col min="16138" max="16384" width="9.26953125" style="2"/>
  </cols>
  <sheetData>
    <row r="1" spans="2:9" ht="30" customHeight="1" x14ac:dyDescent="0.3">
      <c r="B1" s="166"/>
      <c r="C1" s="167"/>
      <c r="D1" s="167"/>
      <c r="E1" s="167"/>
      <c r="F1" s="167"/>
      <c r="G1" s="167"/>
      <c r="H1" s="167"/>
    </row>
    <row r="2" spans="2:9" ht="25" x14ac:dyDescent="0.5">
      <c r="B2" s="168" t="s">
        <v>0</v>
      </c>
      <c r="C2" s="169"/>
      <c r="D2" s="169"/>
      <c r="E2" s="169"/>
      <c r="F2" s="169"/>
      <c r="G2" s="242"/>
      <c r="H2" s="242"/>
      <c r="I2" s="5"/>
    </row>
    <row r="3" spans="2:9" ht="4.5" customHeight="1" x14ac:dyDescent="0.3">
      <c r="B3" s="166"/>
      <c r="C3" s="167"/>
      <c r="D3" s="167"/>
      <c r="E3" s="167"/>
      <c r="F3" s="167"/>
      <c r="G3" s="1"/>
      <c r="H3" s="1"/>
      <c r="I3" s="1"/>
    </row>
    <row r="4" spans="2:9" ht="146.25" customHeight="1" x14ac:dyDescent="0.3">
      <c r="B4" s="170" t="s">
        <v>182</v>
      </c>
      <c r="C4" s="171"/>
      <c r="D4" s="171"/>
      <c r="E4" s="171"/>
      <c r="F4" s="171"/>
      <c r="G4" s="243"/>
      <c r="H4" s="243"/>
    </row>
    <row r="5" spans="2:9" ht="3.75" customHeight="1" x14ac:dyDescent="0.35">
      <c r="B5" s="164"/>
      <c r="C5" s="165"/>
      <c r="D5" s="165"/>
      <c r="E5" s="165"/>
      <c r="F5" s="165"/>
      <c r="G5" s="167"/>
      <c r="H5" s="167"/>
    </row>
    <row r="6" spans="2:9" ht="18" x14ac:dyDescent="0.3">
      <c r="B6" s="72" t="s">
        <v>40</v>
      </c>
      <c r="C6" s="244" t="str">
        <f>IF(INTRO!$E$33&lt;&gt;0,INTRO!$E$33," ")</f>
        <v>Benin</v>
      </c>
      <c r="D6" s="244"/>
      <c r="E6" s="244"/>
      <c r="F6" s="244"/>
      <c r="G6" s="72" t="s">
        <v>183</v>
      </c>
      <c r="H6" s="73">
        <f>IF(INTRO!$E$35&lt;&gt;0,INTRO!$E$35," ")</f>
        <v>2018</v>
      </c>
      <c r="I6" s="1"/>
    </row>
    <row r="7" spans="2:9" ht="12.75" customHeight="1" x14ac:dyDescent="0.35">
      <c r="B7" s="164"/>
      <c r="C7" s="165"/>
      <c r="D7" s="165"/>
      <c r="E7" s="165"/>
      <c r="F7" s="165"/>
      <c r="G7" s="167"/>
      <c r="H7" s="167"/>
      <c r="I7" s="1"/>
    </row>
    <row r="8" spans="2:9" s="77" customFormat="1" ht="16.149999999999999" customHeight="1" x14ac:dyDescent="0.35">
      <c r="B8" s="74" t="s">
        <v>184</v>
      </c>
      <c r="C8" s="75"/>
      <c r="D8" s="75"/>
      <c r="E8" s="75"/>
      <c r="F8" s="75"/>
      <c r="G8" s="75"/>
      <c r="H8" s="75"/>
      <c r="I8" s="76"/>
    </row>
    <row r="9" spans="2:9" ht="3" customHeight="1" thickBot="1" x14ac:dyDescent="0.35">
      <c r="B9" s="1"/>
      <c r="C9" s="1"/>
      <c r="D9" s="1"/>
      <c r="E9" s="1"/>
      <c r="F9" s="1"/>
      <c r="G9" s="1"/>
      <c r="H9" s="1"/>
      <c r="I9" s="1"/>
    </row>
    <row r="10" spans="2:9" s="77" customFormat="1" ht="16.149999999999999" customHeight="1" x14ac:dyDescent="0.35">
      <c r="B10" s="245" t="s">
        <v>185</v>
      </c>
      <c r="C10" s="247" t="s">
        <v>184</v>
      </c>
      <c r="D10" s="248"/>
      <c r="E10" s="248"/>
      <c r="F10" s="249"/>
      <c r="G10" s="250" t="s">
        <v>186</v>
      </c>
      <c r="H10" s="251"/>
      <c r="I10" s="76"/>
    </row>
    <row r="11" spans="2:9" s="77" customFormat="1" ht="16.149999999999999" customHeight="1" thickBot="1" x14ac:dyDescent="0.4">
      <c r="B11" s="246"/>
      <c r="C11" s="78" t="s">
        <v>187</v>
      </c>
      <c r="D11" s="79" t="s">
        <v>188</v>
      </c>
      <c r="E11" s="79" t="s">
        <v>189</v>
      </c>
      <c r="F11" s="80" t="s">
        <v>190</v>
      </c>
      <c r="G11" s="81" t="s">
        <v>187</v>
      </c>
      <c r="H11" s="82" t="s">
        <v>190</v>
      </c>
      <c r="I11" s="76"/>
    </row>
    <row r="12" spans="2:9" s="77" customFormat="1" ht="16.149999999999999" customHeight="1" x14ac:dyDescent="0.35">
      <c r="B12" s="83" t="s">
        <v>191</v>
      </c>
      <c r="C12" s="84">
        <v>0</v>
      </c>
      <c r="D12" s="85">
        <v>0</v>
      </c>
      <c r="E12" s="85"/>
      <c r="F12" s="86">
        <f t="shared" ref="F12:F17" si="0">IF(C12&gt;(D12+E12),C12-D12-E12, 0)</f>
        <v>0</v>
      </c>
      <c r="G12" s="87">
        <f>IF($C12=0,0, IF($B12="Albendazole for LF", IF($C12=ALB_MBD!$I$4,ALB_MBD!$U$4,ROUNDUP($C12/200,0)), IF($B12="Albendazole for STH (SAC)", IF($C12=ALB_MBD!$L$4,ALB_MBD!$X$4,ROUNDUP($C12/200,0)), IF($B12="Mebendazole (SAC)", IF($C12=ALB_MBD!$P$4,ALB_MBD!$AA$4,ROUNDUP($C12/150,0)), IF($B12="Diethylcarbamazine citrate", IF($C12=DEC!$J$4,DEC!$M$4,ROUNDUP($C12/1000,0)), IF($B12="Praziquantel (SAC)", IF($C12=PZQ!$O$4,PZQ!$R$4,ROUNDUP($C12/1000,0)), IF($B12="Ivermectin - optional", IF($C12=IVM!$P$4,IVM!$S$4,$C12/500+0.49),0)))))))</f>
        <v>0</v>
      </c>
      <c r="H12" s="88">
        <f t="shared" ref="H12:H17" si="1">IF($F12=0,0,IF(OR($B12="Albendazole for LF",$B12="Albendazole for STH (SAC)"),$G12-ROUNDUP(($E12+$D12)/200,0),IF($B12="Ivermectin - optional",$G12-ROUNDUP(($E12+$D12)/500,0),IF($B12="Mebendazole (SAC)",$G12-ROUNDUP(($E12+$D12)/150,0),$G12-ROUNDUP(($E12+$D12)/1000,0)))))</f>
        <v>0</v>
      </c>
      <c r="I12" s="76"/>
    </row>
    <row r="13" spans="2:9" s="77" customFormat="1" ht="16.149999999999999" customHeight="1" x14ac:dyDescent="0.35">
      <c r="B13" s="89" t="s">
        <v>192</v>
      </c>
      <c r="C13" s="90">
        <v>2677089.3642727491</v>
      </c>
      <c r="D13" s="91">
        <v>0</v>
      </c>
      <c r="E13" s="91"/>
      <c r="F13" s="92">
        <f t="shared" si="0"/>
        <v>2677089.3642727491</v>
      </c>
      <c r="G13" s="93">
        <f>IF($C13=0,0, IF($B13="Albendazole for LF", IF($C13=ALB_MBD!$I$4,ALB_MBD!$U$4,ROUNDUP($C13/200,0)), IF($B13="Albendazole for STH (SAC)", IF($C13=ALB_MBD!$L$4,ALB_MBD!$X$4,ROUNDUP($C13/200,0)), IF($B13="Mebendazole (SAC)", IF($C13=ALB_MBD!$P$4,ALB_MBD!$AA$4,ROUNDUP($C13/150,0)), IF($B13="Diethylcarbamazine citrate", IF($C13=DEC!$J$4,DEC!$M$4,ROUNDUP($C13/1000,0)), IF($B13="Praziquantel (SAC)", IF($C13=PZQ!$O$4,PZQ!$R$4,ROUNDUP($C13/1000,0)), IF($B13="Ivermectin - optional", IF($C13=IVM!$P$4,IVM!$S$4,$C13/500+0.49),0)))))))</f>
        <v>13397</v>
      </c>
      <c r="H13" s="94">
        <f t="shared" si="1"/>
        <v>13397</v>
      </c>
      <c r="I13" s="76"/>
    </row>
    <row r="14" spans="2:9" s="77" customFormat="1" ht="16.149999999999999" customHeight="1" x14ac:dyDescent="0.35">
      <c r="B14" s="89" t="s">
        <v>193</v>
      </c>
      <c r="C14" s="90">
        <f>1531311.6649674+205348</f>
        <v>1736659.6649674</v>
      </c>
      <c r="D14" s="91">
        <v>0</v>
      </c>
      <c r="E14" s="91"/>
      <c r="F14" s="92">
        <f t="shared" si="0"/>
        <v>1736659.6649674</v>
      </c>
      <c r="G14" s="93">
        <f>IF($C14=0,0, IF($B14="Albendazole for LF", IF($C14=ALB_MBD!$I$4,ALB_MBD!$U$4,ROUNDUP($C14/200,0)), IF($B14="Albendazole for STH (SAC)", IF($C14=ALB_MBD!$L$4,ALB_MBD!$X$4,ROUNDUP($C14/200,0)), IF($B14="Mebendazole (SAC)", IF($C14=ALB_MBD!$P$4,ALB_MBD!$AA$4,ROUNDUP($C14/150,0)), IF($B14="Diethylcarbamazine citrate", IF($C14=DEC!$J$4,DEC!$M$4,ROUNDUP($C14/1000,0)), IF($B14="Praziquantel (SAC)", IF($C14=PZQ!$O$4,PZQ!$R$4,ROUNDUP($C14/1000,0)), IF($B14="Ivermectin - optional", IF($C14=IVM!$P$4,IVM!$S$4,$C14/500+0.49),0)))))))</f>
        <v>8684</v>
      </c>
      <c r="H14" s="94">
        <f t="shared" si="1"/>
        <v>8684</v>
      </c>
      <c r="I14" s="76"/>
    </row>
    <row r="15" spans="2:9" s="77" customFormat="1" ht="16.149999999999999" customHeight="1" x14ac:dyDescent="0.35">
      <c r="B15" s="89" t="s">
        <v>194</v>
      </c>
      <c r="C15" s="90">
        <v>0</v>
      </c>
      <c r="D15" s="91">
        <v>0</v>
      </c>
      <c r="E15" s="91"/>
      <c r="F15" s="92">
        <f t="shared" si="0"/>
        <v>0</v>
      </c>
      <c r="G15" s="93">
        <f>IF($C15=0,0, IF($B15="Albendazole for LF", IF($C15=ALB_MBD!$I$4,ALB_MBD!$U$4,ROUNDUP($C15/200,0)), IF($B15="Albendazole for STH (SAC)", IF($C15=ALB_MBD!$L$4,ALB_MBD!$X$4,ROUNDUP($C15/200,0)), IF($B15="Mebendazole (SAC)", IF($C15=ALB_MBD!$P$4,ALB_MBD!$AA$4,ROUNDUP($C15/150,0)), IF($B15="Diethylcarbamazine citrate", IF($C15=DEC!$J$4,DEC!$M$4,ROUNDUP($C15/1000,0)), IF($B15="Praziquantel (SAC)", IF($C15=PZQ!$O$4,PZQ!$R$4,ROUNDUP($C15/1000,0)), IF($B15="Ivermectin - optional", IF($C15=IVM!$P$4,IVM!$S$4,$C15/500+0.49),0)))))))</f>
        <v>0</v>
      </c>
      <c r="H15" s="94">
        <f t="shared" si="1"/>
        <v>0</v>
      </c>
      <c r="I15" s="76"/>
    </row>
    <row r="16" spans="2:9" s="77" customFormat="1" ht="16.149999999999999" customHeight="1" x14ac:dyDescent="0.35">
      <c r="B16" s="89" t="s">
        <v>195</v>
      </c>
      <c r="C16" s="90">
        <v>2922393.8338222941</v>
      </c>
      <c r="D16" s="91">
        <v>0</v>
      </c>
      <c r="E16" s="91"/>
      <c r="F16" s="92">
        <f t="shared" si="0"/>
        <v>2922393.8338222941</v>
      </c>
      <c r="G16" s="93">
        <f>IF($C16=0,0, IF($B16="Albendazole for LF", IF($C16=ALB_MBD!$I$4,ALB_MBD!$U$4,ROUNDUP($C16/200,0)), IF($B16="Albendazole for STH (SAC)", IF($C16=ALB_MBD!$L$4,ALB_MBD!$X$4,ROUNDUP($C16/200,0)), IF($B16="Mebendazole (SAC)", IF($C16=ALB_MBD!$P$4,ALB_MBD!$AA$4,ROUNDUP($C16/150,0)), IF($B16="Diethylcarbamazine citrate", IF($C16=DEC!$J$4,DEC!$M$4,ROUNDUP($C16/1000,0)), IF($B16="Praziquantel (SAC)", IF($C16=PZQ!$O$4,PZQ!$R$4,ROUNDUP($C16/1000,0)), IF($B16="Ivermectin - optional", IF($C16=IVM!$P$4,IVM!$S$4,$C16/500+0.49),0)))))))</f>
        <v>2939</v>
      </c>
      <c r="H16" s="94">
        <f t="shared" si="1"/>
        <v>2939</v>
      </c>
      <c r="I16" s="76"/>
    </row>
    <row r="17" spans="2:9" s="77" customFormat="1" ht="16.149999999999999" customHeight="1" thickBot="1" x14ac:dyDescent="0.4">
      <c r="B17" s="95" t="s">
        <v>196</v>
      </c>
      <c r="C17" s="96">
        <v>21625481.484090436</v>
      </c>
      <c r="D17" s="97">
        <v>0</v>
      </c>
      <c r="E17" s="97"/>
      <c r="F17" s="98">
        <f t="shared" si="0"/>
        <v>21625481.484090436</v>
      </c>
      <c r="G17" s="99">
        <f>IF($C17=0,0, IF($B17="Albendazole for LF", IF($C17=ALB_MBD!$I$4,ALB_MBD!$U$4,ROUNDUP($C17/200,0)), IF($B17="Albendazole for STH (SAC)", IF($C17=ALB_MBD!$L$4,ALB_MBD!$X$4,ROUNDUP($C17/200,0)), IF($B17="Mebendazole (SAC)", IF($C17=ALB_MBD!$P$4,ALB_MBD!$AA$4,ROUNDUP($C17/150,0)), IF($B17="Diethylcarbamazine citrate", IF($C17=DEC!$J$4,DEC!$M$4,ROUNDUP($C17/1000,0)), IF($B17="Praziquantel (SAC)", IF($C17=PZQ!$O$4,PZQ!$R$4,ROUNDUP($C17/1000,0)), IF($B17="Ivermectin - optional", IF($C17=IVM!$P$4,IVM!$S$4,$C17/500+0.49),0)))))))</f>
        <v>43282</v>
      </c>
      <c r="H17" s="100">
        <f t="shared" si="1"/>
        <v>43282</v>
      </c>
      <c r="I17" s="76"/>
    </row>
    <row r="18" spans="2:9" ht="12.75" customHeight="1" x14ac:dyDescent="0.3">
      <c r="B18" s="1"/>
      <c r="C18" s="1"/>
      <c r="D18" s="1"/>
      <c r="E18" s="1"/>
      <c r="F18" s="1"/>
      <c r="G18" s="1"/>
      <c r="H18" s="1"/>
      <c r="I18" s="1"/>
    </row>
    <row r="19" spans="2:9" s="77" customFormat="1" ht="16.149999999999999" customHeight="1" x14ac:dyDescent="0.35">
      <c r="B19" s="74" t="s">
        <v>197</v>
      </c>
      <c r="C19" s="101"/>
      <c r="D19" s="101"/>
      <c r="E19" s="101"/>
      <c r="F19" s="101"/>
      <c r="G19" s="101"/>
      <c r="H19" s="101"/>
      <c r="I19" s="76"/>
    </row>
    <row r="20" spans="2:9" ht="3" customHeight="1" thickBot="1" x14ac:dyDescent="0.35">
      <c r="B20" s="102"/>
      <c r="C20" s="1"/>
      <c r="D20" s="1"/>
      <c r="E20" s="1"/>
      <c r="F20" s="1"/>
      <c r="G20" s="1"/>
      <c r="H20" s="1"/>
      <c r="I20" s="1"/>
    </row>
    <row r="21" spans="2:9" ht="16.149999999999999" customHeight="1" thickBot="1" x14ac:dyDescent="0.35">
      <c r="B21" s="103" t="s">
        <v>198</v>
      </c>
      <c r="C21" s="104"/>
      <c r="D21" s="104"/>
      <c r="E21" s="104"/>
      <c r="F21" s="105"/>
      <c r="G21" s="106" t="s">
        <v>179</v>
      </c>
      <c r="H21" s="107" t="s">
        <v>180</v>
      </c>
      <c r="I21" s="1"/>
    </row>
    <row r="22" spans="2:9" ht="16.149999999999999" customHeight="1" x14ac:dyDescent="0.3">
      <c r="B22" s="83" t="s">
        <v>199</v>
      </c>
      <c r="C22" s="252" t="s">
        <v>200</v>
      </c>
      <c r="D22" s="253"/>
      <c r="E22" s="253"/>
      <c r="F22" s="254"/>
      <c r="G22" s="108">
        <v>2677089.3642727491</v>
      </c>
      <c r="H22" s="109">
        <v>0</v>
      </c>
      <c r="I22" s="1"/>
    </row>
    <row r="23" spans="2:9" ht="16.149999999999999" customHeight="1" x14ac:dyDescent="0.3">
      <c r="B23" s="89" t="s">
        <v>201</v>
      </c>
      <c r="C23" s="255"/>
      <c r="D23" s="256"/>
      <c r="E23" s="256"/>
      <c r="F23" s="257"/>
      <c r="G23" s="110">
        <v>5959787.2325581675</v>
      </c>
      <c r="H23" s="111">
        <v>0</v>
      </c>
      <c r="I23" s="1"/>
    </row>
    <row r="24" spans="2:9" ht="16.149999999999999" customHeight="1" x14ac:dyDescent="0.3">
      <c r="B24" s="89" t="s">
        <v>202</v>
      </c>
      <c r="C24" s="255"/>
      <c r="D24" s="256"/>
      <c r="E24" s="256"/>
      <c r="F24" s="257"/>
      <c r="G24" s="110">
        <v>1168957.5335289172</v>
      </c>
      <c r="H24" s="111">
        <v>0</v>
      </c>
      <c r="I24" s="1"/>
    </row>
    <row r="25" spans="2:9" ht="19.149999999999999" customHeight="1" thickBot="1" x14ac:dyDescent="0.35">
      <c r="B25" s="95" t="s">
        <v>203</v>
      </c>
      <c r="C25" s="258"/>
      <c r="D25" s="259"/>
      <c r="E25" s="259"/>
      <c r="F25" s="260"/>
      <c r="G25" s="112">
        <v>1531311.6649673986</v>
      </c>
      <c r="H25" s="113">
        <v>0</v>
      </c>
      <c r="I25" s="1"/>
    </row>
    <row r="26" spans="2:9" ht="12.75" customHeight="1" x14ac:dyDescent="0.3">
      <c r="B26" s="166"/>
      <c r="C26" s="241"/>
      <c r="D26" s="241"/>
      <c r="E26" s="241"/>
      <c r="F26" s="241"/>
      <c r="G26" s="241"/>
      <c r="H26" s="241"/>
      <c r="I26" s="1"/>
    </row>
    <row r="27" spans="2:9" s="77" customFormat="1" ht="16.149999999999999" customHeight="1" x14ac:dyDescent="0.35">
      <c r="B27" s="114" t="s">
        <v>204</v>
      </c>
      <c r="C27" s="115"/>
      <c r="D27" s="115"/>
      <c r="E27" s="115"/>
      <c r="F27" s="115"/>
      <c r="G27" s="115"/>
      <c r="H27" s="115"/>
    </row>
    <row r="28" spans="2:9" s="117" customFormat="1" ht="3" customHeight="1" thickBot="1" x14ac:dyDescent="0.35">
      <c r="B28" s="116"/>
    </row>
    <row r="29" spans="2:9" ht="14.5" thickBot="1" x14ac:dyDescent="0.35">
      <c r="B29" s="118" t="s">
        <v>205</v>
      </c>
      <c r="C29" s="262" t="s">
        <v>206</v>
      </c>
      <c r="D29" s="263"/>
      <c r="E29" s="264" t="s">
        <v>207</v>
      </c>
      <c r="F29" s="265"/>
      <c r="G29" s="119" t="s">
        <v>208</v>
      </c>
      <c r="H29" s="120" t="s">
        <v>209</v>
      </c>
      <c r="I29" s="1"/>
    </row>
    <row r="30" spans="2:9" x14ac:dyDescent="0.3">
      <c r="B30" s="121" t="s">
        <v>251</v>
      </c>
      <c r="C30" s="266" t="s">
        <v>252</v>
      </c>
      <c r="D30" s="266"/>
      <c r="E30" s="267" t="s">
        <v>260</v>
      </c>
      <c r="F30" s="268"/>
      <c r="G30" s="122" t="s">
        <v>253</v>
      </c>
      <c r="H30" s="123"/>
      <c r="I30" s="1"/>
    </row>
    <row r="31" spans="2:9" x14ac:dyDescent="0.3">
      <c r="B31" s="124" t="s">
        <v>257</v>
      </c>
      <c r="C31" s="269" t="s">
        <v>254</v>
      </c>
      <c r="D31" s="269"/>
      <c r="E31" s="270" t="s">
        <v>255</v>
      </c>
      <c r="F31" s="271"/>
      <c r="G31" s="125" t="s">
        <v>256</v>
      </c>
      <c r="H31" s="126"/>
    </row>
    <row r="32" spans="2:9" x14ac:dyDescent="0.3">
      <c r="B32" s="124" t="s">
        <v>258</v>
      </c>
      <c r="C32" s="269" t="s">
        <v>259</v>
      </c>
      <c r="D32" s="269"/>
      <c r="E32" s="270">
        <v>97397272</v>
      </c>
      <c r="F32" s="271"/>
      <c r="G32" s="125" t="s">
        <v>261</v>
      </c>
      <c r="H32" s="126"/>
    </row>
    <row r="33" spans="2:9" ht="14.5" thickBot="1" x14ac:dyDescent="0.35">
      <c r="B33" s="127"/>
      <c r="C33" s="272"/>
      <c r="D33" s="272"/>
      <c r="E33" s="273"/>
      <c r="F33" s="274"/>
      <c r="G33" s="128"/>
      <c r="H33" s="129"/>
    </row>
    <row r="34" spans="2:9" ht="3" customHeight="1" x14ac:dyDescent="0.3">
      <c r="B34" s="166"/>
      <c r="C34" s="166"/>
      <c r="D34" s="166"/>
      <c r="E34" s="166"/>
      <c r="F34" s="166"/>
      <c r="G34" s="166"/>
      <c r="H34" s="166"/>
    </row>
    <row r="35" spans="2:9" x14ac:dyDescent="0.3">
      <c r="B35" s="261" t="s">
        <v>210</v>
      </c>
      <c r="C35" s="261"/>
      <c r="D35" s="261"/>
      <c r="E35" s="261"/>
      <c r="F35" s="261"/>
      <c r="G35" s="261"/>
      <c r="H35" s="261"/>
    </row>
    <row r="36" spans="2:9" ht="39.75" customHeight="1" x14ac:dyDescent="0.3">
      <c r="B36" s="275" t="s">
        <v>211</v>
      </c>
      <c r="C36" s="275"/>
      <c r="D36" s="275"/>
      <c r="E36" s="275"/>
      <c r="F36" s="275"/>
      <c r="G36" s="275"/>
      <c r="H36" s="276"/>
    </row>
    <row r="37" spans="2:9" ht="47.25" customHeight="1" x14ac:dyDescent="0.3">
      <c r="B37" s="130"/>
      <c r="C37" s="130"/>
      <c r="D37" s="130"/>
      <c r="E37" s="277" t="s">
        <v>212</v>
      </c>
      <c r="F37" s="277"/>
      <c r="G37" s="278">
        <v>42902</v>
      </c>
      <c r="H37" s="279"/>
    </row>
    <row r="38" spans="2:9" ht="66" customHeight="1" x14ac:dyDescent="0.3">
      <c r="B38" s="131" t="s">
        <v>213</v>
      </c>
      <c r="C38" s="279" t="s">
        <v>262</v>
      </c>
      <c r="D38" s="280"/>
      <c r="E38" s="281" t="s">
        <v>214</v>
      </c>
      <c r="F38" s="281"/>
      <c r="G38" s="282"/>
      <c r="H38" s="282"/>
    </row>
    <row r="39" spans="2:9" ht="12.75" customHeight="1" x14ac:dyDescent="0.3">
      <c r="B39" s="132"/>
      <c r="C39" s="133"/>
      <c r="D39" s="134"/>
      <c r="E39" s="134"/>
      <c r="F39" s="134"/>
      <c r="G39" s="134"/>
      <c r="H39" s="134"/>
    </row>
    <row r="40" spans="2:9" ht="12.75" customHeight="1" x14ac:dyDescent="0.3">
      <c r="B40" s="135"/>
      <c r="C40" s="136"/>
      <c r="D40" s="136"/>
      <c r="E40" s="136"/>
      <c r="F40" s="136"/>
      <c r="G40" s="136"/>
      <c r="H40" s="136"/>
    </row>
    <row r="41" spans="2:9" s="77" customFormat="1" ht="16.149999999999999" customHeight="1" x14ac:dyDescent="0.35">
      <c r="B41" s="74" t="s">
        <v>215</v>
      </c>
      <c r="C41" s="74"/>
      <c r="D41" s="74"/>
      <c r="E41" s="74"/>
      <c r="F41" s="74"/>
      <c r="G41" s="74"/>
      <c r="H41" s="74"/>
    </row>
    <row r="42" spans="2:9" ht="3" customHeight="1" x14ac:dyDescent="0.3">
      <c r="B42" s="285" t="s">
        <v>216</v>
      </c>
      <c r="C42" s="285"/>
      <c r="D42" s="285"/>
      <c r="E42" s="285"/>
      <c r="F42" s="285"/>
      <c r="G42" s="285"/>
      <c r="H42" s="285"/>
      <c r="I42" s="1"/>
    </row>
    <row r="43" spans="2:9" x14ac:dyDescent="0.3">
      <c r="B43" s="286" t="s">
        <v>217</v>
      </c>
      <c r="C43" s="287"/>
      <c r="D43" s="287"/>
      <c r="E43" s="287"/>
      <c r="F43" s="287"/>
      <c r="G43" s="287"/>
      <c r="H43" s="287"/>
      <c r="I43" s="1"/>
    </row>
    <row r="44" spans="2:9" ht="38.25" customHeight="1" x14ac:dyDescent="0.3">
      <c r="B44" s="288" t="s">
        <v>218</v>
      </c>
      <c r="C44" s="289"/>
      <c r="D44" s="289"/>
      <c r="E44" s="289"/>
      <c r="F44" s="289"/>
      <c r="G44" s="289"/>
      <c r="H44" s="289"/>
      <c r="I44" s="1"/>
    </row>
    <row r="45" spans="2:9" x14ac:dyDescent="0.3">
      <c r="B45" s="290" t="s">
        <v>219</v>
      </c>
      <c r="C45" s="290"/>
      <c r="D45" s="290"/>
      <c r="E45" s="290"/>
      <c r="F45" s="290"/>
      <c r="G45" s="290"/>
      <c r="H45" s="291"/>
      <c r="I45" s="1"/>
    </row>
    <row r="46" spans="2:9" x14ac:dyDescent="0.3">
      <c r="B46" s="290" t="s">
        <v>220</v>
      </c>
      <c r="C46" s="290"/>
      <c r="D46" s="290"/>
      <c r="E46" s="290"/>
      <c r="F46" s="290"/>
      <c r="G46" s="290"/>
      <c r="H46" s="291"/>
      <c r="I46" s="1"/>
    </row>
    <row r="47" spans="2:9" ht="51" customHeight="1" x14ac:dyDescent="0.3">
      <c r="B47" s="290" t="s">
        <v>221</v>
      </c>
      <c r="C47" s="290"/>
      <c r="D47" s="290"/>
      <c r="E47" s="290"/>
      <c r="F47" s="290"/>
      <c r="G47" s="290"/>
      <c r="H47" s="291"/>
      <c r="I47" s="1"/>
    </row>
    <row r="48" spans="2:9" ht="12.75" customHeight="1" x14ac:dyDescent="0.3">
      <c r="B48" s="283" t="s">
        <v>222</v>
      </c>
      <c r="C48" s="283"/>
      <c r="D48" s="283"/>
      <c r="E48" s="283"/>
      <c r="F48" s="283"/>
      <c r="G48" s="283"/>
      <c r="H48" s="284"/>
      <c r="I48" s="137"/>
    </row>
    <row r="49" spans="2:9" ht="3" customHeight="1" thickBot="1" x14ac:dyDescent="0.35">
      <c r="B49" s="138"/>
      <c r="C49" s="138"/>
      <c r="D49" s="138"/>
      <c r="E49" s="138"/>
      <c r="F49" s="138"/>
      <c r="G49" s="138"/>
      <c r="H49" s="139"/>
      <c r="I49" s="137"/>
    </row>
    <row r="50" spans="2:9" ht="16.149999999999999" customHeight="1" thickBot="1" x14ac:dyDescent="0.35">
      <c r="B50" s="245" t="s">
        <v>223</v>
      </c>
      <c r="C50" s="292"/>
      <c r="D50" s="292"/>
      <c r="E50" s="292"/>
      <c r="F50" s="292"/>
      <c r="G50" s="292"/>
      <c r="H50" s="293"/>
      <c r="I50" s="1"/>
    </row>
    <row r="51" spans="2:9" ht="16.149999999999999" customHeight="1" x14ac:dyDescent="0.3">
      <c r="B51" s="294" t="s">
        <v>270</v>
      </c>
      <c r="C51" s="295"/>
      <c r="D51" s="295"/>
      <c r="E51" s="295"/>
      <c r="F51" s="295"/>
      <c r="G51" s="295"/>
      <c r="H51" s="296"/>
      <c r="I51" s="137"/>
    </row>
    <row r="52" spans="2:9" ht="16.149999999999999" customHeight="1" x14ac:dyDescent="0.3">
      <c r="B52" s="297"/>
      <c r="C52" s="298"/>
      <c r="D52" s="298"/>
      <c r="E52" s="298"/>
      <c r="F52" s="298"/>
      <c r="G52" s="298"/>
      <c r="H52" s="299"/>
      <c r="I52" s="1"/>
    </row>
    <row r="53" spans="2:9" ht="16.149999999999999" customHeight="1" thickBot="1" x14ac:dyDescent="0.35">
      <c r="B53" s="300"/>
      <c r="C53" s="301"/>
      <c r="D53" s="301"/>
      <c r="E53" s="301"/>
      <c r="F53" s="301"/>
      <c r="G53" s="301"/>
      <c r="H53" s="302"/>
      <c r="I53" s="1"/>
    </row>
    <row r="54" spans="2:9" ht="12.75" customHeight="1" x14ac:dyDescent="0.3">
      <c r="I54" s="1"/>
    </row>
    <row r="55" spans="2:9" ht="12.75" customHeight="1" x14ac:dyDescent="0.3">
      <c r="B55" s="283" t="s">
        <v>224</v>
      </c>
      <c r="C55" s="283"/>
      <c r="D55" s="283"/>
      <c r="E55" s="283"/>
      <c r="F55" s="283"/>
      <c r="G55" s="283"/>
      <c r="H55" s="284"/>
      <c r="I55" s="137"/>
    </row>
    <row r="56" spans="2:9" ht="3" customHeight="1" thickBot="1" x14ac:dyDescent="0.35">
      <c r="B56" s="140"/>
      <c r="C56" s="140"/>
      <c r="D56" s="140"/>
      <c r="E56" s="140"/>
      <c r="F56" s="140"/>
      <c r="G56" s="140"/>
      <c r="H56" s="140"/>
      <c r="I56" s="1"/>
    </row>
    <row r="57" spans="2:9" s="77" customFormat="1" ht="16.149999999999999" customHeight="1" x14ac:dyDescent="0.35">
      <c r="B57" s="303" t="s">
        <v>185</v>
      </c>
      <c r="C57" s="305" t="s">
        <v>225</v>
      </c>
      <c r="D57" s="306"/>
      <c r="E57" s="306"/>
      <c r="F57" s="306"/>
      <c r="G57" s="306"/>
      <c r="H57" s="307"/>
      <c r="I57" s="141"/>
    </row>
    <row r="58" spans="2:9" s="77" customFormat="1" ht="16.149999999999999" customHeight="1" thickBot="1" x14ac:dyDescent="0.4">
      <c r="B58" s="304"/>
      <c r="C58" s="308" t="s">
        <v>226</v>
      </c>
      <c r="D58" s="308"/>
      <c r="E58" s="308"/>
      <c r="F58" s="308"/>
      <c r="G58" s="308" t="s">
        <v>227</v>
      </c>
      <c r="H58" s="309"/>
      <c r="I58" s="76"/>
    </row>
    <row r="59" spans="2:9" s="77" customFormat="1" ht="16.149999999999999" customHeight="1" x14ac:dyDescent="0.35">
      <c r="B59" s="121" t="s">
        <v>195</v>
      </c>
      <c r="C59" s="310">
        <v>2922394</v>
      </c>
      <c r="D59" s="311"/>
      <c r="E59" s="311"/>
      <c r="F59" s="312"/>
      <c r="G59" s="311" t="s">
        <v>277</v>
      </c>
      <c r="H59" s="313"/>
    </row>
    <row r="60" spans="2:9" s="77" customFormat="1" ht="16.149999999999999" customHeight="1" x14ac:dyDescent="0.35">
      <c r="B60" s="142"/>
      <c r="C60" s="318"/>
      <c r="D60" s="318"/>
      <c r="E60" s="318"/>
      <c r="F60" s="319"/>
      <c r="G60" s="318"/>
      <c r="H60" s="320"/>
    </row>
    <row r="61" spans="2:9" s="77" customFormat="1" ht="16.149999999999999" customHeight="1" x14ac:dyDescent="0.35">
      <c r="B61" s="142"/>
      <c r="C61" s="318"/>
      <c r="D61" s="318"/>
      <c r="E61" s="318"/>
      <c r="F61" s="319"/>
      <c r="G61" s="318"/>
      <c r="H61" s="320"/>
    </row>
    <row r="62" spans="2:9" s="77" customFormat="1" ht="16.149999999999999" customHeight="1" x14ac:dyDescent="0.35">
      <c r="B62" s="142"/>
      <c r="C62" s="318"/>
      <c r="D62" s="318"/>
      <c r="E62" s="318"/>
      <c r="F62" s="319"/>
      <c r="G62" s="318"/>
      <c r="H62" s="320"/>
    </row>
    <row r="63" spans="2:9" s="77" customFormat="1" ht="16.149999999999999" customHeight="1" x14ac:dyDescent="0.35">
      <c r="B63" s="142"/>
      <c r="C63" s="318"/>
      <c r="D63" s="318"/>
      <c r="E63" s="318"/>
      <c r="F63" s="319"/>
      <c r="G63" s="318"/>
      <c r="H63" s="320"/>
    </row>
    <row r="64" spans="2:9" s="77" customFormat="1" ht="16.149999999999999" customHeight="1" thickBot="1" x14ac:dyDescent="0.4">
      <c r="B64" s="143"/>
      <c r="C64" s="321"/>
      <c r="D64" s="321"/>
      <c r="E64" s="321"/>
      <c r="F64" s="322"/>
      <c r="G64" s="321"/>
      <c r="H64" s="323"/>
    </row>
    <row r="66" spans="2:8" x14ac:dyDescent="0.3">
      <c r="B66" s="283" t="s">
        <v>228</v>
      </c>
      <c r="C66" s="283"/>
      <c r="D66" s="283"/>
      <c r="E66" s="283"/>
      <c r="F66" s="283"/>
      <c r="G66" s="283"/>
      <c r="H66" s="284"/>
    </row>
    <row r="67" spans="2:8" ht="3" customHeight="1" x14ac:dyDescent="0.3"/>
    <row r="68" spans="2:8" x14ac:dyDescent="0.3">
      <c r="B68" s="144" t="s">
        <v>229</v>
      </c>
      <c r="C68" s="145"/>
      <c r="D68" s="145"/>
      <c r="E68" s="145"/>
      <c r="F68" s="145"/>
      <c r="G68" s="145"/>
      <c r="H68" s="145"/>
    </row>
    <row r="69" spans="2:8" ht="3" customHeight="1" thickBot="1" x14ac:dyDescent="0.35">
      <c r="B69" s="146"/>
    </row>
    <row r="70" spans="2:8" s="77" customFormat="1" ht="31.5" customHeight="1" thickBot="1" x14ac:dyDescent="0.4">
      <c r="B70" s="147"/>
      <c r="C70" s="314" t="s">
        <v>230</v>
      </c>
      <c r="D70" s="314"/>
      <c r="E70" s="314"/>
      <c r="F70" s="315" t="s">
        <v>231</v>
      </c>
      <c r="G70" s="316"/>
      <c r="H70" s="317"/>
    </row>
    <row r="71" spans="2:8" s="77" customFormat="1" ht="16.149999999999999" customHeight="1" x14ac:dyDescent="0.35">
      <c r="B71" s="148" t="s">
        <v>206</v>
      </c>
      <c r="C71" s="266" t="s">
        <v>271</v>
      </c>
      <c r="D71" s="312"/>
      <c r="E71" s="312"/>
      <c r="F71" s="266" t="s">
        <v>262</v>
      </c>
      <c r="G71" s="312"/>
      <c r="H71" s="324"/>
    </row>
    <row r="72" spans="2:8" s="77" customFormat="1" ht="16.149999999999999" customHeight="1" x14ac:dyDescent="0.35">
      <c r="B72" s="149" t="s">
        <v>232</v>
      </c>
      <c r="C72" s="269" t="s">
        <v>272</v>
      </c>
      <c r="D72" s="319"/>
      <c r="E72" s="319"/>
      <c r="F72" s="269" t="s">
        <v>263</v>
      </c>
      <c r="G72" s="319"/>
      <c r="H72" s="325"/>
    </row>
    <row r="73" spans="2:8" s="77" customFormat="1" ht="16.149999999999999" customHeight="1" x14ac:dyDescent="0.35">
      <c r="B73" s="149" t="s">
        <v>233</v>
      </c>
      <c r="C73" s="269" t="s">
        <v>264</v>
      </c>
      <c r="D73" s="319"/>
      <c r="E73" s="319"/>
      <c r="F73" s="269" t="s">
        <v>265</v>
      </c>
      <c r="G73" s="319"/>
      <c r="H73" s="325"/>
    </row>
    <row r="74" spans="2:8" s="77" customFormat="1" ht="16.149999999999999" customHeight="1" x14ac:dyDescent="0.35">
      <c r="B74" s="149" t="s">
        <v>207</v>
      </c>
      <c r="C74" s="269" t="s">
        <v>273</v>
      </c>
      <c r="D74" s="319"/>
      <c r="E74" s="319"/>
      <c r="F74" s="269" t="s">
        <v>275</v>
      </c>
      <c r="G74" s="319"/>
      <c r="H74" s="325"/>
    </row>
    <row r="75" spans="2:8" s="77" customFormat="1" ht="16.149999999999999" customHeight="1" x14ac:dyDescent="0.35">
      <c r="B75" s="149" t="s">
        <v>234</v>
      </c>
      <c r="C75" s="269"/>
      <c r="D75" s="319"/>
      <c r="E75" s="319"/>
      <c r="F75" s="269"/>
      <c r="G75" s="319"/>
      <c r="H75" s="325"/>
    </row>
    <row r="76" spans="2:8" s="77" customFormat="1" ht="16.149999999999999" customHeight="1" x14ac:dyDescent="0.35">
      <c r="B76" s="149" t="s">
        <v>235</v>
      </c>
      <c r="C76" s="269" t="s">
        <v>274</v>
      </c>
      <c r="D76" s="319"/>
      <c r="E76" s="319"/>
      <c r="F76" s="269" t="s">
        <v>266</v>
      </c>
      <c r="G76" s="319"/>
      <c r="H76" s="325"/>
    </row>
    <row r="77" spans="2:8" s="77" customFormat="1" ht="16.149999999999999" customHeight="1" thickBot="1" x14ac:dyDescent="0.4">
      <c r="B77" s="150" t="s">
        <v>236</v>
      </c>
      <c r="C77" s="272" t="s">
        <v>267</v>
      </c>
      <c r="D77" s="322"/>
      <c r="E77" s="322"/>
      <c r="F77" s="272"/>
      <c r="G77" s="322"/>
      <c r="H77" s="327"/>
    </row>
    <row r="78" spans="2:8" ht="25.5" customHeight="1" x14ac:dyDescent="0.3">
      <c r="B78" s="328" t="s">
        <v>237</v>
      </c>
      <c r="C78" s="328"/>
      <c r="D78" s="328"/>
      <c r="E78" s="328"/>
      <c r="F78" s="328"/>
      <c r="G78" s="328"/>
      <c r="H78" s="328"/>
    </row>
    <row r="79" spans="2:8" ht="3" customHeight="1" x14ac:dyDescent="0.3">
      <c r="B79" s="151"/>
      <c r="C79" s="151"/>
      <c r="D79" s="151"/>
      <c r="E79" s="151"/>
      <c r="F79" s="151"/>
      <c r="G79" s="151"/>
      <c r="H79" s="151"/>
    </row>
    <row r="80" spans="2:8" ht="12.75" customHeight="1" x14ac:dyDescent="0.3">
      <c r="B80" s="329" t="s">
        <v>238</v>
      </c>
      <c r="C80" s="330"/>
      <c r="D80" s="330"/>
      <c r="E80" s="330"/>
      <c r="F80" s="330"/>
      <c r="G80" s="330"/>
      <c r="H80" s="330"/>
    </row>
    <row r="81" spans="2:9" ht="3" customHeight="1" x14ac:dyDescent="0.3">
      <c r="B81" s="152"/>
      <c r="C81" s="152"/>
      <c r="D81" s="152"/>
      <c r="E81" s="152"/>
      <c r="F81" s="152"/>
      <c r="G81" s="152"/>
      <c r="H81" s="152"/>
    </row>
    <row r="82" spans="2:9" ht="12.75" customHeight="1" x14ac:dyDescent="0.3">
      <c r="B82" s="153" t="s">
        <v>239</v>
      </c>
      <c r="C82" s="152"/>
      <c r="D82" s="152"/>
      <c r="E82" s="152"/>
      <c r="F82" s="152"/>
      <c r="G82" s="152"/>
      <c r="H82" s="152"/>
    </row>
    <row r="83" spans="2:9" ht="12.75" customHeight="1" x14ac:dyDescent="0.3">
      <c r="B83" s="153" t="s">
        <v>240</v>
      </c>
      <c r="C83" s="153"/>
      <c r="D83" s="153"/>
      <c r="E83" s="153"/>
      <c r="F83" s="153"/>
      <c r="G83" s="153"/>
      <c r="H83" s="153"/>
    </row>
    <row r="84" spans="2:9" ht="12.75" customHeight="1" x14ac:dyDescent="0.35">
      <c r="B84" s="153" t="s">
        <v>241</v>
      </c>
      <c r="C84" s="331" t="s">
        <v>242</v>
      </c>
      <c r="D84" s="331"/>
      <c r="E84" s="331"/>
      <c r="F84" s="153"/>
      <c r="G84" s="153"/>
      <c r="H84" s="153"/>
      <c r="I84" s="1"/>
    </row>
    <row r="85" spans="2:9" ht="12.75" customHeight="1" x14ac:dyDescent="0.3">
      <c r="B85" s="153" t="s">
        <v>243</v>
      </c>
      <c r="C85" s="153"/>
      <c r="D85" s="153"/>
      <c r="E85" s="153"/>
      <c r="F85" s="153"/>
      <c r="G85" s="153"/>
      <c r="H85" s="153"/>
      <c r="I85" s="1"/>
    </row>
    <row r="86" spans="2:9" ht="12.75" customHeight="1" x14ac:dyDescent="0.3">
      <c r="B86" s="153" t="s">
        <v>244</v>
      </c>
      <c r="C86" s="153"/>
      <c r="D86" s="153"/>
      <c r="E86" s="153"/>
      <c r="F86" s="153"/>
      <c r="G86" s="153"/>
      <c r="H86" s="153"/>
      <c r="I86" s="1"/>
    </row>
    <row r="87" spans="2:9" ht="7.5" customHeight="1" x14ac:dyDescent="0.3">
      <c r="B87" s="332"/>
      <c r="C87" s="287"/>
      <c r="D87" s="287"/>
      <c r="E87" s="287"/>
      <c r="F87" s="287"/>
      <c r="G87" s="287"/>
      <c r="H87" s="287"/>
    </row>
    <row r="88" spans="2:9" ht="77.25" customHeight="1" x14ac:dyDescent="0.3">
      <c r="B88" s="326" t="s">
        <v>245</v>
      </c>
      <c r="C88" s="326"/>
      <c r="D88" s="326"/>
      <c r="E88" s="326"/>
      <c r="F88" s="326"/>
      <c r="G88" s="326"/>
      <c r="H88" s="326"/>
    </row>
  </sheetData>
  <mergeCells count="80">
    <mergeCell ref="B88:H88"/>
    <mergeCell ref="C77:E77"/>
    <mergeCell ref="F77:H77"/>
    <mergeCell ref="B78:H78"/>
    <mergeCell ref="B80:H80"/>
    <mergeCell ref="C84:E84"/>
    <mergeCell ref="B87:H87"/>
    <mergeCell ref="C74:E74"/>
    <mergeCell ref="F74:H74"/>
    <mergeCell ref="C75:E75"/>
    <mergeCell ref="F75:H75"/>
    <mergeCell ref="C76:E76"/>
    <mergeCell ref="F76:H76"/>
    <mergeCell ref="C71:E71"/>
    <mergeCell ref="F71:H71"/>
    <mergeCell ref="C72:E72"/>
    <mergeCell ref="F72:H72"/>
    <mergeCell ref="C73:E73"/>
    <mergeCell ref="F73:H73"/>
    <mergeCell ref="C70:E70"/>
    <mergeCell ref="F70:H70"/>
    <mergeCell ref="C60:F60"/>
    <mergeCell ref="G60:H60"/>
    <mergeCell ref="C61:F61"/>
    <mergeCell ref="G61:H61"/>
    <mergeCell ref="C62:F62"/>
    <mergeCell ref="G62:H62"/>
    <mergeCell ref="C63:F63"/>
    <mergeCell ref="G63:H63"/>
    <mergeCell ref="C64:F64"/>
    <mergeCell ref="G64:H64"/>
    <mergeCell ref="B66:H66"/>
    <mergeCell ref="B57:B58"/>
    <mergeCell ref="C57:H57"/>
    <mergeCell ref="C58:F58"/>
    <mergeCell ref="G58:H58"/>
    <mergeCell ref="C59:F59"/>
    <mergeCell ref="G59:H59"/>
    <mergeCell ref="B55:H55"/>
    <mergeCell ref="B42:H42"/>
    <mergeCell ref="B43:H43"/>
    <mergeCell ref="B44:H44"/>
    <mergeCell ref="B45:H45"/>
    <mergeCell ref="B46:H46"/>
    <mergeCell ref="B47:H47"/>
    <mergeCell ref="B48:H48"/>
    <mergeCell ref="B50:H50"/>
    <mergeCell ref="B51:H51"/>
    <mergeCell ref="B52:H52"/>
    <mergeCell ref="B53:H53"/>
    <mergeCell ref="B36:H36"/>
    <mergeCell ref="E37:F37"/>
    <mergeCell ref="G37:H37"/>
    <mergeCell ref="C38:D38"/>
    <mergeCell ref="E38:F38"/>
    <mergeCell ref="G38:H38"/>
    <mergeCell ref="B35:H35"/>
    <mergeCell ref="C29:D29"/>
    <mergeCell ref="E29:F29"/>
    <mergeCell ref="C30:D30"/>
    <mergeCell ref="E30:F30"/>
    <mergeCell ref="C31:D31"/>
    <mergeCell ref="E31:F31"/>
    <mergeCell ref="C32:D32"/>
    <mergeCell ref="E32:F32"/>
    <mergeCell ref="C33:D33"/>
    <mergeCell ref="E33:F33"/>
    <mergeCell ref="B34:H34"/>
    <mergeCell ref="B26:H26"/>
    <mergeCell ref="B1:H1"/>
    <mergeCell ref="B2:H2"/>
    <mergeCell ref="B3:F3"/>
    <mergeCell ref="B4:H4"/>
    <mergeCell ref="B5:H5"/>
    <mergeCell ref="C6:F6"/>
    <mergeCell ref="B7:H7"/>
    <mergeCell ref="B10:B11"/>
    <mergeCell ref="C10:F10"/>
    <mergeCell ref="G10:H10"/>
    <mergeCell ref="C22:F25"/>
  </mergeCells>
  <dataValidations count="3">
    <dataValidation type="list" allowBlank="1" showInputMessage="1" showErrorMessage="1" sqref="WVJ983099:WVJ983104 IX12:IX17 ST12:ST17 ACP12:ACP17 AML12:AML17 AWH12:AWH17 BGD12:BGD17 BPZ12:BPZ17 BZV12:BZV17 CJR12:CJR17 CTN12:CTN17 DDJ12:DDJ17 DNF12:DNF17 DXB12:DXB17 EGX12:EGX17 EQT12:EQT17 FAP12:FAP17 FKL12:FKL17 FUH12:FUH17 GED12:GED17 GNZ12:GNZ17 GXV12:GXV17 HHR12:HHR17 HRN12:HRN17 IBJ12:IBJ17 ILF12:ILF17 IVB12:IVB17 JEX12:JEX17 JOT12:JOT17 JYP12:JYP17 KIL12:KIL17 KSH12:KSH17 LCD12:LCD17 LLZ12:LLZ17 LVV12:LVV17 MFR12:MFR17 MPN12:MPN17 MZJ12:MZJ17 NJF12:NJF17 NTB12:NTB17 OCX12:OCX17 OMT12:OMT17 OWP12:OWP17 PGL12:PGL17 PQH12:PQH17 QAD12:QAD17 QJZ12:QJZ17 QTV12:QTV17 RDR12:RDR17 RNN12:RNN17 RXJ12:RXJ17 SHF12:SHF17 SRB12:SRB17 TAX12:TAX17 TKT12:TKT17 TUP12:TUP17 UEL12:UEL17 UOH12:UOH17 UYD12:UYD17 VHZ12:VHZ17 VRV12:VRV17 WBR12:WBR17 WLN12:WLN17 WVJ12:WVJ17 B65548:B65553 IX65548:IX65553 ST65548:ST65553 ACP65548:ACP65553 AML65548:AML65553 AWH65548:AWH65553 BGD65548:BGD65553 BPZ65548:BPZ65553 BZV65548:BZV65553 CJR65548:CJR65553 CTN65548:CTN65553 DDJ65548:DDJ65553 DNF65548:DNF65553 DXB65548:DXB65553 EGX65548:EGX65553 EQT65548:EQT65553 FAP65548:FAP65553 FKL65548:FKL65553 FUH65548:FUH65553 GED65548:GED65553 GNZ65548:GNZ65553 GXV65548:GXV65553 HHR65548:HHR65553 HRN65548:HRN65553 IBJ65548:IBJ65553 ILF65548:ILF65553 IVB65548:IVB65553 JEX65548:JEX65553 JOT65548:JOT65553 JYP65548:JYP65553 KIL65548:KIL65553 KSH65548:KSH65553 LCD65548:LCD65553 LLZ65548:LLZ65553 LVV65548:LVV65553 MFR65548:MFR65553 MPN65548:MPN65553 MZJ65548:MZJ65553 NJF65548:NJF65553 NTB65548:NTB65553 OCX65548:OCX65553 OMT65548:OMT65553 OWP65548:OWP65553 PGL65548:PGL65553 PQH65548:PQH65553 QAD65548:QAD65553 QJZ65548:QJZ65553 QTV65548:QTV65553 RDR65548:RDR65553 RNN65548:RNN65553 RXJ65548:RXJ65553 SHF65548:SHF65553 SRB65548:SRB65553 TAX65548:TAX65553 TKT65548:TKT65553 TUP65548:TUP65553 UEL65548:UEL65553 UOH65548:UOH65553 UYD65548:UYD65553 VHZ65548:VHZ65553 VRV65548:VRV65553 WBR65548:WBR65553 WLN65548:WLN65553 WVJ65548:WVJ65553 B131084:B131089 IX131084:IX131089 ST131084:ST131089 ACP131084:ACP131089 AML131084:AML131089 AWH131084:AWH131089 BGD131084:BGD131089 BPZ131084:BPZ131089 BZV131084:BZV131089 CJR131084:CJR131089 CTN131084:CTN131089 DDJ131084:DDJ131089 DNF131084:DNF131089 DXB131084:DXB131089 EGX131084:EGX131089 EQT131084:EQT131089 FAP131084:FAP131089 FKL131084:FKL131089 FUH131084:FUH131089 GED131084:GED131089 GNZ131084:GNZ131089 GXV131084:GXV131089 HHR131084:HHR131089 HRN131084:HRN131089 IBJ131084:IBJ131089 ILF131084:ILF131089 IVB131084:IVB131089 JEX131084:JEX131089 JOT131084:JOT131089 JYP131084:JYP131089 KIL131084:KIL131089 KSH131084:KSH131089 LCD131084:LCD131089 LLZ131084:LLZ131089 LVV131084:LVV131089 MFR131084:MFR131089 MPN131084:MPN131089 MZJ131084:MZJ131089 NJF131084:NJF131089 NTB131084:NTB131089 OCX131084:OCX131089 OMT131084:OMT131089 OWP131084:OWP131089 PGL131084:PGL131089 PQH131084:PQH131089 QAD131084:QAD131089 QJZ131084:QJZ131089 QTV131084:QTV131089 RDR131084:RDR131089 RNN131084:RNN131089 RXJ131084:RXJ131089 SHF131084:SHF131089 SRB131084:SRB131089 TAX131084:TAX131089 TKT131084:TKT131089 TUP131084:TUP131089 UEL131084:UEL131089 UOH131084:UOH131089 UYD131084:UYD131089 VHZ131084:VHZ131089 VRV131084:VRV131089 WBR131084:WBR131089 WLN131084:WLN131089 WVJ131084:WVJ131089 B196620:B196625 IX196620:IX196625 ST196620:ST196625 ACP196620:ACP196625 AML196620:AML196625 AWH196620:AWH196625 BGD196620:BGD196625 BPZ196620:BPZ196625 BZV196620:BZV196625 CJR196620:CJR196625 CTN196620:CTN196625 DDJ196620:DDJ196625 DNF196620:DNF196625 DXB196620:DXB196625 EGX196620:EGX196625 EQT196620:EQT196625 FAP196620:FAP196625 FKL196620:FKL196625 FUH196620:FUH196625 GED196620:GED196625 GNZ196620:GNZ196625 GXV196620:GXV196625 HHR196620:HHR196625 HRN196620:HRN196625 IBJ196620:IBJ196625 ILF196620:ILF196625 IVB196620:IVB196625 JEX196620:JEX196625 JOT196620:JOT196625 JYP196620:JYP196625 KIL196620:KIL196625 KSH196620:KSH196625 LCD196620:LCD196625 LLZ196620:LLZ196625 LVV196620:LVV196625 MFR196620:MFR196625 MPN196620:MPN196625 MZJ196620:MZJ196625 NJF196620:NJF196625 NTB196620:NTB196625 OCX196620:OCX196625 OMT196620:OMT196625 OWP196620:OWP196625 PGL196620:PGL196625 PQH196620:PQH196625 QAD196620:QAD196625 QJZ196620:QJZ196625 QTV196620:QTV196625 RDR196620:RDR196625 RNN196620:RNN196625 RXJ196620:RXJ196625 SHF196620:SHF196625 SRB196620:SRB196625 TAX196620:TAX196625 TKT196620:TKT196625 TUP196620:TUP196625 UEL196620:UEL196625 UOH196620:UOH196625 UYD196620:UYD196625 VHZ196620:VHZ196625 VRV196620:VRV196625 WBR196620:WBR196625 WLN196620:WLN196625 WVJ196620:WVJ196625 B262156:B262161 IX262156:IX262161 ST262156:ST262161 ACP262156:ACP262161 AML262156:AML262161 AWH262156:AWH262161 BGD262156:BGD262161 BPZ262156:BPZ262161 BZV262156:BZV262161 CJR262156:CJR262161 CTN262156:CTN262161 DDJ262156:DDJ262161 DNF262156:DNF262161 DXB262156:DXB262161 EGX262156:EGX262161 EQT262156:EQT262161 FAP262156:FAP262161 FKL262156:FKL262161 FUH262156:FUH262161 GED262156:GED262161 GNZ262156:GNZ262161 GXV262156:GXV262161 HHR262156:HHR262161 HRN262156:HRN262161 IBJ262156:IBJ262161 ILF262156:ILF262161 IVB262156:IVB262161 JEX262156:JEX262161 JOT262156:JOT262161 JYP262156:JYP262161 KIL262156:KIL262161 KSH262156:KSH262161 LCD262156:LCD262161 LLZ262156:LLZ262161 LVV262156:LVV262161 MFR262156:MFR262161 MPN262156:MPN262161 MZJ262156:MZJ262161 NJF262156:NJF262161 NTB262156:NTB262161 OCX262156:OCX262161 OMT262156:OMT262161 OWP262156:OWP262161 PGL262156:PGL262161 PQH262156:PQH262161 QAD262156:QAD262161 QJZ262156:QJZ262161 QTV262156:QTV262161 RDR262156:RDR262161 RNN262156:RNN262161 RXJ262156:RXJ262161 SHF262156:SHF262161 SRB262156:SRB262161 TAX262156:TAX262161 TKT262156:TKT262161 TUP262156:TUP262161 UEL262156:UEL262161 UOH262156:UOH262161 UYD262156:UYD262161 VHZ262156:VHZ262161 VRV262156:VRV262161 WBR262156:WBR262161 WLN262156:WLN262161 WVJ262156:WVJ262161 B327692:B327697 IX327692:IX327697 ST327692:ST327697 ACP327692:ACP327697 AML327692:AML327697 AWH327692:AWH327697 BGD327692:BGD327697 BPZ327692:BPZ327697 BZV327692:BZV327697 CJR327692:CJR327697 CTN327692:CTN327697 DDJ327692:DDJ327697 DNF327692:DNF327697 DXB327692:DXB327697 EGX327692:EGX327697 EQT327692:EQT327697 FAP327692:FAP327697 FKL327692:FKL327697 FUH327692:FUH327697 GED327692:GED327697 GNZ327692:GNZ327697 GXV327692:GXV327697 HHR327692:HHR327697 HRN327692:HRN327697 IBJ327692:IBJ327697 ILF327692:ILF327697 IVB327692:IVB327697 JEX327692:JEX327697 JOT327692:JOT327697 JYP327692:JYP327697 KIL327692:KIL327697 KSH327692:KSH327697 LCD327692:LCD327697 LLZ327692:LLZ327697 LVV327692:LVV327697 MFR327692:MFR327697 MPN327692:MPN327697 MZJ327692:MZJ327697 NJF327692:NJF327697 NTB327692:NTB327697 OCX327692:OCX327697 OMT327692:OMT327697 OWP327692:OWP327697 PGL327692:PGL327697 PQH327692:PQH327697 QAD327692:QAD327697 QJZ327692:QJZ327697 QTV327692:QTV327697 RDR327692:RDR327697 RNN327692:RNN327697 RXJ327692:RXJ327697 SHF327692:SHF327697 SRB327692:SRB327697 TAX327692:TAX327697 TKT327692:TKT327697 TUP327692:TUP327697 UEL327692:UEL327697 UOH327692:UOH327697 UYD327692:UYD327697 VHZ327692:VHZ327697 VRV327692:VRV327697 WBR327692:WBR327697 WLN327692:WLN327697 WVJ327692:WVJ327697 B393228:B393233 IX393228:IX393233 ST393228:ST393233 ACP393228:ACP393233 AML393228:AML393233 AWH393228:AWH393233 BGD393228:BGD393233 BPZ393228:BPZ393233 BZV393228:BZV393233 CJR393228:CJR393233 CTN393228:CTN393233 DDJ393228:DDJ393233 DNF393228:DNF393233 DXB393228:DXB393233 EGX393228:EGX393233 EQT393228:EQT393233 FAP393228:FAP393233 FKL393228:FKL393233 FUH393228:FUH393233 GED393228:GED393233 GNZ393228:GNZ393233 GXV393228:GXV393233 HHR393228:HHR393233 HRN393228:HRN393233 IBJ393228:IBJ393233 ILF393228:ILF393233 IVB393228:IVB393233 JEX393228:JEX393233 JOT393228:JOT393233 JYP393228:JYP393233 KIL393228:KIL393233 KSH393228:KSH393233 LCD393228:LCD393233 LLZ393228:LLZ393233 LVV393228:LVV393233 MFR393228:MFR393233 MPN393228:MPN393233 MZJ393228:MZJ393233 NJF393228:NJF393233 NTB393228:NTB393233 OCX393228:OCX393233 OMT393228:OMT393233 OWP393228:OWP393233 PGL393228:PGL393233 PQH393228:PQH393233 QAD393228:QAD393233 QJZ393228:QJZ393233 QTV393228:QTV393233 RDR393228:RDR393233 RNN393228:RNN393233 RXJ393228:RXJ393233 SHF393228:SHF393233 SRB393228:SRB393233 TAX393228:TAX393233 TKT393228:TKT393233 TUP393228:TUP393233 UEL393228:UEL393233 UOH393228:UOH393233 UYD393228:UYD393233 VHZ393228:VHZ393233 VRV393228:VRV393233 WBR393228:WBR393233 WLN393228:WLN393233 WVJ393228:WVJ393233 B458764:B458769 IX458764:IX458769 ST458764:ST458769 ACP458764:ACP458769 AML458764:AML458769 AWH458764:AWH458769 BGD458764:BGD458769 BPZ458764:BPZ458769 BZV458764:BZV458769 CJR458764:CJR458769 CTN458764:CTN458769 DDJ458764:DDJ458769 DNF458764:DNF458769 DXB458764:DXB458769 EGX458764:EGX458769 EQT458764:EQT458769 FAP458764:FAP458769 FKL458764:FKL458769 FUH458764:FUH458769 GED458764:GED458769 GNZ458764:GNZ458769 GXV458764:GXV458769 HHR458764:HHR458769 HRN458764:HRN458769 IBJ458764:IBJ458769 ILF458764:ILF458769 IVB458764:IVB458769 JEX458764:JEX458769 JOT458764:JOT458769 JYP458764:JYP458769 KIL458764:KIL458769 KSH458764:KSH458769 LCD458764:LCD458769 LLZ458764:LLZ458769 LVV458764:LVV458769 MFR458764:MFR458769 MPN458764:MPN458769 MZJ458764:MZJ458769 NJF458764:NJF458769 NTB458764:NTB458769 OCX458764:OCX458769 OMT458764:OMT458769 OWP458764:OWP458769 PGL458764:PGL458769 PQH458764:PQH458769 QAD458764:QAD458769 QJZ458764:QJZ458769 QTV458764:QTV458769 RDR458764:RDR458769 RNN458764:RNN458769 RXJ458764:RXJ458769 SHF458764:SHF458769 SRB458764:SRB458769 TAX458764:TAX458769 TKT458764:TKT458769 TUP458764:TUP458769 UEL458764:UEL458769 UOH458764:UOH458769 UYD458764:UYD458769 VHZ458764:VHZ458769 VRV458764:VRV458769 WBR458764:WBR458769 WLN458764:WLN458769 WVJ458764:WVJ458769 B524300:B524305 IX524300:IX524305 ST524300:ST524305 ACP524300:ACP524305 AML524300:AML524305 AWH524300:AWH524305 BGD524300:BGD524305 BPZ524300:BPZ524305 BZV524300:BZV524305 CJR524300:CJR524305 CTN524300:CTN524305 DDJ524300:DDJ524305 DNF524300:DNF524305 DXB524300:DXB524305 EGX524300:EGX524305 EQT524300:EQT524305 FAP524300:FAP524305 FKL524300:FKL524305 FUH524300:FUH524305 GED524300:GED524305 GNZ524300:GNZ524305 GXV524300:GXV524305 HHR524300:HHR524305 HRN524300:HRN524305 IBJ524300:IBJ524305 ILF524300:ILF524305 IVB524300:IVB524305 JEX524300:JEX524305 JOT524300:JOT524305 JYP524300:JYP524305 KIL524300:KIL524305 KSH524300:KSH524305 LCD524300:LCD524305 LLZ524300:LLZ524305 LVV524300:LVV524305 MFR524300:MFR524305 MPN524300:MPN524305 MZJ524300:MZJ524305 NJF524300:NJF524305 NTB524300:NTB524305 OCX524300:OCX524305 OMT524300:OMT524305 OWP524300:OWP524305 PGL524300:PGL524305 PQH524300:PQH524305 QAD524300:QAD524305 QJZ524300:QJZ524305 QTV524300:QTV524305 RDR524300:RDR524305 RNN524300:RNN524305 RXJ524300:RXJ524305 SHF524300:SHF524305 SRB524300:SRB524305 TAX524300:TAX524305 TKT524300:TKT524305 TUP524300:TUP524305 UEL524300:UEL524305 UOH524300:UOH524305 UYD524300:UYD524305 VHZ524300:VHZ524305 VRV524300:VRV524305 WBR524300:WBR524305 WLN524300:WLN524305 WVJ524300:WVJ524305 B589836:B589841 IX589836:IX589841 ST589836:ST589841 ACP589836:ACP589841 AML589836:AML589841 AWH589836:AWH589841 BGD589836:BGD589841 BPZ589836:BPZ589841 BZV589836:BZV589841 CJR589836:CJR589841 CTN589836:CTN589841 DDJ589836:DDJ589841 DNF589836:DNF589841 DXB589836:DXB589841 EGX589836:EGX589841 EQT589836:EQT589841 FAP589836:FAP589841 FKL589836:FKL589841 FUH589836:FUH589841 GED589836:GED589841 GNZ589836:GNZ589841 GXV589836:GXV589841 HHR589836:HHR589841 HRN589836:HRN589841 IBJ589836:IBJ589841 ILF589836:ILF589841 IVB589836:IVB589841 JEX589836:JEX589841 JOT589836:JOT589841 JYP589836:JYP589841 KIL589836:KIL589841 KSH589836:KSH589841 LCD589836:LCD589841 LLZ589836:LLZ589841 LVV589836:LVV589841 MFR589836:MFR589841 MPN589836:MPN589841 MZJ589836:MZJ589841 NJF589836:NJF589841 NTB589836:NTB589841 OCX589836:OCX589841 OMT589836:OMT589841 OWP589836:OWP589841 PGL589836:PGL589841 PQH589836:PQH589841 QAD589836:QAD589841 QJZ589836:QJZ589841 QTV589836:QTV589841 RDR589836:RDR589841 RNN589836:RNN589841 RXJ589836:RXJ589841 SHF589836:SHF589841 SRB589836:SRB589841 TAX589836:TAX589841 TKT589836:TKT589841 TUP589836:TUP589841 UEL589836:UEL589841 UOH589836:UOH589841 UYD589836:UYD589841 VHZ589836:VHZ589841 VRV589836:VRV589841 WBR589836:WBR589841 WLN589836:WLN589841 WVJ589836:WVJ589841 B655372:B655377 IX655372:IX655377 ST655372:ST655377 ACP655372:ACP655377 AML655372:AML655377 AWH655372:AWH655377 BGD655372:BGD655377 BPZ655372:BPZ655377 BZV655372:BZV655377 CJR655372:CJR655377 CTN655372:CTN655377 DDJ655372:DDJ655377 DNF655372:DNF655377 DXB655372:DXB655377 EGX655372:EGX655377 EQT655372:EQT655377 FAP655372:FAP655377 FKL655372:FKL655377 FUH655372:FUH655377 GED655372:GED655377 GNZ655372:GNZ655377 GXV655372:GXV655377 HHR655372:HHR655377 HRN655372:HRN655377 IBJ655372:IBJ655377 ILF655372:ILF655377 IVB655372:IVB655377 JEX655372:JEX655377 JOT655372:JOT655377 JYP655372:JYP655377 KIL655372:KIL655377 KSH655372:KSH655377 LCD655372:LCD655377 LLZ655372:LLZ655377 LVV655372:LVV655377 MFR655372:MFR655377 MPN655372:MPN655377 MZJ655372:MZJ655377 NJF655372:NJF655377 NTB655372:NTB655377 OCX655372:OCX655377 OMT655372:OMT655377 OWP655372:OWP655377 PGL655372:PGL655377 PQH655372:PQH655377 QAD655372:QAD655377 QJZ655372:QJZ655377 QTV655372:QTV655377 RDR655372:RDR655377 RNN655372:RNN655377 RXJ655372:RXJ655377 SHF655372:SHF655377 SRB655372:SRB655377 TAX655372:TAX655377 TKT655372:TKT655377 TUP655372:TUP655377 UEL655372:UEL655377 UOH655372:UOH655377 UYD655372:UYD655377 VHZ655372:VHZ655377 VRV655372:VRV655377 WBR655372:WBR655377 WLN655372:WLN655377 WVJ655372:WVJ655377 B720908:B720913 IX720908:IX720913 ST720908:ST720913 ACP720908:ACP720913 AML720908:AML720913 AWH720908:AWH720913 BGD720908:BGD720913 BPZ720908:BPZ720913 BZV720908:BZV720913 CJR720908:CJR720913 CTN720908:CTN720913 DDJ720908:DDJ720913 DNF720908:DNF720913 DXB720908:DXB720913 EGX720908:EGX720913 EQT720908:EQT720913 FAP720908:FAP720913 FKL720908:FKL720913 FUH720908:FUH720913 GED720908:GED720913 GNZ720908:GNZ720913 GXV720908:GXV720913 HHR720908:HHR720913 HRN720908:HRN720913 IBJ720908:IBJ720913 ILF720908:ILF720913 IVB720908:IVB720913 JEX720908:JEX720913 JOT720908:JOT720913 JYP720908:JYP720913 KIL720908:KIL720913 KSH720908:KSH720913 LCD720908:LCD720913 LLZ720908:LLZ720913 LVV720908:LVV720913 MFR720908:MFR720913 MPN720908:MPN720913 MZJ720908:MZJ720913 NJF720908:NJF720913 NTB720908:NTB720913 OCX720908:OCX720913 OMT720908:OMT720913 OWP720908:OWP720913 PGL720908:PGL720913 PQH720908:PQH720913 QAD720908:QAD720913 QJZ720908:QJZ720913 QTV720908:QTV720913 RDR720908:RDR720913 RNN720908:RNN720913 RXJ720908:RXJ720913 SHF720908:SHF720913 SRB720908:SRB720913 TAX720908:TAX720913 TKT720908:TKT720913 TUP720908:TUP720913 UEL720908:UEL720913 UOH720908:UOH720913 UYD720908:UYD720913 VHZ720908:VHZ720913 VRV720908:VRV720913 WBR720908:WBR720913 WLN720908:WLN720913 WVJ720908:WVJ720913 B786444:B786449 IX786444:IX786449 ST786444:ST786449 ACP786444:ACP786449 AML786444:AML786449 AWH786444:AWH786449 BGD786444:BGD786449 BPZ786444:BPZ786449 BZV786444:BZV786449 CJR786444:CJR786449 CTN786444:CTN786449 DDJ786444:DDJ786449 DNF786444:DNF786449 DXB786444:DXB786449 EGX786444:EGX786449 EQT786444:EQT786449 FAP786444:FAP786449 FKL786444:FKL786449 FUH786444:FUH786449 GED786444:GED786449 GNZ786444:GNZ786449 GXV786444:GXV786449 HHR786444:HHR786449 HRN786444:HRN786449 IBJ786444:IBJ786449 ILF786444:ILF786449 IVB786444:IVB786449 JEX786444:JEX786449 JOT786444:JOT786449 JYP786444:JYP786449 KIL786444:KIL786449 KSH786444:KSH786449 LCD786444:LCD786449 LLZ786444:LLZ786449 LVV786444:LVV786449 MFR786444:MFR786449 MPN786444:MPN786449 MZJ786444:MZJ786449 NJF786444:NJF786449 NTB786444:NTB786449 OCX786444:OCX786449 OMT786444:OMT786449 OWP786444:OWP786449 PGL786444:PGL786449 PQH786444:PQH786449 QAD786444:QAD786449 QJZ786444:QJZ786449 QTV786444:QTV786449 RDR786444:RDR786449 RNN786444:RNN786449 RXJ786444:RXJ786449 SHF786444:SHF786449 SRB786444:SRB786449 TAX786444:TAX786449 TKT786444:TKT786449 TUP786444:TUP786449 UEL786444:UEL786449 UOH786444:UOH786449 UYD786444:UYD786449 VHZ786444:VHZ786449 VRV786444:VRV786449 WBR786444:WBR786449 WLN786444:WLN786449 WVJ786444:WVJ786449 B851980:B851985 IX851980:IX851985 ST851980:ST851985 ACP851980:ACP851985 AML851980:AML851985 AWH851980:AWH851985 BGD851980:BGD851985 BPZ851980:BPZ851985 BZV851980:BZV851985 CJR851980:CJR851985 CTN851980:CTN851985 DDJ851980:DDJ851985 DNF851980:DNF851985 DXB851980:DXB851985 EGX851980:EGX851985 EQT851980:EQT851985 FAP851980:FAP851985 FKL851980:FKL851985 FUH851980:FUH851985 GED851980:GED851985 GNZ851980:GNZ851985 GXV851980:GXV851985 HHR851980:HHR851985 HRN851980:HRN851985 IBJ851980:IBJ851985 ILF851980:ILF851985 IVB851980:IVB851985 JEX851980:JEX851985 JOT851980:JOT851985 JYP851980:JYP851985 KIL851980:KIL851985 KSH851980:KSH851985 LCD851980:LCD851985 LLZ851980:LLZ851985 LVV851980:LVV851985 MFR851980:MFR851985 MPN851980:MPN851985 MZJ851980:MZJ851985 NJF851980:NJF851985 NTB851980:NTB851985 OCX851980:OCX851985 OMT851980:OMT851985 OWP851980:OWP851985 PGL851980:PGL851985 PQH851980:PQH851985 QAD851980:QAD851985 QJZ851980:QJZ851985 QTV851980:QTV851985 RDR851980:RDR851985 RNN851980:RNN851985 RXJ851980:RXJ851985 SHF851980:SHF851985 SRB851980:SRB851985 TAX851980:TAX851985 TKT851980:TKT851985 TUP851980:TUP851985 UEL851980:UEL851985 UOH851980:UOH851985 UYD851980:UYD851985 VHZ851980:VHZ851985 VRV851980:VRV851985 WBR851980:WBR851985 WLN851980:WLN851985 WVJ851980:WVJ851985 B917516:B917521 IX917516:IX917521 ST917516:ST917521 ACP917516:ACP917521 AML917516:AML917521 AWH917516:AWH917521 BGD917516:BGD917521 BPZ917516:BPZ917521 BZV917516:BZV917521 CJR917516:CJR917521 CTN917516:CTN917521 DDJ917516:DDJ917521 DNF917516:DNF917521 DXB917516:DXB917521 EGX917516:EGX917521 EQT917516:EQT917521 FAP917516:FAP917521 FKL917516:FKL917521 FUH917516:FUH917521 GED917516:GED917521 GNZ917516:GNZ917521 GXV917516:GXV917521 HHR917516:HHR917521 HRN917516:HRN917521 IBJ917516:IBJ917521 ILF917516:ILF917521 IVB917516:IVB917521 JEX917516:JEX917521 JOT917516:JOT917521 JYP917516:JYP917521 KIL917516:KIL917521 KSH917516:KSH917521 LCD917516:LCD917521 LLZ917516:LLZ917521 LVV917516:LVV917521 MFR917516:MFR917521 MPN917516:MPN917521 MZJ917516:MZJ917521 NJF917516:NJF917521 NTB917516:NTB917521 OCX917516:OCX917521 OMT917516:OMT917521 OWP917516:OWP917521 PGL917516:PGL917521 PQH917516:PQH917521 QAD917516:QAD917521 QJZ917516:QJZ917521 QTV917516:QTV917521 RDR917516:RDR917521 RNN917516:RNN917521 RXJ917516:RXJ917521 SHF917516:SHF917521 SRB917516:SRB917521 TAX917516:TAX917521 TKT917516:TKT917521 TUP917516:TUP917521 UEL917516:UEL917521 UOH917516:UOH917521 UYD917516:UYD917521 VHZ917516:VHZ917521 VRV917516:VRV917521 WBR917516:WBR917521 WLN917516:WLN917521 WVJ917516:WVJ917521 B983052:B983057 IX983052:IX983057 ST983052:ST983057 ACP983052:ACP983057 AML983052:AML983057 AWH983052:AWH983057 BGD983052:BGD983057 BPZ983052:BPZ983057 BZV983052:BZV983057 CJR983052:CJR983057 CTN983052:CTN983057 DDJ983052:DDJ983057 DNF983052:DNF983057 DXB983052:DXB983057 EGX983052:EGX983057 EQT983052:EQT983057 FAP983052:FAP983057 FKL983052:FKL983057 FUH983052:FUH983057 GED983052:GED983057 GNZ983052:GNZ983057 GXV983052:GXV983057 HHR983052:HHR983057 HRN983052:HRN983057 IBJ983052:IBJ983057 ILF983052:ILF983057 IVB983052:IVB983057 JEX983052:JEX983057 JOT983052:JOT983057 JYP983052:JYP983057 KIL983052:KIL983057 KSH983052:KSH983057 LCD983052:LCD983057 LLZ983052:LLZ983057 LVV983052:LVV983057 MFR983052:MFR983057 MPN983052:MPN983057 MZJ983052:MZJ983057 NJF983052:NJF983057 NTB983052:NTB983057 OCX983052:OCX983057 OMT983052:OMT983057 OWP983052:OWP983057 PGL983052:PGL983057 PQH983052:PQH983057 QAD983052:QAD983057 QJZ983052:QJZ983057 QTV983052:QTV983057 RDR983052:RDR983057 RNN983052:RNN983057 RXJ983052:RXJ983057 SHF983052:SHF983057 SRB983052:SRB983057 TAX983052:TAX983057 TKT983052:TKT983057 TUP983052:TUP983057 UEL983052:UEL983057 UOH983052:UOH983057 UYD983052:UYD983057 VHZ983052:VHZ983057 VRV983052:VRV983057 WBR983052:WBR983057 WLN983052:WLN983057 WVJ983052:WVJ983057 B59:B64 IX59:IX64 ST59:ST64 ACP59:ACP64 AML59:AML64 AWH59:AWH64 BGD59:BGD64 BPZ59:BPZ64 BZV59:BZV64 CJR59:CJR64 CTN59:CTN64 DDJ59:DDJ64 DNF59:DNF64 DXB59:DXB64 EGX59:EGX64 EQT59:EQT64 FAP59:FAP64 FKL59:FKL64 FUH59:FUH64 GED59:GED64 GNZ59:GNZ64 GXV59:GXV64 HHR59:HHR64 HRN59:HRN64 IBJ59:IBJ64 ILF59:ILF64 IVB59:IVB64 JEX59:JEX64 JOT59:JOT64 JYP59:JYP64 KIL59:KIL64 KSH59:KSH64 LCD59:LCD64 LLZ59:LLZ64 LVV59:LVV64 MFR59:MFR64 MPN59:MPN64 MZJ59:MZJ64 NJF59:NJF64 NTB59:NTB64 OCX59:OCX64 OMT59:OMT64 OWP59:OWP64 PGL59:PGL64 PQH59:PQH64 QAD59:QAD64 QJZ59:QJZ64 QTV59:QTV64 RDR59:RDR64 RNN59:RNN64 RXJ59:RXJ64 SHF59:SHF64 SRB59:SRB64 TAX59:TAX64 TKT59:TKT64 TUP59:TUP64 UEL59:UEL64 UOH59:UOH64 UYD59:UYD64 VHZ59:VHZ64 VRV59:VRV64 WBR59:WBR64 WLN59:WLN64 WVJ59:WVJ64 B65595:B65600 IX65595:IX65600 ST65595:ST65600 ACP65595:ACP65600 AML65595:AML65600 AWH65595:AWH65600 BGD65595:BGD65600 BPZ65595:BPZ65600 BZV65595:BZV65600 CJR65595:CJR65600 CTN65595:CTN65600 DDJ65595:DDJ65600 DNF65595:DNF65600 DXB65595:DXB65600 EGX65595:EGX65600 EQT65595:EQT65600 FAP65595:FAP65600 FKL65595:FKL65600 FUH65595:FUH65600 GED65595:GED65600 GNZ65595:GNZ65600 GXV65595:GXV65600 HHR65595:HHR65600 HRN65595:HRN65600 IBJ65595:IBJ65600 ILF65595:ILF65600 IVB65595:IVB65600 JEX65595:JEX65600 JOT65595:JOT65600 JYP65595:JYP65600 KIL65595:KIL65600 KSH65595:KSH65600 LCD65595:LCD65600 LLZ65595:LLZ65600 LVV65595:LVV65600 MFR65595:MFR65600 MPN65595:MPN65600 MZJ65595:MZJ65600 NJF65595:NJF65600 NTB65595:NTB65600 OCX65595:OCX65600 OMT65595:OMT65600 OWP65595:OWP65600 PGL65595:PGL65600 PQH65595:PQH65600 QAD65595:QAD65600 QJZ65595:QJZ65600 QTV65595:QTV65600 RDR65595:RDR65600 RNN65595:RNN65600 RXJ65595:RXJ65600 SHF65595:SHF65600 SRB65595:SRB65600 TAX65595:TAX65600 TKT65595:TKT65600 TUP65595:TUP65600 UEL65595:UEL65600 UOH65595:UOH65600 UYD65595:UYD65600 VHZ65595:VHZ65600 VRV65595:VRV65600 WBR65595:WBR65600 WLN65595:WLN65600 WVJ65595:WVJ65600 B131131:B131136 IX131131:IX131136 ST131131:ST131136 ACP131131:ACP131136 AML131131:AML131136 AWH131131:AWH131136 BGD131131:BGD131136 BPZ131131:BPZ131136 BZV131131:BZV131136 CJR131131:CJR131136 CTN131131:CTN131136 DDJ131131:DDJ131136 DNF131131:DNF131136 DXB131131:DXB131136 EGX131131:EGX131136 EQT131131:EQT131136 FAP131131:FAP131136 FKL131131:FKL131136 FUH131131:FUH131136 GED131131:GED131136 GNZ131131:GNZ131136 GXV131131:GXV131136 HHR131131:HHR131136 HRN131131:HRN131136 IBJ131131:IBJ131136 ILF131131:ILF131136 IVB131131:IVB131136 JEX131131:JEX131136 JOT131131:JOT131136 JYP131131:JYP131136 KIL131131:KIL131136 KSH131131:KSH131136 LCD131131:LCD131136 LLZ131131:LLZ131136 LVV131131:LVV131136 MFR131131:MFR131136 MPN131131:MPN131136 MZJ131131:MZJ131136 NJF131131:NJF131136 NTB131131:NTB131136 OCX131131:OCX131136 OMT131131:OMT131136 OWP131131:OWP131136 PGL131131:PGL131136 PQH131131:PQH131136 QAD131131:QAD131136 QJZ131131:QJZ131136 QTV131131:QTV131136 RDR131131:RDR131136 RNN131131:RNN131136 RXJ131131:RXJ131136 SHF131131:SHF131136 SRB131131:SRB131136 TAX131131:TAX131136 TKT131131:TKT131136 TUP131131:TUP131136 UEL131131:UEL131136 UOH131131:UOH131136 UYD131131:UYD131136 VHZ131131:VHZ131136 VRV131131:VRV131136 WBR131131:WBR131136 WLN131131:WLN131136 WVJ131131:WVJ131136 B196667:B196672 IX196667:IX196672 ST196667:ST196672 ACP196667:ACP196672 AML196667:AML196672 AWH196667:AWH196672 BGD196667:BGD196672 BPZ196667:BPZ196672 BZV196667:BZV196672 CJR196667:CJR196672 CTN196667:CTN196672 DDJ196667:DDJ196672 DNF196667:DNF196672 DXB196667:DXB196672 EGX196667:EGX196672 EQT196667:EQT196672 FAP196667:FAP196672 FKL196667:FKL196672 FUH196667:FUH196672 GED196667:GED196672 GNZ196667:GNZ196672 GXV196667:GXV196672 HHR196667:HHR196672 HRN196667:HRN196672 IBJ196667:IBJ196672 ILF196667:ILF196672 IVB196667:IVB196672 JEX196667:JEX196672 JOT196667:JOT196672 JYP196667:JYP196672 KIL196667:KIL196672 KSH196667:KSH196672 LCD196667:LCD196672 LLZ196667:LLZ196672 LVV196667:LVV196672 MFR196667:MFR196672 MPN196667:MPN196672 MZJ196667:MZJ196672 NJF196667:NJF196672 NTB196667:NTB196672 OCX196667:OCX196672 OMT196667:OMT196672 OWP196667:OWP196672 PGL196667:PGL196672 PQH196667:PQH196672 QAD196667:QAD196672 QJZ196667:QJZ196672 QTV196667:QTV196672 RDR196667:RDR196672 RNN196667:RNN196672 RXJ196667:RXJ196672 SHF196667:SHF196672 SRB196667:SRB196672 TAX196667:TAX196672 TKT196667:TKT196672 TUP196667:TUP196672 UEL196667:UEL196672 UOH196667:UOH196672 UYD196667:UYD196672 VHZ196667:VHZ196672 VRV196667:VRV196672 WBR196667:WBR196672 WLN196667:WLN196672 WVJ196667:WVJ196672 B262203:B262208 IX262203:IX262208 ST262203:ST262208 ACP262203:ACP262208 AML262203:AML262208 AWH262203:AWH262208 BGD262203:BGD262208 BPZ262203:BPZ262208 BZV262203:BZV262208 CJR262203:CJR262208 CTN262203:CTN262208 DDJ262203:DDJ262208 DNF262203:DNF262208 DXB262203:DXB262208 EGX262203:EGX262208 EQT262203:EQT262208 FAP262203:FAP262208 FKL262203:FKL262208 FUH262203:FUH262208 GED262203:GED262208 GNZ262203:GNZ262208 GXV262203:GXV262208 HHR262203:HHR262208 HRN262203:HRN262208 IBJ262203:IBJ262208 ILF262203:ILF262208 IVB262203:IVB262208 JEX262203:JEX262208 JOT262203:JOT262208 JYP262203:JYP262208 KIL262203:KIL262208 KSH262203:KSH262208 LCD262203:LCD262208 LLZ262203:LLZ262208 LVV262203:LVV262208 MFR262203:MFR262208 MPN262203:MPN262208 MZJ262203:MZJ262208 NJF262203:NJF262208 NTB262203:NTB262208 OCX262203:OCX262208 OMT262203:OMT262208 OWP262203:OWP262208 PGL262203:PGL262208 PQH262203:PQH262208 QAD262203:QAD262208 QJZ262203:QJZ262208 QTV262203:QTV262208 RDR262203:RDR262208 RNN262203:RNN262208 RXJ262203:RXJ262208 SHF262203:SHF262208 SRB262203:SRB262208 TAX262203:TAX262208 TKT262203:TKT262208 TUP262203:TUP262208 UEL262203:UEL262208 UOH262203:UOH262208 UYD262203:UYD262208 VHZ262203:VHZ262208 VRV262203:VRV262208 WBR262203:WBR262208 WLN262203:WLN262208 WVJ262203:WVJ262208 B327739:B327744 IX327739:IX327744 ST327739:ST327744 ACP327739:ACP327744 AML327739:AML327744 AWH327739:AWH327744 BGD327739:BGD327744 BPZ327739:BPZ327744 BZV327739:BZV327744 CJR327739:CJR327744 CTN327739:CTN327744 DDJ327739:DDJ327744 DNF327739:DNF327744 DXB327739:DXB327744 EGX327739:EGX327744 EQT327739:EQT327744 FAP327739:FAP327744 FKL327739:FKL327744 FUH327739:FUH327744 GED327739:GED327744 GNZ327739:GNZ327744 GXV327739:GXV327744 HHR327739:HHR327744 HRN327739:HRN327744 IBJ327739:IBJ327744 ILF327739:ILF327744 IVB327739:IVB327744 JEX327739:JEX327744 JOT327739:JOT327744 JYP327739:JYP327744 KIL327739:KIL327744 KSH327739:KSH327744 LCD327739:LCD327744 LLZ327739:LLZ327744 LVV327739:LVV327744 MFR327739:MFR327744 MPN327739:MPN327744 MZJ327739:MZJ327744 NJF327739:NJF327744 NTB327739:NTB327744 OCX327739:OCX327744 OMT327739:OMT327744 OWP327739:OWP327744 PGL327739:PGL327744 PQH327739:PQH327744 QAD327739:QAD327744 QJZ327739:QJZ327744 QTV327739:QTV327744 RDR327739:RDR327744 RNN327739:RNN327744 RXJ327739:RXJ327744 SHF327739:SHF327744 SRB327739:SRB327744 TAX327739:TAX327744 TKT327739:TKT327744 TUP327739:TUP327744 UEL327739:UEL327744 UOH327739:UOH327744 UYD327739:UYD327744 VHZ327739:VHZ327744 VRV327739:VRV327744 WBR327739:WBR327744 WLN327739:WLN327744 WVJ327739:WVJ327744 B393275:B393280 IX393275:IX393280 ST393275:ST393280 ACP393275:ACP393280 AML393275:AML393280 AWH393275:AWH393280 BGD393275:BGD393280 BPZ393275:BPZ393280 BZV393275:BZV393280 CJR393275:CJR393280 CTN393275:CTN393280 DDJ393275:DDJ393280 DNF393275:DNF393280 DXB393275:DXB393280 EGX393275:EGX393280 EQT393275:EQT393280 FAP393275:FAP393280 FKL393275:FKL393280 FUH393275:FUH393280 GED393275:GED393280 GNZ393275:GNZ393280 GXV393275:GXV393280 HHR393275:HHR393280 HRN393275:HRN393280 IBJ393275:IBJ393280 ILF393275:ILF393280 IVB393275:IVB393280 JEX393275:JEX393280 JOT393275:JOT393280 JYP393275:JYP393280 KIL393275:KIL393280 KSH393275:KSH393280 LCD393275:LCD393280 LLZ393275:LLZ393280 LVV393275:LVV393280 MFR393275:MFR393280 MPN393275:MPN393280 MZJ393275:MZJ393280 NJF393275:NJF393280 NTB393275:NTB393280 OCX393275:OCX393280 OMT393275:OMT393280 OWP393275:OWP393280 PGL393275:PGL393280 PQH393275:PQH393280 QAD393275:QAD393280 QJZ393275:QJZ393280 QTV393275:QTV393280 RDR393275:RDR393280 RNN393275:RNN393280 RXJ393275:RXJ393280 SHF393275:SHF393280 SRB393275:SRB393280 TAX393275:TAX393280 TKT393275:TKT393280 TUP393275:TUP393280 UEL393275:UEL393280 UOH393275:UOH393280 UYD393275:UYD393280 VHZ393275:VHZ393280 VRV393275:VRV393280 WBR393275:WBR393280 WLN393275:WLN393280 WVJ393275:WVJ393280 B458811:B458816 IX458811:IX458816 ST458811:ST458816 ACP458811:ACP458816 AML458811:AML458816 AWH458811:AWH458816 BGD458811:BGD458816 BPZ458811:BPZ458816 BZV458811:BZV458816 CJR458811:CJR458816 CTN458811:CTN458816 DDJ458811:DDJ458816 DNF458811:DNF458816 DXB458811:DXB458816 EGX458811:EGX458816 EQT458811:EQT458816 FAP458811:FAP458816 FKL458811:FKL458816 FUH458811:FUH458816 GED458811:GED458816 GNZ458811:GNZ458816 GXV458811:GXV458816 HHR458811:HHR458816 HRN458811:HRN458816 IBJ458811:IBJ458816 ILF458811:ILF458816 IVB458811:IVB458816 JEX458811:JEX458816 JOT458811:JOT458816 JYP458811:JYP458816 KIL458811:KIL458816 KSH458811:KSH458816 LCD458811:LCD458816 LLZ458811:LLZ458816 LVV458811:LVV458816 MFR458811:MFR458816 MPN458811:MPN458816 MZJ458811:MZJ458816 NJF458811:NJF458816 NTB458811:NTB458816 OCX458811:OCX458816 OMT458811:OMT458816 OWP458811:OWP458816 PGL458811:PGL458816 PQH458811:PQH458816 QAD458811:QAD458816 QJZ458811:QJZ458816 QTV458811:QTV458816 RDR458811:RDR458816 RNN458811:RNN458816 RXJ458811:RXJ458816 SHF458811:SHF458816 SRB458811:SRB458816 TAX458811:TAX458816 TKT458811:TKT458816 TUP458811:TUP458816 UEL458811:UEL458816 UOH458811:UOH458816 UYD458811:UYD458816 VHZ458811:VHZ458816 VRV458811:VRV458816 WBR458811:WBR458816 WLN458811:WLN458816 WVJ458811:WVJ458816 B524347:B524352 IX524347:IX524352 ST524347:ST524352 ACP524347:ACP524352 AML524347:AML524352 AWH524347:AWH524352 BGD524347:BGD524352 BPZ524347:BPZ524352 BZV524347:BZV524352 CJR524347:CJR524352 CTN524347:CTN524352 DDJ524347:DDJ524352 DNF524347:DNF524352 DXB524347:DXB524352 EGX524347:EGX524352 EQT524347:EQT524352 FAP524347:FAP524352 FKL524347:FKL524352 FUH524347:FUH524352 GED524347:GED524352 GNZ524347:GNZ524352 GXV524347:GXV524352 HHR524347:HHR524352 HRN524347:HRN524352 IBJ524347:IBJ524352 ILF524347:ILF524352 IVB524347:IVB524352 JEX524347:JEX524352 JOT524347:JOT524352 JYP524347:JYP524352 KIL524347:KIL524352 KSH524347:KSH524352 LCD524347:LCD524352 LLZ524347:LLZ524352 LVV524347:LVV524352 MFR524347:MFR524352 MPN524347:MPN524352 MZJ524347:MZJ524352 NJF524347:NJF524352 NTB524347:NTB524352 OCX524347:OCX524352 OMT524347:OMT524352 OWP524347:OWP524352 PGL524347:PGL524352 PQH524347:PQH524352 QAD524347:QAD524352 QJZ524347:QJZ524352 QTV524347:QTV524352 RDR524347:RDR524352 RNN524347:RNN524352 RXJ524347:RXJ524352 SHF524347:SHF524352 SRB524347:SRB524352 TAX524347:TAX524352 TKT524347:TKT524352 TUP524347:TUP524352 UEL524347:UEL524352 UOH524347:UOH524352 UYD524347:UYD524352 VHZ524347:VHZ524352 VRV524347:VRV524352 WBR524347:WBR524352 WLN524347:WLN524352 WVJ524347:WVJ524352 B589883:B589888 IX589883:IX589888 ST589883:ST589888 ACP589883:ACP589888 AML589883:AML589888 AWH589883:AWH589888 BGD589883:BGD589888 BPZ589883:BPZ589888 BZV589883:BZV589888 CJR589883:CJR589888 CTN589883:CTN589888 DDJ589883:DDJ589888 DNF589883:DNF589888 DXB589883:DXB589888 EGX589883:EGX589888 EQT589883:EQT589888 FAP589883:FAP589888 FKL589883:FKL589888 FUH589883:FUH589888 GED589883:GED589888 GNZ589883:GNZ589888 GXV589883:GXV589888 HHR589883:HHR589888 HRN589883:HRN589888 IBJ589883:IBJ589888 ILF589883:ILF589888 IVB589883:IVB589888 JEX589883:JEX589888 JOT589883:JOT589888 JYP589883:JYP589888 KIL589883:KIL589888 KSH589883:KSH589888 LCD589883:LCD589888 LLZ589883:LLZ589888 LVV589883:LVV589888 MFR589883:MFR589888 MPN589883:MPN589888 MZJ589883:MZJ589888 NJF589883:NJF589888 NTB589883:NTB589888 OCX589883:OCX589888 OMT589883:OMT589888 OWP589883:OWP589888 PGL589883:PGL589888 PQH589883:PQH589888 QAD589883:QAD589888 QJZ589883:QJZ589888 QTV589883:QTV589888 RDR589883:RDR589888 RNN589883:RNN589888 RXJ589883:RXJ589888 SHF589883:SHF589888 SRB589883:SRB589888 TAX589883:TAX589888 TKT589883:TKT589888 TUP589883:TUP589888 UEL589883:UEL589888 UOH589883:UOH589888 UYD589883:UYD589888 VHZ589883:VHZ589888 VRV589883:VRV589888 WBR589883:WBR589888 WLN589883:WLN589888 WVJ589883:WVJ589888 B655419:B655424 IX655419:IX655424 ST655419:ST655424 ACP655419:ACP655424 AML655419:AML655424 AWH655419:AWH655424 BGD655419:BGD655424 BPZ655419:BPZ655424 BZV655419:BZV655424 CJR655419:CJR655424 CTN655419:CTN655424 DDJ655419:DDJ655424 DNF655419:DNF655424 DXB655419:DXB655424 EGX655419:EGX655424 EQT655419:EQT655424 FAP655419:FAP655424 FKL655419:FKL655424 FUH655419:FUH655424 GED655419:GED655424 GNZ655419:GNZ655424 GXV655419:GXV655424 HHR655419:HHR655424 HRN655419:HRN655424 IBJ655419:IBJ655424 ILF655419:ILF655424 IVB655419:IVB655424 JEX655419:JEX655424 JOT655419:JOT655424 JYP655419:JYP655424 KIL655419:KIL655424 KSH655419:KSH655424 LCD655419:LCD655424 LLZ655419:LLZ655424 LVV655419:LVV655424 MFR655419:MFR655424 MPN655419:MPN655424 MZJ655419:MZJ655424 NJF655419:NJF655424 NTB655419:NTB655424 OCX655419:OCX655424 OMT655419:OMT655424 OWP655419:OWP655424 PGL655419:PGL655424 PQH655419:PQH655424 QAD655419:QAD655424 QJZ655419:QJZ655424 QTV655419:QTV655424 RDR655419:RDR655424 RNN655419:RNN655424 RXJ655419:RXJ655424 SHF655419:SHF655424 SRB655419:SRB655424 TAX655419:TAX655424 TKT655419:TKT655424 TUP655419:TUP655424 UEL655419:UEL655424 UOH655419:UOH655424 UYD655419:UYD655424 VHZ655419:VHZ655424 VRV655419:VRV655424 WBR655419:WBR655424 WLN655419:WLN655424 WVJ655419:WVJ655424 B720955:B720960 IX720955:IX720960 ST720955:ST720960 ACP720955:ACP720960 AML720955:AML720960 AWH720955:AWH720960 BGD720955:BGD720960 BPZ720955:BPZ720960 BZV720955:BZV720960 CJR720955:CJR720960 CTN720955:CTN720960 DDJ720955:DDJ720960 DNF720955:DNF720960 DXB720955:DXB720960 EGX720955:EGX720960 EQT720955:EQT720960 FAP720955:FAP720960 FKL720955:FKL720960 FUH720955:FUH720960 GED720955:GED720960 GNZ720955:GNZ720960 GXV720955:GXV720960 HHR720955:HHR720960 HRN720955:HRN720960 IBJ720955:IBJ720960 ILF720955:ILF720960 IVB720955:IVB720960 JEX720955:JEX720960 JOT720955:JOT720960 JYP720955:JYP720960 KIL720955:KIL720960 KSH720955:KSH720960 LCD720955:LCD720960 LLZ720955:LLZ720960 LVV720955:LVV720960 MFR720955:MFR720960 MPN720955:MPN720960 MZJ720955:MZJ720960 NJF720955:NJF720960 NTB720955:NTB720960 OCX720955:OCX720960 OMT720955:OMT720960 OWP720955:OWP720960 PGL720955:PGL720960 PQH720955:PQH720960 QAD720955:QAD720960 QJZ720955:QJZ720960 QTV720955:QTV720960 RDR720955:RDR720960 RNN720955:RNN720960 RXJ720955:RXJ720960 SHF720955:SHF720960 SRB720955:SRB720960 TAX720955:TAX720960 TKT720955:TKT720960 TUP720955:TUP720960 UEL720955:UEL720960 UOH720955:UOH720960 UYD720955:UYD720960 VHZ720955:VHZ720960 VRV720955:VRV720960 WBR720955:WBR720960 WLN720955:WLN720960 WVJ720955:WVJ720960 B786491:B786496 IX786491:IX786496 ST786491:ST786496 ACP786491:ACP786496 AML786491:AML786496 AWH786491:AWH786496 BGD786491:BGD786496 BPZ786491:BPZ786496 BZV786491:BZV786496 CJR786491:CJR786496 CTN786491:CTN786496 DDJ786491:DDJ786496 DNF786491:DNF786496 DXB786491:DXB786496 EGX786491:EGX786496 EQT786491:EQT786496 FAP786491:FAP786496 FKL786491:FKL786496 FUH786491:FUH786496 GED786491:GED786496 GNZ786491:GNZ786496 GXV786491:GXV786496 HHR786491:HHR786496 HRN786491:HRN786496 IBJ786491:IBJ786496 ILF786491:ILF786496 IVB786491:IVB786496 JEX786491:JEX786496 JOT786491:JOT786496 JYP786491:JYP786496 KIL786491:KIL786496 KSH786491:KSH786496 LCD786491:LCD786496 LLZ786491:LLZ786496 LVV786491:LVV786496 MFR786491:MFR786496 MPN786491:MPN786496 MZJ786491:MZJ786496 NJF786491:NJF786496 NTB786491:NTB786496 OCX786491:OCX786496 OMT786491:OMT786496 OWP786491:OWP786496 PGL786491:PGL786496 PQH786491:PQH786496 QAD786491:QAD786496 QJZ786491:QJZ786496 QTV786491:QTV786496 RDR786491:RDR786496 RNN786491:RNN786496 RXJ786491:RXJ786496 SHF786491:SHF786496 SRB786491:SRB786496 TAX786491:TAX786496 TKT786491:TKT786496 TUP786491:TUP786496 UEL786491:UEL786496 UOH786491:UOH786496 UYD786491:UYD786496 VHZ786491:VHZ786496 VRV786491:VRV786496 WBR786491:WBR786496 WLN786491:WLN786496 WVJ786491:WVJ786496 B852027:B852032 IX852027:IX852032 ST852027:ST852032 ACP852027:ACP852032 AML852027:AML852032 AWH852027:AWH852032 BGD852027:BGD852032 BPZ852027:BPZ852032 BZV852027:BZV852032 CJR852027:CJR852032 CTN852027:CTN852032 DDJ852027:DDJ852032 DNF852027:DNF852032 DXB852027:DXB852032 EGX852027:EGX852032 EQT852027:EQT852032 FAP852027:FAP852032 FKL852027:FKL852032 FUH852027:FUH852032 GED852027:GED852032 GNZ852027:GNZ852032 GXV852027:GXV852032 HHR852027:HHR852032 HRN852027:HRN852032 IBJ852027:IBJ852032 ILF852027:ILF852032 IVB852027:IVB852032 JEX852027:JEX852032 JOT852027:JOT852032 JYP852027:JYP852032 KIL852027:KIL852032 KSH852027:KSH852032 LCD852027:LCD852032 LLZ852027:LLZ852032 LVV852027:LVV852032 MFR852027:MFR852032 MPN852027:MPN852032 MZJ852027:MZJ852032 NJF852027:NJF852032 NTB852027:NTB852032 OCX852027:OCX852032 OMT852027:OMT852032 OWP852027:OWP852032 PGL852027:PGL852032 PQH852027:PQH852032 QAD852027:QAD852032 QJZ852027:QJZ852032 QTV852027:QTV852032 RDR852027:RDR852032 RNN852027:RNN852032 RXJ852027:RXJ852032 SHF852027:SHF852032 SRB852027:SRB852032 TAX852027:TAX852032 TKT852027:TKT852032 TUP852027:TUP852032 UEL852027:UEL852032 UOH852027:UOH852032 UYD852027:UYD852032 VHZ852027:VHZ852032 VRV852027:VRV852032 WBR852027:WBR852032 WLN852027:WLN852032 WVJ852027:WVJ852032 B917563:B917568 IX917563:IX917568 ST917563:ST917568 ACP917563:ACP917568 AML917563:AML917568 AWH917563:AWH917568 BGD917563:BGD917568 BPZ917563:BPZ917568 BZV917563:BZV917568 CJR917563:CJR917568 CTN917563:CTN917568 DDJ917563:DDJ917568 DNF917563:DNF917568 DXB917563:DXB917568 EGX917563:EGX917568 EQT917563:EQT917568 FAP917563:FAP917568 FKL917563:FKL917568 FUH917563:FUH917568 GED917563:GED917568 GNZ917563:GNZ917568 GXV917563:GXV917568 HHR917563:HHR917568 HRN917563:HRN917568 IBJ917563:IBJ917568 ILF917563:ILF917568 IVB917563:IVB917568 JEX917563:JEX917568 JOT917563:JOT917568 JYP917563:JYP917568 KIL917563:KIL917568 KSH917563:KSH917568 LCD917563:LCD917568 LLZ917563:LLZ917568 LVV917563:LVV917568 MFR917563:MFR917568 MPN917563:MPN917568 MZJ917563:MZJ917568 NJF917563:NJF917568 NTB917563:NTB917568 OCX917563:OCX917568 OMT917563:OMT917568 OWP917563:OWP917568 PGL917563:PGL917568 PQH917563:PQH917568 QAD917563:QAD917568 QJZ917563:QJZ917568 QTV917563:QTV917568 RDR917563:RDR917568 RNN917563:RNN917568 RXJ917563:RXJ917568 SHF917563:SHF917568 SRB917563:SRB917568 TAX917563:TAX917568 TKT917563:TKT917568 TUP917563:TUP917568 UEL917563:UEL917568 UOH917563:UOH917568 UYD917563:UYD917568 VHZ917563:VHZ917568 VRV917563:VRV917568 WBR917563:WBR917568 WLN917563:WLN917568 WVJ917563:WVJ917568 B983099:B983104 IX983099:IX983104 ST983099:ST983104 ACP983099:ACP983104 AML983099:AML983104 AWH983099:AWH983104 BGD983099:BGD983104 BPZ983099:BPZ983104 BZV983099:BZV983104 CJR983099:CJR983104 CTN983099:CTN983104 DDJ983099:DDJ983104 DNF983099:DNF983104 DXB983099:DXB983104 EGX983099:EGX983104 EQT983099:EQT983104 FAP983099:FAP983104 FKL983099:FKL983104 FUH983099:FUH983104 GED983099:GED983104 GNZ983099:GNZ983104 GXV983099:GXV983104 HHR983099:HHR983104 HRN983099:HRN983104 IBJ983099:IBJ983104 ILF983099:ILF983104 IVB983099:IVB983104 JEX983099:JEX983104 JOT983099:JOT983104 JYP983099:JYP983104 KIL983099:KIL983104 KSH983099:KSH983104 LCD983099:LCD983104 LLZ983099:LLZ983104 LVV983099:LVV983104 MFR983099:MFR983104 MPN983099:MPN983104 MZJ983099:MZJ983104 NJF983099:NJF983104 NTB983099:NTB983104 OCX983099:OCX983104 OMT983099:OMT983104 OWP983099:OWP983104 PGL983099:PGL983104 PQH983099:PQH983104 QAD983099:QAD983104 QJZ983099:QJZ983104 QTV983099:QTV983104 RDR983099:RDR983104 RNN983099:RNN983104 RXJ983099:RXJ983104 SHF983099:SHF983104 SRB983099:SRB983104 TAX983099:TAX983104 TKT983099:TKT983104 TUP983099:TUP983104 UEL983099:UEL983104 UOH983099:UOH983104 UYD983099:UYD983104 VHZ983099:VHZ983104 VRV983099:VRV983104 WBR983099:WBR983104 WLN983099:WLN983104" xr:uid="{00000000-0002-0000-0600-000000000000}">
      <formula1>"Diethylcarbamazine citrate,Albendazole for LF,Albendazole for STH (SAC),Mebendazole (SAC),Praziquantel (SAC),-----,Ivermectin - optional"</formula1>
    </dataValidation>
    <dataValidation type="list" allowBlank="1" showInputMessage="1" showErrorMessage="1" sqref="WVJ983062:WVJ983065 IX22:IX25 ST22:ST25 ACP22:ACP25 AML22:AML25 AWH22:AWH25 BGD22:BGD25 BPZ22:BPZ25 BZV22:BZV25 CJR22:CJR25 CTN22:CTN25 DDJ22:DDJ25 DNF22:DNF25 DXB22:DXB25 EGX22:EGX25 EQT22:EQT25 FAP22:FAP25 FKL22:FKL25 FUH22:FUH25 GED22:GED25 GNZ22:GNZ25 GXV22:GXV25 HHR22:HHR25 HRN22:HRN25 IBJ22:IBJ25 ILF22:ILF25 IVB22:IVB25 JEX22:JEX25 JOT22:JOT25 JYP22:JYP25 KIL22:KIL25 KSH22:KSH25 LCD22:LCD25 LLZ22:LLZ25 LVV22:LVV25 MFR22:MFR25 MPN22:MPN25 MZJ22:MZJ25 NJF22:NJF25 NTB22:NTB25 OCX22:OCX25 OMT22:OMT25 OWP22:OWP25 PGL22:PGL25 PQH22:PQH25 QAD22:QAD25 QJZ22:QJZ25 QTV22:QTV25 RDR22:RDR25 RNN22:RNN25 RXJ22:RXJ25 SHF22:SHF25 SRB22:SRB25 TAX22:TAX25 TKT22:TKT25 TUP22:TUP25 UEL22:UEL25 UOH22:UOH25 UYD22:UYD25 VHZ22:VHZ25 VRV22:VRV25 WBR22:WBR25 WLN22:WLN25 WVJ22:WVJ25 B65558:B65561 IX65558:IX65561 ST65558:ST65561 ACP65558:ACP65561 AML65558:AML65561 AWH65558:AWH65561 BGD65558:BGD65561 BPZ65558:BPZ65561 BZV65558:BZV65561 CJR65558:CJR65561 CTN65558:CTN65561 DDJ65558:DDJ65561 DNF65558:DNF65561 DXB65558:DXB65561 EGX65558:EGX65561 EQT65558:EQT65561 FAP65558:FAP65561 FKL65558:FKL65561 FUH65558:FUH65561 GED65558:GED65561 GNZ65558:GNZ65561 GXV65558:GXV65561 HHR65558:HHR65561 HRN65558:HRN65561 IBJ65558:IBJ65561 ILF65558:ILF65561 IVB65558:IVB65561 JEX65558:JEX65561 JOT65558:JOT65561 JYP65558:JYP65561 KIL65558:KIL65561 KSH65558:KSH65561 LCD65558:LCD65561 LLZ65558:LLZ65561 LVV65558:LVV65561 MFR65558:MFR65561 MPN65558:MPN65561 MZJ65558:MZJ65561 NJF65558:NJF65561 NTB65558:NTB65561 OCX65558:OCX65561 OMT65558:OMT65561 OWP65558:OWP65561 PGL65558:PGL65561 PQH65558:PQH65561 QAD65558:QAD65561 QJZ65558:QJZ65561 QTV65558:QTV65561 RDR65558:RDR65561 RNN65558:RNN65561 RXJ65558:RXJ65561 SHF65558:SHF65561 SRB65558:SRB65561 TAX65558:TAX65561 TKT65558:TKT65561 TUP65558:TUP65561 UEL65558:UEL65561 UOH65558:UOH65561 UYD65558:UYD65561 VHZ65558:VHZ65561 VRV65558:VRV65561 WBR65558:WBR65561 WLN65558:WLN65561 WVJ65558:WVJ65561 B131094:B131097 IX131094:IX131097 ST131094:ST131097 ACP131094:ACP131097 AML131094:AML131097 AWH131094:AWH131097 BGD131094:BGD131097 BPZ131094:BPZ131097 BZV131094:BZV131097 CJR131094:CJR131097 CTN131094:CTN131097 DDJ131094:DDJ131097 DNF131094:DNF131097 DXB131094:DXB131097 EGX131094:EGX131097 EQT131094:EQT131097 FAP131094:FAP131097 FKL131094:FKL131097 FUH131094:FUH131097 GED131094:GED131097 GNZ131094:GNZ131097 GXV131094:GXV131097 HHR131094:HHR131097 HRN131094:HRN131097 IBJ131094:IBJ131097 ILF131094:ILF131097 IVB131094:IVB131097 JEX131094:JEX131097 JOT131094:JOT131097 JYP131094:JYP131097 KIL131094:KIL131097 KSH131094:KSH131097 LCD131094:LCD131097 LLZ131094:LLZ131097 LVV131094:LVV131097 MFR131094:MFR131097 MPN131094:MPN131097 MZJ131094:MZJ131097 NJF131094:NJF131097 NTB131094:NTB131097 OCX131094:OCX131097 OMT131094:OMT131097 OWP131094:OWP131097 PGL131094:PGL131097 PQH131094:PQH131097 QAD131094:QAD131097 QJZ131094:QJZ131097 QTV131094:QTV131097 RDR131094:RDR131097 RNN131094:RNN131097 RXJ131094:RXJ131097 SHF131094:SHF131097 SRB131094:SRB131097 TAX131094:TAX131097 TKT131094:TKT131097 TUP131094:TUP131097 UEL131094:UEL131097 UOH131094:UOH131097 UYD131094:UYD131097 VHZ131094:VHZ131097 VRV131094:VRV131097 WBR131094:WBR131097 WLN131094:WLN131097 WVJ131094:WVJ131097 B196630:B196633 IX196630:IX196633 ST196630:ST196633 ACP196630:ACP196633 AML196630:AML196633 AWH196630:AWH196633 BGD196630:BGD196633 BPZ196630:BPZ196633 BZV196630:BZV196633 CJR196630:CJR196633 CTN196630:CTN196633 DDJ196630:DDJ196633 DNF196630:DNF196633 DXB196630:DXB196633 EGX196630:EGX196633 EQT196630:EQT196633 FAP196630:FAP196633 FKL196630:FKL196633 FUH196630:FUH196633 GED196630:GED196633 GNZ196630:GNZ196633 GXV196630:GXV196633 HHR196630:HHR196633 HRN196630:HRN196633 IBJ196630:IBJ196633 ILF196630:ILF196633 IVB196630:IVB196633 JEX196630:JEX196633 JOT196630:JOT196633 JYP196630:JYP196633 KIL196630:KIL196633 KSH196630:KSH196633 LCD196630:LCD196633 LLZ196630:LLZ196633 LVV196630:LVV196633 MFR196630:MFR196633 MPN196630:MPN196633 MZJ196630:MZJ196633 NJF196630:NJF196633 NTB196630:NTB196633 OCX196630:OCX196633 OMT196630:OMT196633 OWP196630:OWP196633 PGL196630:PGL196633 PQH196630:PQH196633 QAD196630:QAD196633 QJZ196630:QJZ196633 QTV196630:QTV196633 RDR196630:RDR196633 RNN196630:RNN196633 RXJ196630:RXJ196633 SHF196630:SHF196633 SRB196630:SRB196633 TAX196630:TAX196633 TKT196630:TKT196633 TUP196630:TUP196633 UEL196630:UEL196633 UOH196630:UOH196633 UYD196630:UYD196633 VHZ196630:VHZ196633 VRV196630:VRV196633 WBR196630:WBR196633 WLN196630:WLN196633 WVJ196630:WVJ196633 B262166:B262169 IX262166:IX262169 ST262166:ST262169 ACP262166:ACP262169 AML262166:AML262169 AWH262166:AWH262169 BGD262166:BGD262169 BPZ262166:BPZ262169 BZV262166:BZV262169 CJR262166:CJR262169 CTN262166:CTN262169 DDJ262166:DDJ262169 DNF262166:DNF262169 DXB262166:DXB262169 EGX262166:EGX262169 EQT262166:EQT262169 FAP262166:FAP262169 FKL262166:FKL262169 FUH262166:FUH262169 GED262166:GED262169 GNZ262166:GNZ262169 GXV262166:GXV262169 HHR262166:HHR262169 HRN262166:HRN262169 IBJ262166:IBJ262169 ILF262166:ILF262169 IVB262166:IVB262169 JEX262166:JEX262169 JOT262166:JOT262169 JYP262166:JYP262169 KIL262166:KIL262169 KSH262166:KSH262169 LCD262166:LCD262169 LLZ262166:LLZ262169 LVV262166:LVV262169 MFR262166:MFR262169 MPN262166:MPN262169 MZJ262166:MZJ262169 NJF262166:NJF262169 NTB262166:NTB262169 OCX262166:OCX262169 OMT262166:OMT262169 OWP262166:OWP262169 PGL262166:PGL262169 PQH262166:PQH262169 QAD262166:QAD262169 QJZ262166:QJZ262169 QTV262166:QTV262169 RDR262166:RDR262169 RNN262166:RNN262169 RXJ262166:RXJ262169 SHF262166:SHF262169 SRB262166:SRB262169 TAX262166:TAX262169 TKT262166:TKT262169 TUP262166:TUP262169 UEL262166:UEL262169 UOH262166:UOH262169 UYD262166:UYD262169 VHZ262166:VHZ262169 VRV262166:VRV262169 WBR262166:WBR262169 WLN262166:WLN262169 WVJ262166:WVJ262169 B327702:B327705 IX327702:IX327705 ST327702:ST327705 ACP327702:ACP327705 AML327702:AML327705 AWH327702:AWH327705 BGD327702:BGD327705 BPZ327702:BPZ327705 BZV327702:BZV327705 CJR327702:CJR327705 CTN327702:CTN327705 DDJ327702:DDJ327705 DNF327702:DNF327705 DXB327702:DXB327705 EGX327702:EGX327705 EQT327702:EQT327705 FAP327702:FAP327705 FKL327702:FKL327705 FUH327702:FUH327705 GED327702:GED327705 GNZ327702:GNZ327705 GXV327702:GXV327705 HHR327702:HHR327705 HRN327702:HRN327705 IBJ327702:IBJ327705 ILF327702:ILF327705 IVB327702:IVB327705 JEX327702:JEX327705 JOT327702:JOT327705 JYP327702:JYP327705 KIL327702:KIL327705 KSH327702:KSH327705 LCD327702:LCD327705 LLZ327702:LLZ327705 LVV327702:LVV327705 MFR327702:MFR327705 MPN327702:MPN327705 MZJ327702:MZJ327705 NJF327702:NJF327705 NTB327702:NTB327705 OCX327702:OCX327705 OMT327702:OMT327705 OWP327702:OWP327705 PGL327702:PGL327705 PQH327702:PQH327705 QAD327702:QAD327705 QJZ327702:QJZ327705 QTV327702:QTV327705 RDR327702:RDR327705 RNN327702:RNN327705 RXJ327702:RXJ327705 SHF327702:SHF327705 SRB327702:SRB327705 TAX327702:TAX327705 TKT327702:TKT327705 TUP327702:TUP327705 UEL327702:UEL327705 UOH327702:UOH327705 UYD327702:UYD327705 VHZ327702:VHZ327705 VRV327702:VRV327705 WBR327702:WBR327705 WLN327702:WLN327705 WVJ327702:WVJ327705 B393238:B393241 IX393238:IX393241 ST393238:ST393241 ACP393238:ACP393241 AML393238:AML393241 AWH393238:AWH393241 BGD393238:BGD393241 BPZ393238:BPZ393241 BZV393238:BZV393241 CJR393238:CJR393241 CTN393238:CTN393241 DDJ393238:DDJ393241 DNF393238:DNF393241 DXB393238:DXB393241 EGX393238:EGX393241 EQT393238:EQT393241 FAP393238:FAP393241 FKL393238:FKL393241 FUH393238:FUH393241 GED393238:GED393241 GNZ393238:GNZ393241 GXV393238:GXV393241 HHR393238:HHR393241 HRN393238:HRN393241 IBJ393238:IBJ393241 ILF393238:ILF393241 IVB393238:IVB393241 JEX393238:JEX393241 JOT393238:JOT393241 JYP393238:JYP393241 KIL393238:KIL393241 KSH393238:KSH393241 LCD393238:LCD393241 LLZ393238:LLZ393241 LVV393238:LVV393241 MFR393238:MFR393241 MPN393238:MPN393241 MZJ393238:MZJ393241 NJF393238:NJF393241 NTB393238:NTB393241 OCX393238:OCX393241 OMT393238:OMT393241 OWP393238:OWP393241 PGL393238:PGL393241 PQH393238:PQH393241 QAD393238:QAD393241 QJZ393238:QJZ393241 QTV393238:QTV393241 RDR393238:RDR393241 RNN393238:RNN393241 RXJ393238:RXJ393241 SHF393238:SHF393241 SRB393238:SRB393241 TAX393238:TAX393241 TKT393238:TKT393241 TUP393238:TUP393241 UEL393238:UEL393241 UOH393238:UOH393241 UYD393238:UYD393241 VHZ393238:VHZ393241 VRV393238:VRV393241 WBR393238:WBR393241 WLN393238:WLN393241 WVJ393238:WVJ393241 B458774:B458777 IX458774:IX458777 ST458774:ST458777 ACP458774:ACP458777 AML458774:AML458777 AWH458774:AWH458777 BGD458774:BGD458777 BPZ458774:BPZ458777 BZV458774:BZV458777 CJR458774:CJR458777 CTN458774:CTN458777 DDJ458774:DDJ458777 DNF458774:DNF458777 DXB458774:DXB458777 EGX458774:EGX458777 EQT458774:EQT458777 FAP458774:FAP458777 FKL458774:FKL458777 FUH458774:FUH458777 GED458774:GED458777 GNZ458774:GNZ458777 GXV458774:GXV458777 HHR458774:HHR458777 HRN458774:HRN458777 IBJ458774:IBJ458777 ILF458774:ILF458777 IVB458774:IVB458777 JEX458774:JEX458777 JOT458774:JOT458777 JYP458774:JYP458777 KIL458774:KIL458777 KSH458774:KSH458777 LCD458774:LCD458777 LLZ458774:LLZ458777 LVV458774:LVV458777 MFR458774:MFR458777 MPN458774:MPN458777 MZJ458774:MZJ458777 NJF458774:NJF458777 NTB458774:NTB458777 OCX458774:OCX458777 OMT458774:OMT458777 OWP458774:OWP458777 PGL458774:PGL458777 PQH458774:PQH458777 QAD458774:QAD458777 QJZ458774:QJZ458777 QTV458774:QTV458777 RDR458774:RDR458777 RNN458774:RNN458777 RXJ458774:RXJ458777 SHF458774:SHF458777 SRB458774:SRB458777 TAX458774:TAX458777 TKT458774:TKT458777 TUP458774:TUP458777 UEL458774:UEL458777 UOH458774:UOH458777 UYD458774:UYD458777 VHZ458774:VHZ458777 VRV458774:VRV458777 WBR458774:WBR458777 WLN458774:WLN458777 WVJ458774:WVJ458777 B524310:B524313 IX524310:IX524313 ST524310:ST524313 ACP524310:ACP524313 AML524310:AML524313 AWH524310:AWH524313 BGD524310:BGD524313 BPZ524310:BPZ524313 BZV524310:BZV524313 CJR524310:CJR524313 CTN524310:CTN524313 DDJ524310:DDJ524313 DNF524310:DNF524313 DXB524310:DXB524313 EGX524310:EGX524313 EQT524310:EQT524313 FAP524310:FAP524313 FKL524310:FKL524313 FUH524310:FUH524313 GED524310:GED524313 GNZ524310:GNZ524313 GXV524310:GXV524313 HHR524310:HHR524313 HRN524310:HRN524313 IBJ524310:IBJ524313 ILF524310:ILF524313 IVB524310:IVB524313 JEX524310:JEX524313 JOT524310:JOT524313 JYP524310:JYP524313 KIL524310:KIL524313 KSH524310:KSH524313 LCD524310:LCD524313 LLZ524310:LLZ524313 LVV524310:LVV524313 MFR524310:MFR524313 MPN524310:MPN524313 MZJ524310:MZJ524313 NJF524310:NJF524313 NTB524310:NTB524313 OCX524310:OCX524313 OMT524310:OMT524313 OWP524310:OWP524313 PGL524310:PGL524313 PQH524310:PQH524313 QAD524310:QAD524313 QJZ524310:QJZ524313 QTV524310:QTV524313 RDR524310:RDR524313 RNN524310:RNN524313 RXJ524310:RXJ524313 SHF524310:SHF524313 SRB524310:SRB524313 TAX524310:TAX524313 TKT524310:TKT524313 TUP524310:TUP524313 UEL524310:UEL524313 UOH524310:UOH524313 UYD524310:UYD524313 VHZ524310:VHZ524313 VRV524310:VRV524313 WBR524310:WBR524313 WLN524310:WLN524313 WVJ524310:WVJ524313 B589846:B589849 IX589846:IX589849 ST589846:ST589849 ACP589846:ACP589849 AML589846:AML589849 AWH589846:AWH589849 BGD589846:BGD589849 BPZ589846:BPZ589849 BZV589846:BZV589849 CJR589846:CJR589849 CTN589846:CTN589849 DDJ589846:DDJ589849 DNF589846:DNF589849 DXB589846:DXB589849 EGX589846:EGX589849 EQT589846:EQT589849 FAP589846:FAP589849 FKL589846:FKL589849 FUH589846:FUH589849 GED589846:GED589849 GNZ589846:GNZ589849 GXV589846:GXV589849 HHR589846:HHR589849 HRN589846:HRN589849 IBJ589846:IBJ589849 ILF589846:ILF589849 IVB589846:IVB589849 JEX589846:JEX589849 JOT589846:JOT589849 JYP589846:JYP589849 KIL589846:KIL589849 KSH589846:KSH589849 LCD589846:LCD589849 LLZ589846:LLZ589849 LVV589846:LVV589849 MFR589846:MFR589849 MPN589846:MPN589849 MZJ589846:MZJ589849 NJF589846:NJF589849 NTB589846:NTB589849 OCX589846:OCX589849 OMT589846:OMT589849 OWP589846:OWP589849 PGL589846:PGL589849 PQH589846:PQH589849 QAD589846:QAD589849 QJZ589846:QJZ589849 QTV589846:QTV589849 RDR589846:RDR589849 RNN589846:RNN589849 RXJ589846:RXJ589849 SHF589846:SHF589849 SRB589846:SRB589849 TAX589846:TAX589849 TKT589846:TKT589849 TUP589846:TUP589849 UEL589846:UEL589849 UOH589846:UOH589849 UYD589846:UYD589849 VHZ589846:VHZ589849 VRV589846:VRV589849 WBR589846:WBR589849 WLN589846:WLN589849 WVJ589846:WVJ589849 B655382:B655385 IX655382:IX655385 ST655382:ST655385 ACP655382:ACP655385 AML655382:AML655385 AWH655382:AWH655385 BGD655382:BGD655385 BPZ655382:BPZ655385 BZV655382:BZV655385 CJR655382:CJR655385 CTN655382:CTN655385 DDJ655382:DDJ655385 DNF655382:DNF655385 DXB655382:DXB655385 EGX655382:EGX655385 EQT655382:EQT655385 FAP655382:FAP655385 FKL655382:FKL655385 FUH655382:FUH655385 GED655382:GED655385 GNZ655382:GNZ655385 GXV655382:GXV655385 HHR655382:HHR655385 HRN655382:HRN655385 IBJ655382:IBJ655385 ILF655382:ILF655385 IVB655382:IVB655385 JEX655382:JEX655385 JOT655382:JOT655385 JYP655382:JYP655385 KIL655382:KIL655385 KSH655382:KSH655385 LCD655382:LCD655385 LLZ655382:LLZ655385 LVV655382:LVV655385 MFR655382:MFR655385 MPN655382:MPN655385 MZJ655382:MZJ655385 NJF655382:NJF655385 NTB655382:NTB655385 OCX655382:OCX655385 OMT655382:OMT655385 OWP655382:OWP655385 PGL655382:PGL655385 PQH655382:PQH655385 QAD655382:QAD655385 QJZ655382:QJZ655385 QTV655382:QTV655385 RDR655382:RDR655385 RNN655382:RNN655385 RXJ655382:RXJ655385 SHF655382:SHF655385 SRB655382:SRB655385 TAX655382:TAX655385 TKT655382:TKT655385 TUP655382:TUP655385 UEL655382:UEL655385 UOH655382:UOH655385 UYD655382:UYD655385 VHZ655382:VHZ655385 VRV655382:VRV655385 WBR655382:WBR655385 WLN655382:WLN655385 WVJ655382:WVJ655385 B720918:B720921 IX720918:IX720921 ST720918:ST720921 ACP720918:ACP720921 AML720918:AML720921 AWH720918:AWH720921 BGD720918:BGD720921 BPZ720918:BPZ720921 BZV720918:BZV720921 CJR720918:CJR720921 CTN720918:CTN720921 DDJ720918:DDJ720921 DNF720918:DNF720921 DXB720918:DXB720921 EGX720918:EGX720921 EQT720918:EQT720921 FAP720918:FAP720921 FKL720918:FKL720921 FUH720918:FUH720921 GED720918:GED720921 GNZ720918:GNZ720921 GXV720918:GXV720921 HHR720918:HHR720921 HRN720918:HRN720921 IBJ720918:IBJ720921 ILF720918:ILF720921 IVB720918:IVB720921 JEX720918:JEX720921 JOT720918:JOT720921 JYP720918:JYP720921 KIL720918:KIL720921 KSH720918:KSH720921 LCD720918:LCD720921 LLZ720918:LLZ720921 LVV720918:LVV720921 MFR720918:MFR720921 MPN720918:MPN720921 MZJ720918:MZJ720921 NJF720918:NJF720921 NTB720918:NTB720921 OCX720918:OCX720921 OMT720918:OMT720921 OWP720918:OWP720921 PGL720918:PGL720921 PQH720918:PQH720921 QAD720918:QAD720921 QJZ720918:QJZ720921 QTV720918:QTV720921 RDR720918:RDR720921 RNN720918:RNN720921 RXJ720918:RXJ720921 SHF720918:SHF720921 SRB720918:SRB720921 TAX720918:TAX720921 TKT720918:TKT720921 TUP720918:TUP720921 UEL720918:UEL720921 UOH720918:UOH720921 UYD720918:UYD720921 VHZ720918:VHZ720921 VRV720918:VRV720921 WBR720918:WBR720921 WLN720918:WLN720921 WVJ720918:WVJ720921 B786454:B786457 IX786454:IX786457 ST786454:ST786457 ACP786454:ACP786457 AML786454:AML786457 AWH786454:AWH786457 BGD786454:BGD786457 BPZ786454:BPZ786457 BZV786454:BZV786457 CJR786454:CJR786457 CTN786454:CTN786457 DDJ786454:DDJ786457 DNF786454:DNF786457 DXB786454:DXB786457 EGX786454:EGX786457 EQT786454:EQT786457 FAP786454:FAP786457 FKL786454:FKL786457 FUH786454:FUH786457 GED786454:GED786457 GNZ786454:GNZ786457 GXV786454:GXV786457 HHR786454:HHR786457 HRN786454:HRN786457 IBJ786454:IBJ786457 ILF786454:ILF786457 IVB786454:IVB786457 JEX786454:JEX786457 JOT786454:JOT786457 JYP786454:JYP786457 KIL786454:KIL786457 KSH786454:KSH786457 LCD786454:LCD786457 LLZ786454:LLZ786457 LVV786454:LVV786457 MFR786454:MFR786457 MPN786454:MPN786457 MZJ786454:MZJ786457 NJF786454:NJF786457 NTB786454:NTB786457 OCX786454:OCX786457 OMT786454:OMT786457 OWP786454:OWP786457 PGL786454:PGL786457 PQH786454:PQH786457 QAD786454:QAD786457 QJZ786454:QJZ786457 QTV786454:QTV786457 RDR786454:RDR786457 RNN786454:RNN786457 RXJ786454:RXJ786457 SHF786454:SHF786457 SRB786454:SRB786457 TAX786454:TAX786457 TKT786454:TKT786457 TUP786454:TUP786457 UEL786454:UEL786457 UOH786454:UOH786457 UYD786454:UYD786457 VHZ786454:VHZ786457 VRV786454:VRV786457 WBR786454:WBR786457 WLN786454:WLN786457 WVJ786454:WVJ786457 B851990:B851993 IX851990:IX851993 ST851990:ST851993 ACP851990:ACP851993 AML851990:AML851993 AWH851990:AWH851993 BGD851990:BGD851993 BPZ851990:BPZ851993 BZV851990:BZV851993 CJR851990:CJR851993 CTN851990:CTN851993 DDJ851990:DDJ851993 DNF851990:DNF851993 DXB851990:DXB851993 EGX851990:EGX851993 EQT851990:EQT851993 FAP851990:FAP851993 FKL851990:FKL851993 FUH851990:FUH851993 GED851990:GED851993 GNZ851990:GNZ851993 GXV851990:GXV851993 HHR851990:HHR851993 HRN851990:HRN851993 IBJ851990:IBJ851993 ILF851990:ILF851993 IVB851990:IVB851993 JEX851990:JEX851993 JOT851990:JOT851993 JYP851990:JYP851993 KIL851990:KIL851993 KSH851990:KSH851993 LCD851990:LCD851993 LLZ851990:LLZ851993 LVV851990:LVV851993 MFR851990:MFR851993 MPN851990:MPN851993 MZJ851990:MZJ851993 NJF851990:NJF851993 NTB851990:NTB851993 OCX851990:OCX851993 OMT851990:OMT851993 OWP851990:OWP851993 PGL851990:PGL851993 PQH851990:PQH851993 QAD851990:QAD851993 QJZ851990:QJZ851993 QTV851990:QTV851993 RDR851990:RDR851993 RNN851990:RNN851993 RXJ851990:RXJ851993 SHF851990:SHF851993 SRB851990:SRB851993 TAX851990:TAX851993 TKT851990:TKT851993 TUP851990:TUP851993 UEL851990:UEL851993 UOH851990:UOH851993 UYD851990:UYD851993 VHZ851990:VHZ851993 VRV851990:VRV851993 WBR851990:WBR851993 WLN851990:WLN851993 WVJ851990:WVJ851993 B917526:B917529 IX917526:IX917529 ST917526:ST917529 ACP917526:ACP917529 AML917526:AML917529 AWH917526:AWH917529 BGD917526:BGD917529 BPZ917526:BPZ917529 BZV917526:BZV917529 CJR917526:CJR917529 CTN917526:CTN917529 DDJ917526:DDJ917529 DNF917526:DNF917529 DXB917526:DXB917529 EGX917526:EGX917529 EQT917526:EQT917529 FAP917526:FAP917529 FKL917526:FKL917529 FUH917526:FUH917529 GED917526:GED917529 GNZ917526:GNZ917529 GXV917526:GXV917529 HHR917526:HHR917529 HRN917526:HRN917529 IBJ917526:IBJ917529 ILF917526:ILF917529 IVB917526:IVB917529 JEX917526:JEX917529 JOT917526:JOT917529 JYP917526:JYP917529 KIL917526:KIL917529 KSH917526:KSH917529 LCD917526:LCD917529 LLZ917526:LLZ917529 LVV917526:LVV917529 MFR917526:MFR917529 MPN917526:MPN917529 MZJ917526:MZJ917529 NJF917526:NJF917529 NTB917526:NTB917529 OCX917526:OCX917529 OMT917526:OMT917529 OWP917526:OWP917529 PGL917526:PGL917529 PQH917526:PQH917529 QAD917526:QAD917529 QJZ917526:QJZ917529 QTV917526:QTV917529 RDR917526:RDR917529 RNN917526:RNN917529 RXJ917526:RXJ917529 SHF917526:SHF917529 SRB917526:SRB917529 TAX917526:TAX917529 TKT917526:TKT917529 TUP917526:TUP917529 UEL917526:UEL917529 UOH917526:UOH917529 UYD917526:UYD917529 VHZ917526:VHZ917529 VRV917526:VRV917529 WBR917526:WBR917529 WLN917526:WLN917529 WVJ917526:WVJ917529 B983062:B983065 IX983062:IX983065 ST983062:ST983065 ACP983062:ACP983065 AML983062:AML983065 AWH983062:AWH983065 BGD983062:BGD983065 BPZ983062:BPZ983065 BZV983062:BZV983065 CJR983062:CJR983065 CTN983062:CTN983065 DDJ983062:DDJ983065 DNF983062:DNF983065 DXB983062:DXB983065 EGX983062:EGX983065 EQT983062:EQT983065 FAP983062:FAP983065 FKL983062:FKL983065 FUH983062:FUH983065 GED983062:GED983065 GNZ983062:GNZ983065 GXV983062:GXV983065 HHR983062:HHR983065 HRN983062:HRN983065 IBJ983062:IBJ983065 ILF983062:ILF983065 IVB983062:IVB983065 JEX983062:JEX983065 JOT983062:JOT983065 JYP983062:JYP983065 KIL983062:KIL983065 KSH983062:KSH983065 LCD983062:LCD983065 LLZ983062:LLZ983065 LVV983062:LVV983065 MFR983062:MFR983065 MPN983062:MPN983065 MZJ983062:MZJ983065 NJF983062:NJF983065 NTB983062:NTB983065 OCX983062:OCX983065 OMT983062:OMT983065 OWP983062:OWP983065 PGL983062:PGL983065 PQH983062:PQH983065 QAD983062:QAD983065 QJZ983062:QJZ983065 QTV983062:QTV983065 RDR983062:RDR983065 RNN983062:RNN983065 RXJ983062:RXJ983065 SHF983062:SHF983065 SRB983062:SRB983065 TAX983062:TAX983065 TKT983062:TKT983065 TUP983062:TUP983065 UEL983062:UEL983065 UOH983062:UOH983065 UYD983062:UYD983065 VHZ983062:VHZ983065 VRV983062:VRV983065 WBR983062:WBR983065 WLN983062:WLN983065" xr:uid="{00000000-0002-0000-0600-000001000000}">
      <formula1>"Lymphatic filariasis,Onchocerciasis,Schistosomiasis,Soil-transmitted helminthiases"</formula1>
    </dataValidation>
    <dataValidation type="list" allowBlank="1" showInputMessage="1" showErrorMessage="1" sqref="B30:B33 IX30:IX33 ST30:ST33 ACP30:ACP33 AML30:AML33 AWH30:AWH33 BGD30:BGD33 BPZ30:BPZ33 BZV30:BZV33 CJR30:CJR33 CTN30:CTN33 DDJ30:DDJ33 DNF30:DNF33 DXB30:DXB33 EGX30:EGX33 EQT30:EQT33 FAP30:FAP33 FKL30:FKL33 FUH30:FUH33 GED30:GED33 GNZ30:GNZ33 GXV30:GXV33 HHR30:HHR33 HRN30:HRN33 IBJ30:IBJ33 ILF30:ILF33 IVB30:IVB33 JEX30:JEX33 JOT30:JOT33 JYP30:JYP33 KIL30:KIL33 KSH30:KSH33 LCD30:LCD33 LLZ30:LLZ33 LVV30:LVV33 MFR30:MFR33 MPN30:MPN33 MZJ30:MZJ33 NJF30:NJF33 NTB30:NTB33 OCX30:OCX33 OMT30:OMT33 OWP30:OWP33 PGL30:PGL33 PQH30:PQH33 QAD30:QAD33 QJZ30:QJZ33 QTV30:QTV33 RDR30:RDR33 RNN30:RNN33 RXJ30:RXJ33 SHF30:SHF33 SRB30:SRB33 TAX30:TAX33 TKT30:TKT33 TUP30:TUP33 UEL30:UEL33 UOH30:UOH33 UYD30:UYD33 VHZ30:VHZ33 VRV30:VRV33 WBR30:WBR33 WLN30:WLN33 WVJ30:WVJ33 B65566:B65569 IX65566:IX65569 ST65566:ST65569 ACP65566:ACP65569 AML65566:AML65569 AWH65566:AWH65569 BGD65566:BGD65569 BPZ65566:BPZ65569 BZV65566:BZV65569 CJR65566:CJR65569 CTN65566:CTN65569 DDJ65566:DDJ65569 DNF65566:DNF65569 DXB65566:DXB65569 EGX65566:EGX65569 EQT65566:EQT65569 FAP65566:FAP65569 FKL65566:FKL65569 FUH65566:FUH65569 GED65566:GED65569 GNZ65566:GNZ65569 GXV65566:GXV65569 HHR65566:HHR65569 HRN65566:HRN65569 IBJ65566:IBJ65569 ILF65566:ILF65569 IVB65566:IVB65569 JEX65566:JEX65569 JOT65566:JOT65569 JYP65566:JYP65569 KIL65566:KIL65569 KSH65566:KSH65569 LCD65566:LCD65569 LLZ65566:LLZ65569 LVV65566:LVV65569 MFR65566:MFR65569 MPN65566:MPN65569 MZJ65566:MZJ65569 NJF65566:NJF65569 NTB65566:NTB65569 OCX65566:OCX65569 OMT65566:OMT65569 OWP65566:OWP65569 PGL65566:PGL65569 PQH65566:PQH65569 QAD65566:QAD65569 QJZ65566:QJZ65569 QTV65566:QTV65569 RDR65566:RDR65569 RNN65566:RNN65569 RXJ65566:RXJ65569 SHF65566:SHF65569 SRB65566:SRB65569 TAX65566:TAX65569 TKT65566:TKT65569 TUP65566:TUP65569 UEL65566:UEL65569 UOH65566:UOH65569 UYD65566:UYD65569 VHZ65566:VHZ65569 VRV65566:VRV65569 WBR65566:WBR65569 WLN65566:WLN65569 WVJ65566:WVJ65569 B131102:B131105 IX131102:IX131105 ST131102:ST131105 ACP131102:ACP131105 AML131102:AML131105 AWH131102:AWH131105 BGD131102:BGD131105 BPZ131102:BPZ131105 BZV131102:BZV131105 CJR131102:CJR131105 CTN131102:CTN131105 DDJ131102:DDJ131105 DNF131102:DNF131105 DXB131102:DXB131105 EGX131102:EGX131105 EQT131102:EQT131105 FAP131102:FAP131105 FKL131102:FKL131105 FUH131102:FUH131105 GED131102:GED131105 GNZ131102:GNZ131105 GXV131102:GXV131105 HHR131102:HHR131105 HRN131102:HRN131105 IBJ131102:IBJ131105 ILF131102:ILF131105 IVB131102:IVB131105 JEX131102:JEX131105 JOT131102:JOT131105 JYP131102:JYP131105 KIL131102:KIL131105 KSH131102:KSH131105 LCD131102:LCD131105 LLZ131102:LLZ131105 LVV131102:LVV131105 MFR131102:MFR131105 MPN131102:MPN131105 MZJ131102:MZJ131105 NJF131102:NJF131105 NTB131102:NTB131105 OCX131102:OCX131105 OMT131102:OMT131105 OWP131102:OWP131105 PGL131102:PGL131105 PQH131102:PQH131105 QAD131102:QAD131105 QJZ131102:QJZ131105 QTV131102:QTV131105 RDR131102:RDR131105 RNN131102:RNN131105 RXJ131102:RXJ131105 SHF131102:SHF131105 SRB131102:SRB131105 TAX131102:TAX131105 TKT131102:TKT131105 TUP131102:TUP131105 UEL131102:UEL131105 UOH131102:UOH131105 UYD131102:UYD131105 VHZ131102:VHZ131105 VRV131102:VRV131105 WBR131102:WBR131105 WLN131102:WLN131105 WVJ131102:WVJ131105 B196638:B196641 IX196638:IX196641 ST196638:ST196641 ACP196638:ACP196641 AML196638:AML196641 AWH196638:AWH196641 BGD196638:BGD196641 BPZ196638:BPZ196641 BZV196638:BZV196641 CJR196638:CJR196641 CTN196638:CTN196641 DDJ196638:DDJ196641 DNF196638:DNF196641 DXB196638:DXB196641 EGX196638:EGX196641 EQT196638:EQT196641 FAP196638:FAP196641 FKL196638:FKL196641 FUH196638:FUH196641 GED196638:GED196641 GNZ196638:GNZ196641 GXV196638:GXV196641 HHR196638:HHR196641 HRN196638:HRN196641 IBJ196638:IBJ196641 ILF196638:ILF196641 IVB196638:IVB196641 JEX196638:JEX196641 JOT196638:JOT196641 JYP196638:JYP196641 KIL196638:KIL196641 KSH196638:KSH196641 LCD196638:LCD196641 LLZ196638:LLZ196641 LVV196638:LVV196641 MFR196638:MFR196641 MPN196638:MPN196641 MZJ196638:MZJ196641 NJF196638:NJF196641 NTB196638:NTB196641 OCX196638:OCX196641 OMT196638:OMT196641 OWP196638:OWP196641 PGL196638:PGL196641 PQH196638:PQH196641 QAD196638:QAD196641 QJZ196638:QJZ196641 QTV196638:QTV196641 RDR196638:RDR196641 RNN196638:RNN196641 RXJ196638:RXJ196641 SHF196638:SHF196641 SRB196638:SRB196641 TAX196638:TAX196641 TKT196638:TKT196641 TUP196638:TUP196641 UEL196638:UEL196641 UOH196638:UOH196641 UYD196638:UYD196641 VHZ196638:VHZ196641 VRV196638:VRV196641 WBR196638:WBR196641 WLN196638:WLN196641 WVJ196638:WVJ196641 B262174:B262177 IX262174:IX262177 ST262174:ST262177 ACP262174:ACP262177 AML262174:AML262177 AWH262174:AWH262177 BGD262174:BGD262177 BPZ262174:BPZ262177 BZV262174:BZV262177 CJR262174:CJR262177 CTN262174:CTN262177 DDJ262174:DDJ262177 DNF262174:DNF262177 DXB262174:DXB262177 EGX262174:EGX262177 EQT262174:EQT262177 FAP262174:FAP262177 FKL262174:FKL262177 FUH262174:FUH262177 GED262174:GED262177 GNZ262174:GNZ262177 GXV262174:GXV262177 HHR262174:HHR262177 HRN262174:HRN262177 IBJ262174:IBJ262177 ILF262174:ILF262177 IVB262174:IVB262177 JEX262174:JEX262177 JOT262174:JOT262177 JYP262174:JYP262177 KIL262174:KIL262177 KSH262174:KSH262177 LCD262174:LCD262177 LLZ262174:LLZ262177 LVV262174:LVV262177 MFR262174:MFR262177 MPN262174:MPN262177 MZJ262174:MZJ262177 NJF262174:NJF262177 NTB262174:NTB262177 OCX262174:OCX262177 OMT262174:OMT262177 OWP262174:OWP262177 PGL262174:PGL262177 PQH262174:PQH262177 QAD262174:QAD262177 QJZ262174:QJZ262177 QTV262174:QTV262177 RDR262174:RDR262177 RNN262174:RNN262177 RXJ262174:RXJ262177 SHF262174:SHF262177 SRB262174:SRB262177 TAX262174:TAX262177 TKT262174:TKT262177 TUP262174:TUP262177 UEL262174:UEL262177 UOH262174:UOH262177 UYD262174:UYD262177 VHZ262174:VHZ262177 VRV262174:VRV262177 WBR262174:WBR262177 WLN262174:WLN262177 WVJ262174:WVJ262177 B327710:B327713 IX327710:IX327713 ST327710:ST327713 ACP327710:ACP327713 AML327710:AML327713 AWH327710:AWH327713 BGD327710:BGD327713 BPZ327710:BPZ327713 BZV327710:BZV327713 CJR327710:CJR327713 CTN327710:CTN327713 DDJ327710:DDJ327713 DNF327710:DNF327713 DXB327710:DXB327713 EGX327710:EGX327713 EQT327710:EQT327713 FAP327710:FAP327713 FKL327710:FKL327713 FUH327710:FUH327713 GED327710:GED327713 GNZ327710:GNZ327713 GXV327710:GXV327713 HHR327710:HHR327713 HRN327710:HRN327713 IBJ327710:IBJ327713 ILF327710:ILF327713 IVB327710:IVB327713 JEX327710:JEX327713 JOT327710:JOT327713 JYP327710:JYP327713 KIL327710:KIL327713 KSH327710:KSH327713 LCD327710:LCD327713 LLZ327710:LLZ327713 LVV327710:LVV327713 MFR327710:MFR327713 MPN327710:MPN327713 MZJ327710:MZJ327713 NJF327710:NJF327713 NTB327710:NTB327713 OCX327710:OCX327713 OMT327710:OMT327713 OWP327710:OWP327713 PGL327710:PGL327713 PQH327710:PQH327713 QAD327710:QAD327713 QJZ327710:QJZ327713 QTV327710:QTV327713 RDR327710:RDR327713 RNN327710:RNN327713 RXJ327710:RXJ327713 SHF327710:SHF327713 SRB327710:SRB327713 TAX327710:TAX327713 TKT327710:TKT327713 TUP327710:TUP327713 UEL327710:UEL327713 UOH327710:UOH327713 UYD327710:UYD327713 VHZ327710:VHZ327713 VRV327710:VRV327713 WBR327710:WBR327713 WLN327710:WLN327713 WVJ327710:WVJ327713 B393246:B393249 IX393246:IX393249 ST393246:ST393249 ACP393246:ACP393249 AML393246:AML393249 AWH393246:AWH393249 BGD393246:BGD393249 BPZ393246:BPZ393249 BZV393246:BZV393249 CJR393246:CJR393249 CTN393246:CTN393249 DDJ393246:DDJ393249 DNF393246:DNF393249 DXB393246:DXB393249 EGX393246:EGX393249 EQT393246:EQT393249 FAP393246:FAP393249 FKL393246:FKL393249 FUH393246:FUH393249 GED393246:GED393249 GNZ393246:GNZ393249 GXV393246:GXV393249 HHR393246:HHR393249 HRN393246:HRN393249 IBJ393246:IBJ393249 ILF393246:ILF393249 IVB393246:IVB393249 JEX393246:JEX393249 JOT393246:JOT393249 JYP393246:JYP393249 KIL393246:KIL393249 KSH393246:KSH393249 LCD393246:LCD393249 LLZ393246:LLZ393249 LVV393246:LVV393249 MFR393246:MFR393249 MPN393246:MPN393249 MZJ393246:MZJ393249 NJF393246:NJF393249 NTB393246:NTB393249 OCX393246:OCX393249 OMT393246:OMT393249 OWP393246:OWP393249 PGL393246:PGL393249 PQH393246:PQH393249 QAD393246:QAD393249 QJZ393246:QJZ393249 QTV393246:QTV393249 RDR393246:RDR393249 RNN393246:RNN393249 RXJ393246:RXJ393249 SHF393246:SHF393249 SRB393246:SRB393249 TAX393246:TAX393249 TKT393246:TKT393249 TUP393246:TUP393249 UEL393246:UEL393249 UOH393246:UOH393249 UYD393246:UYD393249 VHZ393246:VHZ393249 VRV393246:VRV393249 WBR393246:WBR393249 WLN393246:WLN393249 WVJ393246:WVJ393249 B458782:B458785 IX458782:IX458785 ST458782:ST458785 ACP458782:ACP458785 AML458782:AML458785 AWH458782:AWH458785 BGD458782:BGD458785 BPZ458782:BPZ458785 BZV458782:BZV458785 CJR458782:CJR458785 CTN458782:CTN458785 DDJ458782:DDJ458785 DNF458782:DNF458785 DXB458782:DXB458785 EGX458782:EGX458785 EQT458782:EQT458785 FAP458782:FAP458785 FKL458782:FKL458785 FUH458782:FUH458785 GED458782:GED458785 GNZ458782:GNZ458785 GXV458782:GXV458785 HHR458782:HHR458785 HRN458782:HRN458785 IBJ458782:IBJ458785 ILF458782:ILF458785 IVB458782:IVB458785 JEX458782:JEX458785 JOT458782:JOT458785 JYP458782:JYP458785 KIL458782:KIL458785 KSH458782:KSH458785 LCD458782:LCD458785 LLZ458782:LLZ458785 LVV458782:LVV458785 MFR458782:MFR458785 MPN458782:MPN458785 MZJ458782:MZJ458785 NJF458782:NJF458785 NTB458782:NTB458785 OCX458782:OCX458785 OMT458782:OMT458785 OWP458782:OWP458785 PGL458782:PGL458785 PQH458782:PQH458785 QAD458782:QAD458785 QJZ458782:QJZ458785 QTV458782:QTV458785 RDR458782:RDR458785 RNN458782:RNN458785 RXJ458782:RXJ458785 SHF458782:SHF458785 SRB458782:SRB458785 TAX458782:TAX458785 TKT458782:TKT458785 TUP458782:TUP458785 UEL458782:UEL458785 UOH458782:UOH458785 UYD458782:UYD458785 VHZ458782:VHZ458785 VRV458782:VRV458785 WBR458782:WBR458785 WLN458782:WLN458785 WVJ458782:WVJ458785 B524318:B524321 IX524318:IX524321 ST524318:ST524321 ACP524318:ACP524321 AML524318:AML524321 AWH524318:AWH524321 BGD524318:BGD524321 BPZ524318:BPZ524321 BZV524318:BZV524321 CJR524318:CJR524321 CTN524318:CTN524321 DDJ524318:DDJ524321 DNF524318:DNF524321 DXB524318:DXB524321 EGX524318:EGX524321 EQT524318:EQT524321 FAP524318:FAP524321 FKL524318:FKL524321 FUH524318:FUH524321 GED524318:GED524321 GNZ524318:GNZ524321 GXV524318:GXV524321 HHR524318:HHR524321 HRN524318:HRN524321 IBJ524318:IBJ524321 ILF524318:ILF524321 IVB524318:IVB524321 JEX524318:JEX524321 JOT524318:JOT524321 JYP524318:JYP524321 KIL524318:KIL524321 KSH524318:KSH524321 LCD524318:LCD524321 LLZ524318:LLZ524321 LVV524318:LVV524321 MFR524318:MFR524321 MPN524318:MPN524321 MZJ524318:MZJ524321 NJF524318:NJF524321 NTB524318:NTB524321 OCX524318:OCX524321 OMT524318:OMT524321 OWP524318:OWP524321 PGL524318:PGL524321 PQH524318:PQH524321 QAD524318:QAD524321 QJZ524318:QJZ524321 QTV524318:QTV524321 RDR524318:RDR524321 RNN524318:RNN524321 RXJ524318:RXJ524321 SHF524318:SHF524321 SRB524318:SRB524321 TAX524318:TAX524321 TKT524318:TKT524321 TUP524318:TUP524321 UEL524318:UEL524321 UOH524318:UOH524321 UYD524318:UYD524321 VHZ524318:VHZ524321 VRV524318:VRV524321 WBR524318:WBR524321 WLN524318:WLN524321 WVJ524318:WVJ524321 B589854:B589857 IX589854:IX589857 ST589854:ST589857 ACP589854:ACP589857 AML589854:AML589857 AWH589854:AWH589857 BGD589854:BGD589857 BPZ589854:BPZ589857 BZV589854:BZV589857 CJR589854:CJR589857 CTN589854:CTN589857 DDJ589854:DDJ589857 DNF589854:DNF589857 DXB589854:DXB589857 EGX589854:EGX589857 EQT589854:EQT589857 FAP589854:FAP589857 FKL589854:FKL589857 FUH589854:FUH589857 GED589854:GED589857 GNZ589854:GNZ589857 GXV589854:GXV589857 HHR589854:HHR589857 HRN589854:HRN589857 IBJ589854:IBJ589857 ILF589854:ILF589857 IVB589854:IVB589857 JEX589854:JEX589857 JOT589854:JOT589857 JYP589854:JYP589857 KIL589854:KIL589857 KSH589854:KSH589857 LCD589854:LCD589857 LLZ589854:LLZ589857 LVV589854:LVV589857 MFR589854:MFR589857 MPN589854:MPN589857 MZJ589854:MZJ589857 NJF589854:NJF589857 NTB589854:NTB589857 OCX589854:OCX589857 OMT589854:OMT589857 OWP589854:OWP589857 PGL589854:PGL589857 PQH589854:PQH589857 QAD589854:QAD589857 QJZ589854:QJZ589857 QTV589854:QTV589857 RDR589854:RDR589857 RNN589854:RNN589857 RXJ589854:RXJ589857 SHF589854:SHF589857 SRB589854:SRB589857 TAX589854:TAX589857 TKT589854:TKT589857 TUP589854:TUP589857 UEL589854:UEL589857 UOH589854:UOH589857 UYD589854:UYD589857 VHZ589854:VHZ589857 VRV589854:VRV589857 WBR589854:WBR589857 WLN589854:WLN589857 WVJ589854:WVJ589857 B655390:B655393 IX655390:IX655393 ST655390:ST655393 ACP655390:ACP655393 AML655390:AML655393 AWH655390:AWH655393 BGD655390:BGD655393 BPZ655390:BPZ655393 BZV655390:BZV655393 CJR655390:CJR655393 CTN655390:CTN655393 DDJ655390:DDJ655393 DNF655390:DNF655393 DXB655390:DXB655393 EGX655390:EGX655393 EQT655390:EQT655393 FAP655390:FAP655393 FKL655390:FKL655393 FUH655390:FUH655393 GED655390:GED655393 GNZ655390:GNZ655393 GXV655390:GXV655393 HHR655390:HHR655393 HRN655390:HRN655393 IBJ655390:IBJ655393 ILF655390:ILF655393 IVB655390:IVB655393 JEX655390:JEX655393 JOT655390:JOT655393 JYP655390:JYP655393 KIL655390:KIL655393 KSH655390:KSH655393 LCD655390:LCD655393 LLZ655390:LLZ655393 LVV655390:LVV655393 MFR655390:MFR655393 MPN655390:MPN655393 MZJ655390:MZJ655393 NJF655390:NJF655393 NTB655390:NTB655393 OCX655390:OCX655393 OMT655390:OMT655393 OWP655390:OWP655393 PGL655390:PGL655393 PQH655390:PQH655393 QAD655390:QAD655393 QJZ655390:QJZ655393 QTV655390:QTV655393 RDR655390:RDR655393 RNN655390:RNN655393 RXJ655390:RXJ655393 SHF655390:SHF655393 SRB655390:SRB655393 TAX655390:TAX655393 TKT655390:TKT655393 TUP655390:TUP655393 UEL655390:UEL655393 UOH655390:UOH655393 UYD655390:UYD655393 VHZ655390:VHZ655393 VRV655390:VRV655393 WBR655390:WBR655393 WLN655390:WLN655393 WVJ655390:WVJ655393 B720926:B720929 IX720926:IX720929 ST720926:ST720929 ACP720926:ACP720929 AML720926:AML720929 AWH720926:AWH720929 BGD720926:BGD720929 BPZ720926:BPZ720929 BZV720926:BZV720929 CJR720926:CJR720929 CTN720926:CTN720929 DDJ720926:DDJ720929 DNF720926:DNF720929 DXB720926:DXB720929 EGX720926:EGX720929 EQT720926:EQT720929 FAP720926:FAP720929 FKL720926:FKL720929 FUH720926:FUH720929 GED720926:GED720929 GNZ720926:GNZ720929 GXV720926:GXV720929 HHR720926:HHR720929 HRN720926:HRN720929 IBJ720926:IBJ720929 ILF720926:ILF720929 IVB720926:IVB720929 JEX720926:JEX720929 JOT720926:JOT720929 JYP720926:JYP720929 KIL720926:KIL720929 KSH720926:KSH720929 LCD720926:LCD720929 LLZ720926:LLZ720929 LVV720926:LVV720929 MFR720926:MFR720929 MPN720926:MPN720929 MZJ720926:MZJ720929 NJF720926:NJF720929 NTB720926:NTB720929 OCX720926:OCX720929 OMT720926:OMT720929 OWP720926:OWP720929 PGL720926:PGL720929 PQH720926:PQH720929 QAD720926:QAD720929 QJZ720926:QJZ720929 QTV720926:QTV720929 RDR720926:RDR720929 RNN720926:RNN720929 RXJ720926:RXJ720929 SHF720926:SHF720929 SRB720926:SRB720929 TAX720926:TAX720929 TKT720926:TKT720929 TUP720926:TUP720929 UEL720926:UEL720929 UOH720926:UOH720929 UYD720926:UYD720929 VHZ720926:VHZ720929 VRV720926:VRV720929 WBR720926:WBR720929 WLN720926:WLN720929 WVJ720926:WVJ720929 B786462:B786465 IX786462:IX786465 ST786462:ST786465 ACP786462:ACP786465 AML786462:AML786465 AWH786462:AWH786465 BGD786462:BGD786465 BPZ786462:BPZ786465 BZV786462:BZV786465 CJR786462:CJR786465 CTN786462:CTN786465 DDJ786462:DDJ786465 DNF786462:DNF786465 DXB786462:DXB786465 EGX786462:EGX786465 EQT786462:EQT786465 FAP786462:FAP786465 FKL786462:FKL786465 FUH786462:FUH786465 GED786462:GED786465 GNZ786462:GNZ786465 GXV786462:GXV786465 HHR786462:HHR786465 HRN786462:HRN786465 IBJ786462:IBJ786465 ILF786462:ILF786465 IVB786462:IVB786465 JEX786462:JEX786465 JOT786462:JOT786465 JYP786462:JYP786465 KIL786462:KIL786465 KSH786462:KSH786465 LCD786462:LCD786465 LLZ786462:LLZ786465 LVV786462:LVV786465 MFR786462:MFR786465 MPN786462:MPN786465 MZJ786462:MZJ786465 NJF786462:NJF786465 NTB786462:NTB786465 OCX786462:OCX786465 OMT786462:OMT786465 OWP786462:OWP786465 PGL786462:PGL786465 PQH786462:PQH786465 QAD786462:QAD786465 QJZ786462:QJZ786465 QTV786462:QTV786465 RDR786462:RDR786465 RNN786462:RNN786465 RXJ786462:RXJ786465 SHF786462:SHF786465 SRB786462:SRB786465 TAX786462:TAX786465 TKT786462:TKT786465 TUP786462:TUP786465 UEL786462:UEL786465 UOH786462:UOH786465 UYD786462:UYD786465 VHZ786462:VHZ786465 VRV786462:VRV786465 WBR786462:WBR786465 WLN786462:WLN786465 WVJ786462:WVJ786465 B851998:B852001 IX851998:IX852001 ST851998:ST852001 ACP851998:ACP852001 AML851998:AML852001 AWH851998:AWH852001 BGD851998:BGD852001 BPZ851998:BPZ852001 BZV851998:BZV852001 CJR851998:CJR852001 CTN851998:CTN852001 DDJ851998:DDJ852001 DNF851998:DNF852001 DXB851998:DXB852001 EGX851998:EGX852001 EQT851998:EQT852001 FAP851998:FAP852001 FKL851998:FKL852001 FUH851998:FUH852001 GED851998:GED852001 GNZ851998:GNZ852001 GXV851998:GXV852001 HHR851998:HHR852001 HRN851998:HRN852001 IBJ851998:IBJ852001 ILF851998:ILF852001 IVB851998:IVB852001 JEX851998:JEX852001 JOT851998:JOT852001 JYP851998:JYP852001 KIL851998:KIL852001 KSH851998:KSH852001 LCD851998:LCD852001 LLZ851998:LLZ852001 LVV851998:LVV852001 MFR851998:MFR852001 MPN851998:MPN852001 MZJ851998:MZJ852001 NJF851998:NJF852001 NTB851998:NTB852001 OCX851998:OCX852001 OMT851998:OMT852001 OWP851998:OWP852001 PGL851998:PGL852001 PQH851998:PQH852001 QAD851998:QAD852001 QJZ851998:QJZ852001 QTV851998:QTV852001 RDR851998:RDR852001 RNN851998:RNN852001 RXJ851998:RXJ852001 SHF851998:SHF852001 SRB851998:SRB852001 TAX851998:TAX852001 TKT851998:TKT852001 TUP851998:TUP852001 UEL851998:UEL852001 UOH851998:UOH852001 UYD851998:UYD852001 VHZ851998:VHZ852001 VRV851998:VRV852001 WBR851998:WBR852001 WLN851998:WLN852001 WVJ851998:WVJ852001 B917534:B917537 IX917534:IX917537 ST917534:ST917537 ACP917534:ACP917537 AML917534:AML917537 AWH917534:AWH917537 BGD917534:BGD917537 BPZ917534:BPZ917537 BZV917534:BZV917537 CJR917534:CJR917537 CTN917534:CTN917537 DDJ917534:DDJ917537 DNF917534:DNF917537 DXB917534:DXB917537 EGX917534:EGX917537 EQT917534:EQT917537 FAP917534:FAP917537 FKL917534:FKL917537 FUH917534:FUH917537 GED917534:GED917537 GNZ917534:GNZ917537 GXV917534:GXV917537 HHR917534:HHR917537 HRN917534:HRN917537 IBJ917534:IBJ917537 ILF917534:ILF917537 IVB917534:IVB917537 JEX917534:JEX917537 JOT917534:JOT917537 JYP917534:JYP917537 KIL917534:KIL917537 KSH917534:KSH917537 LCD917534:LCD917537 LLZ917534:LLZ917537 LVV917534:LVV917537 MFR917534:MFR917537 MPN917534:MPN917537 MZJ917534:MZJ917537 NJF917534:NJF917537 NTB917534:NTB917537 OCX917534:OCX917537 OMT917534:OMT917537 OWP917534:OWP917537 PGL917534:PGL917537 PQH917534:PQH917537 QAD917534:QAD917537 QJZ917534:QJZ917537 QTV917534:QTV917537 RDR917534:RDR917537 RNN917534:RNN917537 RXJ917534:RXJ917537 SHF917534:SHF917537 SRB917534:SRB917537 TAX917534:TAX917537 TKT917534:TKT917537 TUP917534:TUP917537 UEL917534:UEL917537 UOH917534:UOH917537 UYD917534:UYD917537 VHZ917534:VHZ917537 VRV917534:VRV917537 WBR917534:WBR917537 WLN917534:WLN917537 WVJ917534:WVJ917537 B983070:B983073 IX983070:IX983073 ST983070:ST983073 ACP983070:ACP983073 AML983070:AML983073 AWH983070:AWH983073 BGD983070:BGD983073 BPZ983070:BPZ983073 BZV983070:BZV983073 CJR983070:CJR983073 CTN983070:CTN983073 DDJ983070:DDJ983073 DNF983070:DNF983073 DXB983070:DXB983073 EGX983070:EGX983073 EQT983070:EQT983073 FAP983070:FAP983073 FKL983070:FKL983073 FUH983070:FUH983073 GED983070:GED983073 GNZ983070:GNZ983073 GXV983070:GXV983073 HHR983070:HHR983073 HRN983070:HRN983073 IBJ983070:IBJ983073 ILF983070:ILF983073 IVB983070:IVB983073 JEX983070:JEX983073 JOT983070:JOT983073 JYP983070:JYP983073 KIL983070:KIL983073 KSH983070:KSH983073 LCD983070:LCD983073 LLZ983070:LLZ983073 LVV983070:LVV983073 MFR983070:MFR983073 MPN983070:MPN983073 MZJ983070:MZJ983073 NJF983070:NJF983073 NTB983070:NTB983073 OCX983070:OCX983073 OMT983070:OMT983073 OWP983070:OWP983073 PGL983070:PGL983073 PQH983070:PQH983073 QAD983070:QAD983073 QJZ983070:QJZ983073 QTV983070:QTV983073 RDR983070:RDR983073 RNN983070:RNN983073 RXJ983070:RXJ983073 SHF983070:SHF983073 SRB983070:SRB983073 TAX983070:TAX983073 TKT983070:TKT983073 TUP983070:TUP983073 UEL983070:UEL983073 UOH983070:UOH983073 UYD983070:UYD983073 VHZ983070:VHZ983073 VRV983070:VRV983073 WBR983070:WBR983073 WLN983070:WLN983073 WVJ983070:WVJ983073" xr:uid="{00000000-0002-0000-0600-000002000000}">
      <formula1>"NTD/PC Coordinator,LF Programme Manager,STH Programme Manager,SCH Programme Manager,MandE Focal Point,Data Manager,Other"</formula1>
    </dataValidation>
  </dataValidations>
  <pageMargins left="0.7" right="0.7" top="0.75" bottom="0.75" header="0.3" footer="0.3"/>
  <pageSetup scale="43"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95250</xdr:colOff>
                    <xdr:row>43</xdr:row>
                    <xdr:rowOff>457200</xdr:rowOff>
                  </from>
                  <to>
                    <xdr:col>1</xdr:col>
                    <xdr:colOff>400050</xdr:colOff>
                    <xdr:row>45</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95250</xdr:colOff>
                    <xdr:row>44</xdr:row>
                    <xdr:rowOff>133350</xdr:rowOff>
                  </from>
                  <to>
                    <xdr:col>1</xdr:col>
                    <xdr:colOff>400050</xdr:colOff>
                    <xdr:row>45</xdr:row>
                    <xdr:rowOff>171450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95250</xdr:colOff>
                    <xdr:row>45</xdr:row>
                    <xdr:rowOff>133350</xdr:rowOff>
                  </from>
                  <to>
                    <xdr:col>1</xdr:col>
                    <xdr:colOff>400050</xdr:colOff>
                    <xdr:row>46</xdr:row>
                    <xdr:rowOff>171450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95250</xdr:colOff>
                    <xdr:row>46</xdr:row>
                    <xdr:rowOff>628650</xdr:rowOff>
                  </from>
                  <to>
                    <xdr:col>1</xdr:col>
                    <xdr:colOff>400050</xdr:colOff>
                    <xdr:row>48</xdr:row>
                    <xdr:rowOff>31750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95250</xdr:colOff>
                    <xdr:row>64</xdr:row>
                    <xdr:rowOff>133350</xdr:rowOff>
                  </from>
                  <to>
                    <xdr:col>1</xdr:col>
                    <xdr:colOff>400050</xdr:colOff>
                    <xdr:row>66</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95250</xdr:colOff>
                    <xdr:row>53</xdr:row>
                    <xdr:rowOff>133350</xdr:rowOff>
                  </from>
                  <to>
                    <xdr:col>1</xdr:col>
                    <xdr:colOff>400050</xdr:colOff>
                    <xdr:row>55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56"/>
  <sheetViews>
    <sheetView topLeftCell="B37" zoomScale="130" zoomScaleNormal="130" zoomScaleSheetLayoutView="90" workbookViewId="0">
      <selection activeCell="B46" sqref="B46:H56"/>
    </sheetView>
  </sheetViews>
  <sheetFormatPr baseColWidth="10" defaultColWidth="9.26953125" defaultRowHeight="14" x14ac:dyDescent="0.3"/>
  <cols>
    <col min="1" max="1" width="1.26953125" style="2" customWidth="1"/>
    <col min="2" max="2" width="28.26953125" style="2" customWidth="1"/>
    <col min="3" max="6" width="10.453125" style="2" customWidth="1"/>
    <col min="7" max="8" width="13.7265625" style="2" customWidth="1"/>
    <col min="9" max="9" width="1.453125" style="2" customWidth="1"/>
    <col min="10" max="256" width="9.26953125" style="2"/>
    <col min="257" max="257" width="1.26953125" style="2" customWidth="1"/>
    <col min="258" max="258" width="28.26953125" style="2" customWidth="1"/>
    <col min="259" max="262" width="10.453125" style="2" customWidth="1"/>
    <col min="263" max="264" width="13.7265625" style="2" customWidth="1"/>
    <col min="265" max="265" width="1.453125" style="2" customWidth="1"/>
    <col min="266" max="512" width="9.26953125" style="2"/>
    <col min="513" max="513" width="1.26953125" style="2" customWidth="1"/>
    <col min="514" max="514" width="28.26953125" style="2" customWidth="1"/>
    <col min="515" max="518" width="10.453125" style="2" customWidth="1"/>
    <col min="519" max="520" width="13.7265625" style="2" customWidth="1"/>
    <col min="521" max="521" width="1.453125" style="2" customWidth="1"/>
    <col min="522" max="768" width="9.26953125" style="2"/>
    <col min="769" max="769" width="1.26953125" style="2" customWidth="1"/>
    <col min="770" max="770" width="28.26953125" style="2" customWidth="1"/>
    <col min="771" max="774" width="10.453125" style="2" customWidth="1"/>
    <col min="775" max="776" width="13.7265625" style="2" customWidth="1"/>
    <col min="777" max="777" width="1.453125" style="2" customWidth="1"/>
    <col min="778" max="1024" width="9.26953125" style="2"/>
    <col min="1025" max="1025" width="1.26953125" style="2" customWidth="1"/>
    <col min="1026" max="1026" width="28.26953125" style="2" customWidth="1"/>
    <col min="1027" max="1030" width="10.453125" style="2" customWidth="1"/>
    <col min="1031" max="1032" width="13.7265625" style="2" customWidth="1"/>
    <col min="1033" max="1033" width="1.453125" style="2" customWidth="1"/>
    <col min="1034" max="1280" width="9.26953125" style="2"/>
    <col min="1281" max="1281" width="1.26953125" style="2" customWidth="1"/>
    <col min="1282" max="1282" width="28.26953125" style="2" customWidth="1"/>
    <col min="1283" max="1286" width="10.453125" style="2" customWidth="1"/>
    <col min="1287" max="1288" width="13.7265625" style="2" customWidth="1"/>
    <col min="1289" max="1289" width="1.453125" style="2" customWidth="1"/>
    <col min="1290" max="1536" width="9.26953125" style="2"/>
    <col min="1537" max="1537" width="1.26953125" style="2" customWidth="1"/>
    <col min="1538" max="1538" width="28.26953125" style="2" customWidth="1"/>
    <col min="1539" max="1542" width="10.453125" style="2" customWidth="1"/>
    <col min="1543" max="1544" width="13.7265625" style="2" customWidth="1"/>
    <col min="1545" max="1545" width="1.453125" style="2" customWidth="1"/>
    <col min="1546" max="1792" width="9.26953125" style="2"/>
    <col min="1793" max="1793" width="1.26953125" style="2" customWidth="1"/>
    <col min="1794" max="1794" width="28.26953125" style="2" customWidth="1"/>
    <col min="1795" max="1798" width="10.453125" style="2" customWidth="1"/>
    <col min="1799" max="1800" width="13.7265625" style="2" customWidth="1"/>
    <col min="1801" max="1801" width="1.453125" style="2" customWidth="1"/>
    <col min="1802" max="2048" width="9.26953125" style="2"/>
    <col min="2049" max="2049" width="1.26953125" style="2" customWidth="1"/>
    <col min="2050" max="2050" width="28.26953125" style="2" customWidth="1"/>
    <col min="2051" max="2054" width="10.453125" style="2" customWidth="1"/>
    <col min="2055" max="2056" width="13.7265625" style="2" customWidth="1"/>
    <col min="2057" max="2057" width="1.453125" style="2" customWidth="1"/>
    <col min="2058" max="2304" width="9.26953125" style="2"/>
    <col min="2305" max="2305" width="1.26953125" style="2" customWidth="1"/>
    <col min="2306" max="2306" width="28.26953125" style="2" customWidth="1"/>
    <col min="2307" max="2310" width="10.453125" style="2" customWidth="1"/>
    <col min="2311" max="2312" width="13.7265625" style="2" customWidth="1"/>
    <col min="2313" max="2313" width="1.453125" style="2" customWidth="1"/>
    <col min="2314" max="2560" width="9.26953125" style="2"/>
    <col min="2561" max="2561" width="1.26953125" style="2" customWidth="1"/>
    <col min="2562" max="2562" width="28.26953125" style="2" customWidth="1"/>
    <col min="2563" max="2566" width="10.453125" style="2" customWidth="1"/>
    <col min="2567" max="2568" width="13.7265625" style="2" customWidth="1"/>
    <col min="2569" max="2569" width="1.453125" style="2" customWidth="1"/>
    <col min="2570" max="2816" width="9.26953125" style="2"/>
    <col min="2817" max="2817" width="1.26953125" style="2" customWidth="1"/>
    <col min="2818" max="2818" width="28.26953125" style="2" customWidth="1"/>
    <col min="2819" max="2822" width="10.453125" style="2" customWidth="1"/>
    <col min="2823" max="2824" width="13.7265625" style="2" customWidth="1"/>
    <col min="2825" max="2825" width="1.453125" style="2" customWidth="1"/>
    <col min="2826" max="3072" width="9.26953125" style="2"/>
    <col min="3073" max="3073" width="1.26953125" style="2" customWidth="1"/>
    <col min="3074" max="3074" width="28.26953125" style="2" customWidth="1"/>
    <col min="3075" max="3078" width="10.453125" style="2" customWidth="1"/>
    <col min="3079" max="3080" width="13.7265625" style="2" customWidth="1"/>
    <col min="3081" max="3081" width="1.453125" style="2" customWidth="1"/>
    <col min="3082" max="3328" width="9.26953125" style="2"/>
    <col min="3329" max="3329" width="1.26953125" style="2" customWidth="1"/>
    <col min="3330" max="3330" width="28.26953125" style="2" customWidth="1"/>
    <col min="3331" max="3334" width="10.453125" style="2" customWidth="1"/>
    <col min="3335" max="3336" width="13.7265625" style="2" customWidth="1"/>
    <col min="3337" max="3337" width="1.453125" style="2" customWidth="1"/>
    <col min="3338" max="3584" width="9.26953125" style="2"/>
    <col min="3585" max="3585" width="1.26953125" style="2" customWidth="1"/>
    <col min="3586" max="3586" width="28.26953125" style="2" customWidth="1"/>
    <col min="3587" max="3590" width="10.453125" style="2" customWidth="1"/>
    <col min="3591" max="3592" width="13.7265625" style="2" customWidth="1"/>
    <col min="3593" max="3593" width="1.453125" style="2" customWidth="1"/>
    <col min="3594" max="3840" width="9.26953125" style="2"/>
    <col min="3841" max="3841" width="1.26953125" style="2" customWidth="1"/>
    <col min="3842" max="3842" width="28.26953125" style="2" customWidth="1"/>
    <col min="3843" max="3846" width="10.453125" style="2" customWidth="1"/>
    <col min="3847" max="3848" width="13.7265625" style="2" customWidth="1"/>
    <col min="3849" max="3849" width="1.453125" style="2" customWidth="1"/>
    <col min="3850" max="4096" width="9.26953125" style="2"/>
    <col min="4097" max="4097" width="1.26953125" style="2" customWidth="1"/>
    <col min="4098" max="4098" width="28.26953125" style="2" customWidth="1"/>
    <col min="4099" max="4102" width="10.453125" style="2" customWidth="1"/>
    <col min="4103" max="4104" width="13.7265625" style="2" customWidth="1"/>
    <col min="4105" max="4105" width="1.453125" style="2" customWidth="1"/>
    <col min="4106" max="4352" width="9.26953125" style="2"/>
    <col min="4353" max="4353" width="1.26953125" style="2" customWidth="1"/>
    <col min="4354" max="4354" width="28.26953125" style="2" customWidth="1"/>
    <col min="4355" max="4358" width="10.453125" style="2" customWidth="1"/>
    <col min="4359" max="4360" width="13.7265625" style="2" customWidth="1"/>
    <col min="4361" max="4361" width="1.453125" style="2" customWidth="1"/>
    <col min="4362" max="4608" width="9.26953125" style="2"/>
    <col min="4609" max="4609" width="1.26953125" style="2" customWidth="1"/>
    <col min="4610" max="4610" width="28.26953125" style="2" customWidth="1"/>
    <col min="4611" max="4614" width="10.453125" style="2" customWidth="1"/>
    <col min="4615" max="4616" width="13.7265625" style="2" customWidth="1"/>
    <col min="4617" max="4617" width="1.453125" style="2" customWidth="1"/>
    <col min="4618" max="4864" width="9.26953125" style="2"/>
    <col min="4865" max="4865" width="1.26953125" style="2" customWidth="1"/>
    <col min="4866" max="4866" width="28.26953125" style="2" customWidth="1"/>
    <col min="4867" max="4870" width="10.453125" style="2" customWidth="1"/>
    <col min="4871" max="4872" width="13.7265625" style="2" customWidth="1"/>
    <col min="4873" max="4873" width="1.453125" style="2" customWidth="1"/>
    <col min="4874" max="5120" width="9.26953125" style="2"/>
    <col min="5121" max="5121" width="1.26953125" style="2" customWidth="1"/>
    <col min="5122" max="5122" width="28.26953125" style="2" customWidth="1"/>
    <col min="5123" max="5126" width="10.453125" style="2" customWidth="1"/>
    <col min="5127" max="5128" width="13.7265625" style="2" customWidth="1"/>
    <col min="5129" max="5129" width="1.453125" style="2" customWidth="1"/>
    <col min="5130" max="5376" width="9.26953125" style="2"/>
    <col min="5377" max="5377" width="1.26953125" style="2" customWidth="1"/>
    <col min="5378" max="5378" width="28.26953125" style="2" customWidth="1"/>
    <col min="5379" max="5382" width="10.453125" style="2" customWidth="1"/>
    <col min="5383" max="5384" width="13.7265625" style="2" customWidth="1"/>
    <col min="5385" max="5385" width="1.453125" style="2" customWidth="1"/>
    <col min="5386" max="5632" width="9.26953125" style="2"/>
    <col min="5633" max="5633" width="1.26953125" style="2" customWidth="1"/>
    <col min="5634" max="5634" width="28.26953125" style="2" customWidth="1"/>
    <col min="5635" max="5638" width="10.453125" style="2" customWidth="1"/>
    <col min="5639" max="5640" width="13.7265625" style="2" customWidth="1"/>
    <col min="5641" max="5641" width="1.453125" style="2" customWidth="1"/>
    <col min="5642" max="5888" width="9.26953125" style="2"/>
    <col min="5889" max="5889" width="1.26953125" style="2" customWidth="1"/>
    <col min="5890" max="5890" width="28.26953125" style="2" customWidth="1"/>
    <col min="5891" max="5894" width="10.453125" style="2" customWidth="1"/>
    <col min="5895" max="5896" width="13.7265625" style="2" customWidth="1"/>
    <col min="5897" max="5897" width="1.453125" style="2" customWidth="1"/>
    <col min="5898" max="6144" width="9.26953125" style="2"/>
    <col min="6145" max="6145" width="1.26953125" style="2" customWidth="1"/>
    <col min="6146" max="6146" width="28.26953125" style="2" customWidth="1"/>
    <col min="6147" max="6150" width="10.453125" style="2" customWidth="1"/>
    <col min="6151" max="6152" width="13.7265625" style="2" customWidth="1"/>
    <col min="6153" max="6153" width="1.453125" style="2" customWidth="1"/>
    <col min="6154" max="6400" width="9.26953125" style="2"/>
    <col min="6401" max="6401" width="1.26953125" style="2" customWidth="1"/>
    <col min="6402" max="6402" width="28.26953125" style="2" customWidth="1"/>
    <col min="6403" max="6406" width="10.453125" style="2" customWidth="1"/>
    <col min="6407" max="6408" width="13.7265625" style="2" customWidth="1"/>
    <col min="6409" max="6409" width="1.453125" style="2" customWidth="1"/>
    <col min="6410" max="6656" width="9.26953125" style="2"/>
    <col min="6657" max="6657" width="1.26953125" style="2" customWidth="1"/>
    <col min="6658" max="6658" width="28.26953125" style="2" customWidth="1"/>
    <col min="6659" max="6662" width="10.453125" style="2" customWidth="1"/>
    <col min="6663" max="6664" width="13.7265625" style="2" customWidth="1"/>
    <col min="6665" max="6665" width="1.453125" style="2" customWidth="1"/>
    <col min="6666" max="6912" width="9.26953125" style="2"/>
    <col min="6913" max="6913" width="1.26953125" style="2" customWidth="1"/>
    <col min="6914" max="6914" width="28.26953125" style="2" customWidth="1"/>
    <col min="6915" max="6918" width="10.453125" style="2" customWidth="1"/>
    <col min="6919" max="6920" width="13.7265625" style="2" customWidth="1"/>
    <col min="6921" max="6921" width="1.453125" style="2" customWidth="1"/>
    <col min="6922" max="7168" width="9.26953125" style="2"/>
    <col min="7169" max="7169" width="1.26953125" style="2" customWidth="1"/>
    <col min="7170" max="7170" width="28.26953125" style="2" customWidth="1"/>
    <col min="7171" max="7174" width="10.453125" style="2" customWidth="1"/>
    <col min="7175" max="7176" width="13.7265625" style="2" customWidth="1"/>
    <col min="7177" max="7177" width="1.453125" style="2" customWidth="1"/>
    <col min="7178" max="7424" width="9.26953125" style="2"/>
    <col min="7425" max="7425" width="1.26953125" style="2" customWidth="1"/>
    <col min="7426" max="7426" width="28.26953125" style="2" customWidth="1"/>
    <col min="7427" max="7430" width="10.453125" style="2" customWidth="1"/>
    <col min="7431" max="7432" width="13.7265625" style="2" customWidth="1"/>
    <col min="7433" max="7433" width="1.453125" style="2" customWidth="1"/>
    <col min="7434" max="7680" width="9.26953125" style="2"/>
    <col min="7681" max="7681" width="1.26953125" style="2" customWidth="1"/>
    <col min="7682" max="7682" width="28.26953125" style="2" customWidth="1"/>
    <col min="7683" max="7686" width="10.453125" style="2" customWidth="1"/>
    <col min="7687" max="7688" width="13.7265625" style="2" customWidth="1"/>
    <col min="7689" max="7689" width="1.453125" style="2" customWidth="1"/>
    <col min="7690" max="7936" width="9.26953125" style="2"/>
    <col min="7937" max="7937" width="1.26953125" style="2" customWidth="1"/>
    <col min="7938" max="7938" width="28.26953125" style="2" customWidth="1"/>
    <col min="7939" max="7942" width="10.453125" style="2" customWidth="1"/>
    <col min="7943" max="7944" width="13.7265625" style="2" customWidth="1"/>
    <col min="7945" max="7945" width="1.453125" style="2" customWidth="1"/>
    <col min="7946" max="8192" width="9.26953125" style="2"/>
    <col min="8193" max="8193" width="1.26953125" style="2" customWidth="1"/>
    <col min="8194" max="8194" width="28.26953125" style="2" customWidth="1"/>
    <col min="8195" max="8198" width="10.453125" style="2" customWidth="1"/>
    <col min="8199" max="8200" width="13.7265625" style="2" customWidth="1"/>
    <col min="8201" max="8201" width="1.453125" style="2" customWidth="1"/>
    <col min="8202" max="8448" width="9.26953125" style="2"/>
    <col min="8449" max="8449" width="1.26953125" style="2" customWidth="1"/>
    <col min="8450" max="8450" width="28.26953125" style="2" customWidth="1"/>
    <col min="8451" max="8454" width="10.453125" style="2" customWidth="1"/>
    <col min="8455" max="8456" width="13.7265625" style="2" customWidth="1"/>
    <col min="8457" max="8457" width="1.453125" style="2" customWidth="1"/>
    <col min="8458" max="8704" width="9.26953125" style="2"/>
    <col min="8705" max="8705" width="1.26953125" style="2" customWidth="1"/>
    <col min="8706" max="8706" width="28.26953125" style="2" customWidth="1"/>
    <col min="8707" max="8710" width="10.453125" style="2" customWidth="1"/>
    <col min="8711" max="8712" width="13.7265625" style="2" customWidth="1"/>
    <col min="8713" max="8713" width="1.453125" style="2" customWidth="1"/>
    <col min="8714" max="8960" width="9.26953125" style="2"/>
    <col min="8961" max="8961" width="1.26953125" style="2" customWidth="1"/>
    <col min="8962" max="8962" width="28.26953125" style="2" customWidth="1"/>
    <col min="8963" max="8966" width="10.453125" style="2" customWidth="1"/>
    <col min="8967" max="8968" width="13.7265625" style="2" customWidth="1"/>
    <col min="8969" max="8969" width="1.453125" style="2" customWidth="1"/>
    <col min="8970" max="9216" width="9.26953125" style="2"/>
    <col min="9217" max="9217" width="1.26953125" style="2" customWidth="1"/>
    <col min="9218" max="9218" width="28.26953125" style="2" customWidth="1"/>
    <col min="9219" max="9222" width="10.453125" style="2" customWidth="1"/>
    <col min="9223" max="9224" width="13.7265625" style="2" customWidth="1"/>
    <col min="9225" max="9225" width="1.453125" style="2" customWidth="1"/>
    <col min="9226" max="9472" width="9.26953125" style="2"/>
    <col min="9473" max="9473" width="1.26953125" style="2" customWidth="1"/>
    <col min="9474" max="9474" width="28.26953125" style="2" customWidth="1"/>
    <col min="9475" max="9478" width="10.453125" style="2" customWidth="1"/>
    <col min="9479" max="9480" width="13.7265625" style="2" customWidth="1"/>
    <col min="9481" max="9481" width="1.453125" style="2" customWidth="1"/>
    <col min="9482" max="9728" width="9.26953125" style="2"/>
    <col min="9729" max="9729" width="1.26953125" style="2" customWidth="1"/>
    <col min="9730" max="9730" width="28.26953125" style="2" customWidth="1"/>
    <col min="9731" max="9734" width="10.453125" style="2" customWidth="1"/>
    <col min="9735" max="9736" width="13.7265625" style="2" customWidth="1"/>
    <col min="9737" max="9737" width="1.453125" style="2" customWidth="1"/>
    <col min="9738" max="9984" width="9.26953125" style="2"/>
    <col min="9985" max="9985" width="1.26953125" style="2" customWidth="1"/>
    <col min="9986" max="9986" width="28.26953125" style="2" customWidth="1"/>
    <col min="9987" max="9990" width="10.453125" style="2" customWidth="1"/>
    <col min="9991" max="9992" width="13.7265625" style="2" customWidth="1"/>
    <col min="9993" max="9993" width="1.453125" style="2" customWidth="1"/>
    <col min="9994" max="10240" width="9.26953125" style="2"/>
    <col min="10241" max="10241" width="1.26953125" style="2" customWidth="1"/>
    <col min="10242" max="10242" width="28.26953125" style="2" customWidth="1"/>
    <col min="10243" max="10246" width="10.453125" style="2" customWidth="1"/>
    <col min="10247" max="10248" width="13.7265625" style="2" customWidth="1"/>
    <col min="10249" max="10249" width="1.453125" style="2" customWidth="1"/>
    <col min="10250" max="10496" width="9.26953125" style="2"/>
    <col min="10497" max="10497" width="1.26953125" style="2" customWidth="1"/>
    <col min="10498" max="10498" width="28.26953125" style="2" customWidth="1"/>
    <col min="10499" max="10502" width="10.453125" style="2" customWidth="1"/>
    <col min="10503" max="10504" width="13.7265625" style="2" customWidth="1"/>
    <col min="10505" max="10505" width="1.453125" style="2" customWidth="1"/>
    <col min="10506" max="10752" width="9.26953125" style="2"/>
    <col min="10753" max="10753" width="1.26953125" style="2" customWidth="1"/>
    <col min="10754" max="10754" width="28.26953125" style="2" customWidth="1"/>
    <col min="10755" max="10758" width="10.453125" style="2" customWidth="1"/>
    <col min="10759" max="10760" width="13.7265625" style="2" customWidth="1"/>
    <col min="10761" max="10761" width="1.453125" style="2" customWidth="1"/>
    <col min="10762" max="11008" width="9.26953125" style="2"/>
    <col min="11009" max="11009" width="1.26953125" style="2" customWidth="1"/>
    <col min="11010" max="11010" width="28.26953125" style="2" customWidth="1"/>
    <col min="11011" max="11014" width="10.453125" style="2" customWidth="1"/>
    <col min="11015" max="11016" width="13.7265625" style="2" customWidth="1"/>
    <col min="11017" max="11017" width="1.453125" style="2" customWidth="1"/>
    <col min="11018" max="11264" width="9.26953125" style="2"/>
    <col min="11265" max="11265" width="1.26953125" style="2" customWidth="1"/>
    <col min="11266" max="11266" width="28.26953125" style="2" customWidth="1"/>
    <col min="11267" max="11270" width="10.453125" style="2" customWidth="1"/>
    <col min="11271" max="11272" width="13.7265625" style="2" customWidth="1"/>
    <col min="11273" max="11273" width="1.453125" style="2" customWidth="1"/>
    <col min="11274" max="11520" width="9.26953125" style="2"/>
    <col min="11521" max="11521" width="1.26953125" style="2" customWidth="1"/>
    <col min="11522" max="11522" width="28.26953125" style="2" customWidth="1"/>
    <col min="11523" max="11526" width="10.453125" style="2" customWidth="1"/>
    <col min="11527" max="11528" width="13.7265625" style="2" customWidth="1"/>
    <col min="11529" max="11529" width="1.453125" style="2" customWidth="1"/>
    <col min="11530" max="11776" width="9.26953125" style="2"/>
    <col min="11777" max="11777" width="1.26953125" style="2" customWidth="1"/>
    <col min="11778" max="11778" width="28.26953125" style="2" customWidth="1"/>
    <col min="11779" max="11782" width="10.453125" style="2" customWidth="1"/>
    <col min="11783" max="11784" width="13.7265625" style="2" customWidth="1"/>
    <col min="11785" max="11785" width="1.453125" style="2" customWidth="1"/>
    <col min="11786" max="12032" width="9.26953125" style="2"/>
    <col min="12033" max="12033" width="1.26953125" style="2" customWidth="1"/>
    <col min="12034" max="12034" width="28.26953125" style="2" customWidth="1"/>
    <col min="12035" max="12038" width="10.453125" style="2" customWidth="1"/>
    <col min="12039" max="12040" width="13.7265625" style="2" customWidth="1"/>
    <col min="12041" max="12041" width="1.453125" style="2" customWidth="1"/>
    <col min="12042" max="12288" width="9.26953125" style="2"/>
    <col min="12289" max="12289" width="1.26953125" style="2" customWidth="1"/>
    <col min="12290" max="12290" width="28.26953125" style="2" customWidth="1"/>
    <col min="12291" max="12294" width="10.453125" style="2" customWidth="1"/>
    <col min="12295" max="12296" width="13.7265625" style="2" customWidth="1"/>
    <col min="12297" max="12297" width="1.453125" style="2" customWidth="1"/>
    <col min="12298" max="12544" width="9.26953125" style="2"/>
    <col min="12545" max="12545" width="1.26953125" style="2" customWidth="1"/>
    <col min="12546" max="12546" width="28.26953125" style="2" customWidth="1"/>
    <col min="12547" max="12550" width="10.453125" style="2" customWidth="1"/>
    <col min="12551" max="12552" width="13.7265625" style="2" customWidth="1"/>
    <col min="12553" max="12553" width="1.453125" style="2" customWidth="1"/>
    <col min="12554" max="12800" width="9.26953125" style="2"/>
    <col min="12801" max="12801" width="1.26953125" style="2" customWidth="1"/>
    <col min="12802" max="12802" width="28.26953125" style="2" customWidth="1"/>
    <col min="12803" max="12806" width="10.453125" style="2" customWidth="1"/>
    <col min="12807" max="12808" width="13.7265625" style="2" customWidth="1"/>
    <col min="12809" max="12809" width="1.453125" style="2" customWidth="1"/>
    <col min="12810" max="13056" width="9.26953125" style="2"/>
    <col min="13057" max="13057" width="1.26953125" style="2" customWidth="1"/>
    <col min="13058" max="13058" width="28.26953125" style="2" customWidth="1"/>
    <col min="13059" max="13062" width="10.453125" style="2" customWidth="1"/>
    <col min="13063" max="13064" width="13.7265625" style="2" customWidth="1"/>
    <col min="13065" max="13065" width="1.453125" style="2" customWidth="1"/>
    <col min="13066" max="13312" width="9.26953125" style="2"/>
    <col min="13313" max="13313" width="1.26953125" style="2" customWidth="1"/>
    <col min="13314" max="13314" width="28.26953125" style="2" customWidth="1"/>
    <col min="13315" max="13318" width="10.453125" style="2" customWidth="1"/>
    <col min="13319" max="13320" width="13.7265625" style="2" customWidth="1"/>
    <col min="13321" max="13321" width="1.453125" style="2" customWidth="1"/>
    <col min="13322" max="13568" width="9.26953125" style="2"/>
    <col min="13569" max="13569" width="1.26953125" style="2" customWidth="1"/>
    <col min="13570" max="13570" width="28.26953125" style="2" customWidth="1"/>
    <col min="13571" max="13574" width="10.453125" style="2" customWidth="1"/>
    <col min="13575" max="13576" width="13.7265625" style="2" customWidth="1"/>
    <col min="13577" max="13577" width="1.453125" style="2" customWidth="1"/>
    <col min="13578" max="13824" width="9.26953125" style="2"/>
    <col min="13825" max="13825" width="1.26953125" style="2" customWidth="1"/>
    <col min="13826" max="13826" width="28.26953125" style="2" customWidth="1"/>
    <col min="13827" max="13830" width="10.453125" style="2" customWidth="1"/>
    <col min="13831" max="13832" width="13.7265625" style="2" customWidth="1"/>
    <col min="13833" max="13833" width="1.453125" style="2" customWidth="1"/>
    <col min="13834" max="14080" width="9.26953125" style="2"/>
    <col min="14081" max="14081" width="1.26953125" style="2" customWidth="1"/>
    <col min="14082" max="14082" width="28.26953125" style="2" customWidth="1"/>
    <col min="14083" max="14086" width="10.453125" style="2" customWidth="1"/>
    <col min="14087" max="14088" width="13.7265625" style="2" customWidth="1"/>
    <col min="14089" max="14089" width="1.453125" style="2" customWidth="1"/>
    <col min="14090" max="14336" width="9.26953125" style="2"/>
    <col min="14337" max="14337" width="1.26953125" style="2" customWidth="1"/>
    <col min="14338" max="14338" width="28.26953125" style="2" customWidth="1"/>
    <col min="14339" max="14342" width="10.453125" style="2" customWidth="1"/>
    <col min="14343" max="14344" width="13.7265625" style="2" customWidth="1"/>
    <col min="14345" max="14345" width="1.453125" style="2" customWidth="1"/>
    <col min="14346" max="14592" width="9.26953125" style="2"/>
    <col min="14593" max="14593" width="1.26953125" style="2" customWidth="1"/>
    <col min="14594" max="14594" width="28.26953125" style="2" customWidth="1"/>
    <col min="14595" max="14598" width="10.453125" style="2" customWidth="1"/>
    <col min="14599" max="14600" width="13.7265625" style="2" customWidth="1"/>
    <col min="14601" max="14601" width="1.453125" style="2" customWidth="1"/>
    <col min="14602" max="14848" width="9.26953125" style="2"/>
    <col min="14849" max="14849" width="1.26953125" style="2" customWidth="1"/>
    <col min="14850" max="14850" width="28.26953125" style="2" customWidth="1"/>
    <col min="14851" max="14854" width="10.453125" style="2" customWidth="1"/>
    <col min="14855" max="14856" width="13.7265625" style="2" customWidth="1"/>
    <col min="14857" max="14857" width="1.453125" style="2" customWidth="1"/>
    <col min="14858" max="15104" width="9.26953125" style="2"/>
    <col min="15105" max="15105" width="1.26953125" style="2" customWidth="1"/>
    <col min="15106" max="15106" width="28.26953125" style="2" customWidth="1"/>
    <col min="15107" max="15110" width="10.453125" style="2" customWidth="1"/>
    <col min="15111" max="15112" width="13.7265625" style="2" customWidth="1"/>
    <col min="15113" max="15113" width="1.453125" style="2" customWidth="1"/>
    <col min="15114" max="15360" width="9.26953125" style="2"/>
    <col min="15361" max="15361" width="1.26953125" style="2" customWidth="1"/>
    <col min="15362" max="15362" width="28.26953125" style="2" customWidth="1"/>
    <col min="15363" max="15366" width="10.453125" style="2" customWidth="1"/>
    <col min="15367" max="15368" width="13.7265625" style="2" customWidth="1"/>
    <col min="15369" max="15369" width="1.453125" style="2" customWidth="1"/>
    <col min="15370" max="15616" width="9.26953125" style="2"/>
    <col min="15617" max="15617" width="1.26953125" style="2" customWidth="1"/>
    <col min="15618" max="15618" width="28.26953125" style="2" customWidth="1"/>
    <col min="15619" max="15622" width="10.453125" style="2" customWidth="1"/>
    <col min="15623" max="15624" width="13.7265625" style="2" customWidth="1"/>
    <col min="15625" max="15625" width="1.453125" style="2" customWidth="1"/>
    <col min="15626" max="15872" width="9.26953125" style="2"/>
    <col min="15873" max="15873" width="1.26953125" style="2" customWidth="1"/>
    <col min="15874" max="15874" width="28.26953125" style="2" customWidth="1"/>
    <col min="15875" max="15878" width="10.453125" style="2" customWidth="1"/>
    <col min="15879" max="15880" width="13.7265625" style="2" customWidth="1"/>
    <col min="15881" max="15881" width="1.453125" style="2" customWidth="1"/>
    <col min="15882" max="16128" width="9.26953125" style="2"/>
    <col min="16129" max="16129" width="1.26953125" style="2" customWidth="1"/>
    <col min="16130" max="16130" width="28.26953125" style="2" customWidth="1"/>
    <col min="16131" max="16134" width="10.453125" style="2" customWidth="1"/>
    <col min="16135" max="16136" width="13.7265625" style="2" customWidth="1"/>
    <col min="16137" max="16137" width="1.453125" style="2" customWidth="1"/>
    <col min="16138" max="16384" width="9.26953125" style="2"/>
  </cols>
  <sheetData>
    <row r="1" spans="1:10" ht="30" customHeight="1" x14ac:dyDescent="0.3">
      <c r="B1" s="166"/>
      <c r="C1" s="167"/>
      <c r="D1" s="167"/>
      <c r="E1" s="167"/>
      <c r="F1" s="167"/>
      <c r="G1" s="167"/>
      <c r="H1" s="167"/>
    </row>
    <row r="2" spans="1:10" ht="25" x14ac:dyDescent="0.5">
      <c r="B2" s="168" t="s">
        <v>219</v>
      </c>
      <c r="C2" s="169"/>
      <c r="D2" s="169"/>
      <c r="E2" s="169"/>
      <c r="F2" s="169"/>
      <c r="G2" s="242"/>
      <c r="H2" s="242"/>
      <c r="I2" s="5"/>
    </row>
    <row r="3" spans="1:10" x14ac:dyDescent="0.3">
      <c r="B3" s="166"/>
      <c r="C3" s="167"/>
      <c r="D3" s="167"/>
      <c r="E3" s="167"/>
      <c r="F3" s="167"/>
      <c r="G3" s="1"/>
      <c r="H3" s="1"/>
      <c r="I3" s="1"/>
    </row>
    <row r="4" spans="1:10" ht="18" x14ac:dyDescent="0.3">
      <c r="B4" s="72" t="s">
        <v>40</v>
      </c>
      <c r="C4" s="244" t="str">
        <f>IF(INTRO!$E$33&lt;&gt;0,INTRO!$E$33," ")</f>
        <v>Benin</v>
      </c>
      <c r="D4" s="244"/>
      <c r="E4" s="244"/>
      <c r="F4" s="244"/>
      <c r="G4" s="72" t="s">
        <v>183</v>
      </c>
      <c r="H4" s="73">
        <f>IF(INTRO!$E$35&lt;&gt;0,INTRO!$E$35," ")</f>
        <v>2018</v>
      </c>
      <c r="I4" s="1"/>
    </row>
    <row r="5" spans="1:10" ht="15.5" x14ac:dyDescent="0.35">
      <c r="B5" s="164"/>
      <c r="C5" s="165"/>
      <c r="D5" s="165"/>
      <c r="E5" s="165"/>
      <c r="F5" s="165"/>
      <c r="G5" s="167"/>
      <c r="H5" s="167"/>
      <c r="I5" s="1"/>
    </row>
    <row r="6" spans="1:10" x14ac:dyDescent="0.3">
      <c r="B6" s="154" t="s">
        <v>246</v>
      </c>
      <c r="C6" s="145"/>
      <c r="D6" s="145"/>
      <c r="E6" s="145"/>
      <c r="F6" s="145"/>
      <c r="G6" s="145"/>
      <c r="H6" s="145"/>
    </row>
    <row r="7" spans="1:10" ht="3" customHeight="1" thickBot="1" x14ac:dyDescent="0.35">
      <c r="B7" s="146"/>
    </row>
    <row r="8" spans="1:10" ht="27" customHeight="1" thickBot="1" x14ac:dyDescent="0.35">
      <c r="A8" s="77"/>
      <c r="B8" s="106" t="s">
        <v>185</v>
      </c>
      <c r="C8" s="333" t="s">
        <v>247</v>
      </c>
      <c r="D8" s="334"/>
      <c r="E8" s="335"/>
      <c r="F8" s="333" t="s">
        <v>248</v>
      </c>
      <c r="G8" s="334"/>
      <c r="H8" s="335"/>
      <c r="I8" s="77"/>
      <c r="J8" s="77"/>
    </row>
    <row r="9" spans="1:10" ht="14.15" customHeight="1" x14ac:dyDescent="0.3">
      <c r="A9" s="77"/>
      <c r="B9" s="121" t="s">
        <v>196</v>
      </c>
      <c r="C9" s="336" t="s">
        <v>268</v>
      </c>
      <c r="D9" s="337"/>
      <c r="E9" s="155"/>
      <c r="F9" s="336"/>
      <c r="G9" s="337"/>
      <c r="H9" s="156"/>
      <c r="I9" s="77"/>
      <c r="J9" s="77"/>
    </row>
    <row r="10" spans="1:10" ht="14.15" customHeight="1" x14ac:dyDescent="0.3">
      <c r="A10" s="77"/>
      <c r="B10" s="142" t="s">
        <v>192</v>
      </c>
      <c r="C10" s="338" t="s">
        <v>268</v>
      </c>
      <c r="D10" s="339"/>
      <c r="E10" s="157"/>
      <c r="F10" s="338"/>
      <c r="G10" s="339"/>
      <c r="H10" s="158"/>
      <c r="I10" s="77"/>
      <c r="J10" s="77"/>
    </row>
    <row r="11" spans="1:10" ht="14.15" customHeight="1" x14ac:dyDescent="0.3">
      <c r="A11" s="77"/>
      <c r="B11" s="142" t="s">
        <v>193</v>
      </c>
      <c r="C11" s="338" t="s">
        <v>269</v>
      </c>
      <c r="D11" s="339"/>
      <c r="E11" s="157"/>
      <c r="F11" s="338" t="s">
        <v>278</v>
      </c>
      <c r="G11" s="339"/>
      <c r="H11" s="158"/>
      <c r="I11" s="77"/>
      <c r="J11" s="77"/>
    </row>
    <row r="12" spans="1:10" ht="14.15" customHeight="1" x14ac:dyDescent="0.3">
      <c r="A12" s="77"/>
      <c r="B12" s="142" t="s">
        <v>195</v>
      </c>
      <c r="C12" s="338" t="s">
        <v>269</v>
      </c>
      <c r="D12" s="339"/>
      <c r="E12" s="157"/>
      <c r="F12" s="338"/>
      <c r="G12" s="339"/>
      <c r="H12" s="158"/>
      <c r="I12" s="77"/>
      <c r="J12" s="77"/>
    </row>
    <row r="13" spans="1:10" ht="14.15" customHeight="1" thickBot="1" x14ac:dyDescent="0.35">
      <c r="A13" s="77"/>
      <c r="B13" s="143"/>
      <c r="C13" s="340"/>
      <c r="D13" s="341"/>
      <c r="E13" s="159"/>
      <c r="F13" s="340"/>
      <c r="G13" s="341"/>
      <c r="H13" s="160"/>
      <c r="I13" s="77"/>
      <c r="J13" s="77"/>
    </row>
    <row r="14" spans="1:10" ht="3" customHeight="1" x14ac:dyDescent="0.3">
      <c r="A14" s="77"/>
      <c r="B14" s="161"/>
      <c r="C14" s="342"/>
      <c r="D14" s="342"/>
      <c r="E14" s="342"/>
      <c r="F14" s="342"/>
      <c r="G14" s="342"/>
      <c r="H14" s="342"/>
      <c r="I14" s="77"/>
      <c r="J14" s="77"/>
    </row>
    <row r="15" spans="1:10" ht="14.15" customHeight="1" x14ac:dyDescent="0.3">
      <c r="A15" s="77"/>
      <c r="B15" s="154" t="s">
        <v>229</v>
      </c>
      <c r="C15" s="145"/>
      <c r="D15" s="145"/>
      <c r="E15" s="145"/>
      <c r="F15" s="145"/>
      <c r="G15" s="145"/>
      <c r="H15" s="145"/>
      <c r="I15" s="77"/>
      <c r="J15" s="77"/>
    </row>
    <row r="16" spans="1:10" ht="3" customHeight="1" thickBot="1" x14ac:dyDescent="0.35">
      <c r="B16" s="166"/>
      <c r="C16" s="166"/>
      <c r="D16" s="166"/>
      <c r="E16" s="166"/>
      <c r="F16" s="166"/>
      <c r="G16" s="166"/>
      <c r="H16" s="166"/>
    </row>
    <row r="17" spans="1:10" ht="27" customHeight="1" thickBot="1" x14ac:dyDescent="0.35">
      <c r="A17" s="77"/>
      <c r="B17" s="162"/>
      <c r="C17" s="343" t="s">
        <v>230</v>
      </c>
      <c r="D17" s="343"/>
      <c r="E17" s="343"/>
      <c r="F17" s="344" t="s">
        <v>249</v>
      </c>
      <c r="G17" s="345"/>
      <c r="H17" s="346"/>
      <c r="I17" s="77"/>
      <c r="J17" s="77"/>
    </row>
    <row r="18" spans="1:10" ht="14.15" customHeight="1" x14ac:dyDescent="0.3">
      <c r="A18" s="77"/>
      <c r="B18" s="163" t="s">
        <v>206</v>
      </c>
      <c r="C18" s="266" t="s">
        <v>271</v>
      </c>
      <c r="D18" s="312"/>
      <c r="E18" s="312"/>
      <c r="F18" s="266" t="s">
        <v>262</v>
      </c>
      <c r="G18" s="312"/>
      <c r="H18" s="324"/>
      <c r="I18" s="77"/>
      <c r="J18" s="77"/>
    </row>
    <row r="19" spans="1:10" ht="14.15" customHeight="1" x14ac:dyDescent="0.3">
      <c r="A19" s="77"/>
      <c r="B19" s="149" t="s">
        <v>232</v>
      </c>
      <c r="C19" s="269" t="s">
        <v>272</v>
      </c>
      <c r="D19" s="319"/>
      <c r="E19" s="319"/>
      <c r="F19" s="269" t="s">
        <v>263</v>
      </c>
      <c r="G19" s="319"/>
      <c r="H19" s="325"/>
      <c r="I19" s="77"/>
      <c r="J19" s="77"/>
    </row>
    <row r="20" spans="1:10" ht="14.15" customHeight="1" x14ac:dyDescent="0.3">
      <c r="A20" s="77"/>
      <c r="B20" s="149" t="s">
        <v>233</v>
      </c>
      <c r="C20" s="269" t="s">
        <v>264</v>
      </c>
      <c r="D20" s="319"/>
      <c r="E20" s="319"/>
      <c r="F20" s="269" t="s">
        <v>265</v>
      </c>
      <c r="G20" s="319"/>
      <c r="H20" s="325"/>
      <c r="I20" s="77"/>
      <c r="J20" s="77"/>
    </row>
    <row r="21" spans="1:10" ht="14.15" customHeight="1" x14ac:dyDescent="0.3">
      <c r="A21" s="77"/>
      <c r="B21" s="149" t="s">
        <v>207</v>
      </c>
      <c r="C21" s="269" t="s">
        <v>273</v>
      </c>
      <c r="D21" s="319"/>
      <c r="E21" s="319"/>
      <c r="F21" s="269" t="s">
        <v>276</v>
      </c>
      <c r="G21" s="319"/>
      <c r="H21" s="325"/>
      <c r="I21" s="77"/>
      <c r="J21" s="77"/>
    </row>
    <row r="22" spans="1:10" ht="14.15" customHeight="1" x14ac:dyDescent="0.3">
      <c r="A22" s="77"/>
      <c r="B22" s="149" t="s">
        <v>234</v>
      </c>
      <c r="C22" s="269"/>
      <c r="D22" s="319"/>
      <c r="E22" s="319"/>
      <c r="F22" s="269"/>
      <c r="G22" s="319"/>
      <c r="H22" s="325"/>
      <c r="I22" s="77"/>
      <c r="J22" s="77"/>
    </row>
    <row r="23" spans="1:10" ht="14.15" customHeight="1" x14ac:dyDescent="0.3">
      <c r="A23" s="77"/>
      <c r="B23" s="149" t="s">
        <v>235</v>
      </c>
      <c r="C23" s="269" t="s">
        <v>274</v>
      </c>
      <c r="D23" s="319"/>
      <c r="E23" s="319"/>
      <c r="F23" s="269" t="s">
        <v>266</v>
      </c>
      <c r="G23" s="319"/>
      <c r="H23" s="325"/>
      <c r="I23" s="77"/>
      <c r="J23" s="77"/>
    </row>
    <row r="24" spans="1:10" ht="14.15" customHeight="1" thickBot="1" x14ac:dyDescent="0.35">
      <c r="A24" s="77"/>
      <c r="B24" s="150" t="s">
        <v>236</v>
      </c>
      <c r="C24" s="272" t="s">
        <v>267</v>
      </c>
      <c r="D24" s="322"/>
      <c r="E24" s="322"/>
      <c r="F24" s="272"/>
      <c r="G24" s="322"/>
      <c r="H24" s="327"/>
      <c r="I24" s="77"/>
      <c r="J24" s="77"/>
    </row>
    <row r="25" spans="1:10" ht="3" customHeight="1" thickBot="1" x14ac:dyDescent="0.35">
      <c r="B25" s="332"/>
      <c r="C25" s="166"/>
      <c r="D25" s="166"/>
      <c r="E25" s="166"/>
      <c r="F25" s="166"/>
      <c r="G25" s="166"/>
      <c r="H25" s="166"/>
    </row>
    <row r="26" spans="1:10" ht="27" customHeight="1" thickBot="1" x14ac:dyDescent="0.35">
      <c r="A26" s="77"/>
      <c r="B26" s="162"/>
      <c r="C26" s="343" t="s">
        <v>230</v>
      </c>
      <c r="D26" s="343"/>
      <c r="E26" s="343"/>
      <c r="F26" s="344" t="s">
        <v>249</v>
      </c>
      <c r="G26" s="345"/>
      <c r="H26" s="346"/>
      <c r="I26" s="77"/>
      <c r="J26" s="77"/>
    </row>
    <row r="27" spans="1:10" ht="14.15" customHeight="1" x14ac:dyDescent="0.3">
      <c r="A27" s="77"/>
      <c r="B27" s="163" t="s">
        <v>206</v>
      </c>
      <c r="C27" s="347"/>
      <c r="D27" s="347"/>
      <c r="E27" s="347"/>
      <c r="F27" s="347"/>
      <c r="G27" s="347"/>
      <c r="H27" s="348"/>
      <c r="I27" s="77"/>
      <c r="J27" s="77"/>
    </row>
    <row r="28" spans="1:10" ht="14.15" customHeight="1" x14ac:dyDescent="0.3">
      <c r="A28" s="77"/>
      <c r="B28" s="149" t="s">
        <v>232</v>
      </c>
      <c r="C28" s="269"/>
      <c r="D28" s="269"/>
      <c r="E28" s="269"/>
      <c r="F28" s="269"/>
      <c r="G28" s="269"/>
      <c r="H28" s="349"/>
      <c r="I28" s="77"/>
      <c r="J28" s="77"/>
    </row>
    <row r="29" spans="1:10" ht="14.15" customHeight="1" x14ac:dyDescent="0.3">
      <c r="A29" s="77"/>
      <c r="B29" s="149" t="s">
        <v>233</v>
      </c>
      <c r="C29" s="269"/>
      <c r="D29" s="269"/>
      <c r="E29" s="269"/>
      <c r="F29" s="269"/>
      <c r="G29" s="269"/>
      <c r="H29" s="349"/>
      <c r="I29" s="77"/>
      <c r="J29" s="77"/>
    </row>
    <row r="30" spans="1:10" ht="14.15" customHeight="1" x14ac:dyDescent="0.3">
      <c r="A30" s="77"/>
      <c r="B30" s="149" t="s">
        <v>207</v>
      </c>
      <c r="C30" s="269"/>
      <c r="D30" s="269"/>
      <c r="E30" s="269"/>
      <c r="F30" s="269"/>
      <c r="G30" s="269"/>
      <c r="H30" s="349"/>
      <c r="I30" s="77"/>
      <c r="J30" s="77"/>
    </row>
    <row r="31" spans="1:10" ht="14.15" customHeight="1" x14ac:dyDescent="0.3">
      <c r="A31" s="77"/>
      <c r="B31" s="149" t="s">
        <v>234</v>
      </c>
      <c r="C31" s="269"/>
      <c r="D31" s="269"/>
      <c r="E31" s="269"/>
      <c r="F31" s="269"/>
      <c r="G31" s="269"/>
      <c r="H31" s="349"/>
      <c r="I31" s="77"/>
      <c r="J31" s="77"/>
    </row>
    <row r="32" spans="1:10" ht="14.15" customHeight="1" x14ac:dyDescent="0.3">
      <c r="A32" s="77"/>
      <c r="B32" s="149" t="s">
        <v>235</v>
      </c>
      <c r="C32" s="269"/>
      <c r="D32" s="269"/>
      <c r="E32" s="269"/>
      <c r="F32" s="269"/>
      <c r="G32" s="269"/>
      <c r="H32" s="349"/>
      <c r="I32" s="77"/>
      <c r="J32" s="77"/>
    </row>
    <row r="33" spans="1:10" ht="14.15" customHeight="1" thickBot="1" x14ac:dyDescent="0.35">
      <c r="A33" s="77"/>
      <c r="B33" s="150" t="s">
        <v>236</v>
      </c>
      <c r="C33" s="350"/>
      <c r="D33" s="350"/>
      <c r="E33" s="350"/>
      <c r="F33" s="350"/>
      <c r="G33" s="350"/>
      <c r="H33" s="351"/>
      <c r="I33" s="77"/>
      <c r="J33" s="77"/>
    </row>
    <row r="34" spans="1:10" ht="3" customHeight="1" thickBot="1" x14ac:dyDescent="0.35"/>
    <row r="35" spans="1:10" ht="27" customHeight="1" thickBot="1" x14ac:dyDescent="0.35">
      <c r="A35" s="77"/>
      <c r="B35" s="162"/>
      <c r="C35" s="343" t="s">
        <v>230</v>
      </c>
      <c r="D35" s="343"/>
      <c r="E35" s="343"/>
      <c r="F35" s="344" t="s">
        <v>249</v>
      </c>
      <c r="G35" s="345"/>
      <c r="H35" s="346"/>
      <c r="I35" s="77"/>
      <c r="J35" s="77"/>
    </row>
    <row r="36" spans="1:10" ht="14.15" customHeight="1" x14ac:dyDescent="0.3">
      <c r="A36" s="77"/>
      <c r="B36" s="163" t="s">
        <v>206</v>
      </c>
      <c r="C36" s="347"/>
      <c r="D36" s="347"/>
      <c r="E36" s="347"/>
      <c r="F36" s="347"/>
      <c r="G36" s="347"/>
      <c r="H36" s="348"/>
      <c r="I36" s="77"/>
      <c r="J36" s="77"/>
    </row>
    <row r="37" spans="1:10" ht="14.15" customHeight="1" x14ac:dyDescent="0.3">
      <c r="A37" s="77"/>
      <c r="B37" s="149" t="s">
        <v>232</v>
      </c>
      <c r="C37" s="269"/>
      <c r="D37" s="269"/>
      <c r="E37" s="269"/>
      <c r="F37" s="352"/>
      <c r="G37" s="269"/>
      <c r="H37" s="349"/>
      <c r="I37" s="77"/>
      <c r="J37" s="77"/>
    </row>
    <row r="38" spans="1:10" ht="14.15" customHeight="1" x14ac:dyDescent="0.3">
      <c r="A38" s="77"/>
      <c r="B38" s="149" t="s">
        <v>233</v>
      </c>
      <c r="C38" s="269"/>
      <c r="D38" s="269"/>
      <c r="E38" s="269"/>
      <c r="F38" s="269"/>
      <c r="G38" s="269"/>
      <c r="H38" s="349"/>
      <c r="I38" s="77"/>
      <c r="J38" s="77"/>
    </row>
    <row r="39" spans="1:10" ht="14.15" customHeight="1" x14ac:dyDescent="0.3">
      <c r="A39" s="77"/>
      <c r="B39" s="149" t="s">
        <v>207</v>
      </c>
      <c r="C39" s="269"/>
      <c r="D39" s="269"/>
      <c r="E39" s="269"/>
      <c r="F39" s="269"/>
      <c r="G39" s="269"/>
      <c r="H39" s="349"/>
      <c r="I39" s="77"/>
      <c r="J39" s="77"/>
    </row>
    <row r="40" spans="1:10" ht="14.15" customHeight="1" x14ac:dyDescent="0.3">
      <c r="A40" s="77"/>
      <c r="B40" s="149" t="s">
        <v>234</v>
      </c>
      <c r="C40" s="269"/>
      <c r="D40" s="269"/>
      <c r="E40" s="269"/>
      <c r="F40" s="269"/>
      <c r="G40" s="269"/>
      <c r="H40" s="349"/>
      <c r="I40" s="77"/>
      <c r="J40" s="77"/>
    </row>
    <row r="41" spans="1:10" ht="14.15" customHeight="1" x14ac:dyDescent="0.3">
      <c r="A41" s="77"/>
      <c r="B41" s="149" t="s">
        <v>235</v>
      </c>
      <c r="C41" s="269"/>
      <c r="D41" s="269"/>
      <c r="E41" s="269"/>
      <c r="F41" s="269"/>
      <c r="G41" s="269"/>
      <c r="H41" s="349"/>
      <c r="I41" s="77"/>
      <c r="J41" s="77"/>
    </row>
    <row r="42" spans="1:10" ht="14.15" customHeight="1" thickBot="1" x14ac:dyDescent="0.35">
      <c r="A42" s="77"/>
      <c r="B42" s="150" t="s">
        <v>236</v>
      </c>
      <c r="C42" s="272"/>
      <c r="D42" s="272"/>
      <c r="E42" s="272"/>
      <c r="F42" s="272"/>
      <c r="G42" s="272"/>
      <c r="H42" s="364"/>
      <c r="I42" s="77"/>
      <c r="J42" s="77"/>
    </row>
    <row r="43" spans="1:10" ht="3" customHeight="1" x14ac:dyDescent="0.3"/>
    <row r="44" spans="1:10" x14ac:dyDescent="0.3">
      <c r="B44" s="353" t="s">
        <v>250</v>
      </c>
      <c r="C44" s="354"/>
      <c r="D44" s="354"/>
      <c r="E44" s="354"/>
      <c r="F44" s="354"/>
      <c r="G44" s="354"/>
      <c r="H44" s="354"/>
    </row>
    <row r="45" spans="1:10" ht="3" customHeight="1" x14ac:dyDescent="0.3"/>
    <row r="46" spans="1:10" x14ac:dyDescent="0.3">
      <c r="B46" s="355" t="s">
        <v>279</v>
      </c>
      <c r="C46" s="356"/>
      <c r="D46" s="356"/>
      <c r="E46" s="356"/>
      <c r="F46" s="356"/>
      <c r="G46" s="356"/>
      <c r="H46" s="357"/>
    </row>
    <row r="47" spans="1:10" x14ac:dyDescent="0.3">
      <c r="B47" s="358"/>
      <c r="C47" s="359"/>
      <c r="D47" s="359"/>
      <c r="E47" s="359"/>
      <c r="F47" s="359"/>
      <c r="G47" s="359"/>
      <c r="H47" s="360"/>
    </row>
    <row r="48" spans="1:10" x14ac:dyDescent="0.3">
      <c r="B48" s="358"/>
      <c r="C48" s="359"/>
      <c r="D48" s="359"/>
      <c r="E48" s="359"/>
      <c r="F48" s="359"/>
      <c r="G48" s="359"/>
      <c r="H48" s="360"/>
    </row>
    <row r="49" spans="2:8" x14ac:dyDescent="0.3">
      <c r="B49" s="358"/>
      <c r="C49" s="359"/>
      <c r="D49" s="359"/>
      <c r="E49" s="359"/>
      <c r="F49" s="359"/>
      <c r="G49" s="359"/>
      <c r="H49" s="360"/>
    </row>
    <row r="50" spans="2:8" x14ac:dyDescent="0.3">
      <c r="B50" s="358"/>
      <c r="C50" s="359"/>
      <c r="D50" s="359"/>
      <c r="E50" s="359"/>
      <c r="F50" s="359"/>
      <c r="G50" s="359"/>
      <c r="H50" s="360"/>
    </row>
    <row r="51" spans="2:8" x14ac:dyDescent="0.3">
      <c r="B51" s="358"/>
      <c r="C51" s="359"/>
      <c r="D51" s="359"/>
      <c r="E51" s="359"/>
      <c r="F51" s="359"/>
      <c r="G51" s="359"/>
      <c r="H51" s="360"/>
    </row>
    <row r="52" spans="2:8" x14ac:dyDescent="0.3">
      <c r="B52" s="358"/>
      <c r="C52" s="359"/>
      <c r="D52" s="359"/>
      <c r="E52" s="359"/>
      <c r="F52" s="359"/>
      <c r="G52" s="359"/>
      <c r="H52" s="360"/>
    </row>
    <row r="53" spans="2:8" x14ac:dyDescent="0.3">
      <c r="B53" s="358"/>
      <c r="C53" s="359"/>
      <c r="D53" s="359"/>
      <c r="E53" s="359"/>
      <c r="F53" s="359"/>
      <c r="G53" s="359"/>
      <c r="H53" s="360"/>
    </row>
    <row r="54" spans="2:8" x14ac:dyDescent="0.3">
      <c r="B54" s="358"/>
      <c r="C54" s="359"/>
      <c r="D54" s="359"/>
      <c r="E54" s="359"/>
      <c r="F54" s="359"/>
      <c r="G54" s="359"/>
      <c r="H54" s="360"/>
    </row>
    <row r="55" spans="2:8" x14ac:dyDescent="0.3">
      <c r="B55" s="358"/>
      <c r="C55" s="359"/>
      <c r="D55" s="359"/>
      <c r="E55" s="359"/>
      <c r="F55" s="359"/>
      <c r="G55" s="359"/>
      <c r="H55" s="360"/>
    </row>
    <row r="56" spans="2:8" x14ac:dyDescent="0.3">
      <c r="B56" s="361"/>
      <c r="C56" s="362"/>
      <c r="D56" s="362"/>
      <c r="E56" s="362"/>
      <c r="F56" s="362"/>
      <c r="G56" s="362"/>
      <c r="H56" s="363"/>
    </row>
  </sheetData>
  <sheetProtection sheet="1" objects="1" scenarios="1"/>
  <mergeCells count="71">
    <mergeCell ref="B44:H44"/>
    <mergeCell ref="B46:H56"/>
    <mergeCell ref="C40:E40"/>
    <mergeCell ref="F40:H40"/>
    <mergeCell ref="C41:E41"/>
    <mergeCell ref="F41:H41"/>
    <mergeCell ref="C42:E42"/>
    <mergeCell ref="F42:H42"/>
    <mergeCell ref="C37:E37"/>
    <mergeCell ref="F37:H37"/>
    <mergeCell ref="C38:E38"/>
    <mergeCell ref="F38:H38"/>
    <mergeCell ref="C39:E39"/>
    <mergeCell ref="F39:H39"/>
    <mergeCell ref="C33:E33"/>
    <mergeCell ref="F33:H33"/>
    <mergeCell ref="C35:E35"/>
    <mergeCell ref="F35:H35"/>
    <mergeCell ref="C36:E36"/>
    <mergeCell ref="F36:H36"/>
    <mergeCell ref="C30:E30"/>
    <mergeCell ref="F30:H30"/>
    <mergeCell ref="C31:E31"/>
    <mergeCell ref="F31:H31"/>
    <mergeCell ref="C32:E32"/>
    <mergeCell ref="F32:H32"/>
    <mergeCell ref="C27:E27"/>
    <mergeCell ref="F27:H27"/>
    <mergeCell ref="C28:E28"/>
    <mergeCell ref="F28:H28"/>
    <mergeCell ref="C29:E29"/>
    <mergeCell ref="F29:H29"/>
    <mergeCell ref="C26:E26"/>
    <mergeCell ref="F26:H26"/>
    <mergeCell ref="C20:E20"/>
    <mergeCell ref="F20:H20"/>
    <mergeCell ref="C21:E21"/>
    <mergeCell ref="F21:H21"/>
    <mergeCell ref="C22:E22"/>
    <mergeCell ref="F22:H22"/>
    <mergeCell ref="C23:E23"/>
    <mergeCell ref="F23:H23"/>
    <mergeCell ref="C24:E24"/>
    <mergeCell ref="F24:H24"/>
    <mergeCell ref="B25:H25"/>
    <mergeCell ref="C19:E19"/>
    <mergeCell ref="F19:H19"/>
    <mergeCell ref="C12:D12"/>
    <mergeCell ref="F12:G12"/>
    <mergeCell ref="C13:D13"/>
    <mergeCell ref="F13:G13"/>
    <mergeCell ref="C14:E14"/>
    <mergeCell ref="F14:H14"/>
    <mergeCell ref="B16:H16"/>
    <mergeCell ref="C17:E17"/>
    <mergeCell ref="F17:H17"/>
    <mergeCell ref="C18:E18"/>
    <mergeCell ref="F18:H18"/>
    <mergeCell ref="C9:D9"/>
    <mergeCell ref="F9:G9"/>
    <mergeCell ref="C10:D10"/>
    <mergeCell ref="F10:G10"/>
    <mergeCell ref="C11:D11"/>
    <mergeCell ref="F11:G11"/>
    <mergeCell ref="C8:E8"/>
    <mergeCell ref="F8:H8"/>
    <mergeCell ref="B1:H1"/>
    <mergeCell ref="B2:H2"/>
    <mergeCell ref="B3:F3"/>
    <mergeCell ref="C4:F4"/>
    <mergeCell ref="B5:H5"/>
  </mergeCells>
  <dataValidations count="4">
    <dataValidation type="list" allowBlank="1" showInputMessage="1" showErrorMessage="1"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00000000-0002-0000-0700-000000000000}">
      <formula1>"Diethylcarbamazine citrate,Albendazole for LF,Albendazole for STH (SAC),Mebendazole (SAC),Praziquantel (SAC)"</formula1>
    </dataValidation>
    <dataValidation type="list" allowBlank="1" showInputMessage="1" showErrorMessage="1" sqref="H9:H13 JD9:JD13 SZ9:SZ13 ACV9:ACV13 AMR9:AMR13 AWN9:AWN13 BGJ9:BGJ13 BQF9:BQF13 CAB9:CAB13 CJX9:CJX13 CTT9:CTT13 DDP9:DDP13 DNL9:DNL13 DXH9:DXH13 EHD9:EHD13 EQZ9:EQZ13 FAV9:FAV13 FKR9:FKR13 FUN9:FUN13 GEJ9:GEJ13 GOF9:GOF13 GYB9:GYB13 HHX9:HHX13 HRT9:HRT13 IBP9:IBP13 ILL9:ILL13 IVH9:IVH13 JFD9:JFD13 JOZ9:JOZ13 JYV9:JYV13 KIR9:KIR13 KSN9:KSN13 LCJ9:LCJ13 LMF9:LMF13 LWB9:LWB13 MFX9:MFX13 MPT9:MPT13 MZP9:MZP13 NJL9:NJL13 NTH9:NTH13 ODD9:ODD13 OMZ9:OMZ13 OWV9:OWV13 PGR9:PGR13 PQN9:PQN13 QAJ9:QAJ13 QKF9:QKF13 QUB9:QUB13 RDX9:RDX13 RNT9:RNT13 RXP9:RXP13 SHL9:SHL13 SRH9:SRH13 TBD9:TBD13 TKZ9:TKZ13 TUV9:TUV13 UER9:UER13 UON9:UON13 UYJ9:UYJ13 VIF9:VIF13 VSB9:VSB13 WBX9:WBX13 WLT9:WLT13 WVP9:WVP13 H65545:H65549 JD65545:JD65549 SZ65545:SZ65549 ACV65545:ACV65549 AMR65545:AMR65549 AWN65545:AWN65549 BGJ65545:BGJ65549 BQF65545:BQF65549 CAB65545:CAB65549 CJX65545:CJX65549 CTT65545:CTT65549 DDP65545:DDP65549 DNL65545:DNL65549 DXH65545:DXH65549 EHD65545:EHD65549 EQZ65545:EQZ65549 FAV65545:FAV65549 FKR65545:FKR65549 FUN65545:FUN65549 GEJ65545:GEJ65549 GOF65545:GOF65549 GYB65545:GYB65549 HHX65545:HHX65549 HRT65545:HRT65549 IBP65545:IBP65549 ILL65545:ILL65549 IVH65545:IVH65549 JFD65545:JFD65549 JOZ65545:JOZ65549 JYV65545:JYV65549 KIR65545:KIR65549 KSN65545:KSN65549 LCJ65545:LCJ65549 LMF65545:LMF65549 LWB65545:LWB65549 MFX65545:MFX65549 MPT65545:MPT65549 MZP65545:MZP65549 NJL65545:NJL65549 NTH65545:NTH65549 ODD65545:ODD65549 OMZ65545:OMZ65549 OWV65545:OWV65549 PGR65545:PGR65549 PQN65545:PQN65549 QAJ65545:QAJ65549 QKF65545:QKF65549 QUB65545:QUB65549 RDX65545:RDX65549 RNT65545:RNT65549 RXP65545:RXP65549 SHL65545:SHL65549 SRH65545:SRH65549 TBD65545:TBD65549 TKZ65545:TKZ65549 TUV65545:TUV65549 UER65545:UER65549 UON65545:UON65549 UYJ65545:UYJ65549 VIF65545:VIF65549 VSB65545:VSB65549 WBX65545:WBX65549 WLT65545:WLT65549 WVP65545:WVP65549 H131081:H131085 JD131081:JD131085 SZ131081:SZ131085 ACV131081:ACV131085 AMR131081:AMR131085 AWN131081:AWN131085 BGJ131081:BGJ131085 BQF131081:BQF131085 CAB131081:CAB131085 CJX131081:CJX131085 CTT131081:CTT131085 DDP131081:DDP131085 DNL131081:DNL131085 DXH131081:DXH131085 EHD131081:EHD131085 EQZ131081:EQZ131085 FAV131081:FAV131085 FKR131081:FKR131085 FUN131081:FUN131085 GEJ131081:GEJ131085 GOF131081:GOF131085 GYB131081:GYB131085 HHX131081:HHX131085 HRT131081:HRT131085 IBP131081:IBP131085 ILL131081:ILL131085 IVH131081:IVH131085 JFD131081:JFD131085 JOZ131081:JOZ131085 JYV131081:JYV131085 KIR131081:KIR131085 KSN131081:KSN131085 LCJ131081:LCJ131085 LMF131081:LMF131085 LWB131081:LWB131085 MFX131081:MFX131085 MPT131081:MPT131085 MZP131081:MZP131085 NJL131081:NJL131085 NTH131081:NTH131085 ODD131081:ODD131085 OMZ131081:OMZ131085 OWV131081:OWV131085 PGR131081:PGR131085 PQN131081:PQN131085 QAJ131081:QAJ131085 QKF131081:QKF131085 QUB131081:QUB131085 RDX131081:RDX131085 RNT131081:RNT131085 RXP131081:RXP131085 SHL131081:SHL131085 SRH131081:SRH131085 TBD131081:TBD131085 TKZ131081:TKZ131085 TUV131081:TUV131085 UER131081:UER131085 UON131081:UON131085 UYJ131081:UYJ131085 VIF131081:VIF131085 VSB131081:VSB131085 WBX131081:WBX131085 WLT131081:WLT131085 WVP131081:WVP131085 H196617:H196621 JD196617:JD196621 SZ196617:SZ196621 ACV196617:ACV196621 AMR196617:AMR196621 AWN196617:AWN196621 BGJ196617:BGJ196621 BQF196617:BQF196621 CAB196617:CAB196621 CJX196617:CJX196621 CTT196617:CTT196621 DDP196617:DDP196621 DNL196617:DNL196621 DXH196617:DXH196621 EHD196617:EHD196621 EQZ196617:EQZ196621 FAV196617:FAV196621 FKR196617:FKR196621 FUN196617:FUN196621 GEJ196617:GEJ196621 GOF196617:GOF196621 GYB196617:GYB196621 HHX196617:HHX196621 HRT196617:HRT196621 IBP196617:IBP196621 ILL196617:ILL196621 IVH196617:IVH196621 JFD196617:JFD196621 JOZ196617:JOZ196621 JYV196617:JYV196621 KIR196617:KIR196621 KSN196617:KSN196621 LCJ196617:LCJ196621 LMF196617:LMF196621 LWB196617:LWB196621 MFX196617:MFX196621 MPT196617:MPT196621 MZP196617:MZP196621 NJL196617:NJL196621 NTH196617:NTH196621 ODD196617:ODD196621 OMZ196617:OMZ196621 OWV196617:OWV196621 PGR196617:PGR196621 PQN196617:PQN196621 QAJ196617:QAJ196621 QKF196617:QKF196621 QUB196617:QUB196621 RDX196617:RDX196621 RNT196617:RNT196621 RXP196617:RXP196621 SHL196617:SHL196621 SRH196617:SRH196621 TBD196617:TBD196621 TKZ196617:TKZ196621 TUV196617:TUV196621 UER196617:UER196621 UON196617:UON196621 UYJ196617:UYJ196621 VIF196617:VIF196621 VSB196617:VSB196621 WBX196617:WBX196621 WLT196617:WLT196621 WVP196617:WVP196621 H262153:H262157 JD262153:JD262157 SZ262153:SZ262157 ACV262153:ACV262157 AMR262153:AMR262157 AWN262153:AWN262157 BGJ262153:BGJ262157 BQF262153:BQF262157 CAB262153:CAB262157 CJX262153:CJX262157 CTT262153:CTT262157 DDP262153:DDP262157 DNL262153:DNL262157 DXH262153:DXH262157 EHD262153:EHD262157 EQZ262153:EQZ262157 FAV262153:FAV262157 FKR262153:FKR262157 FUN262153:FUN262157 GEJ262153:GEJ262157 GOF262153:GOF262157 GYB262153:GYB262157 HHX262153:HHX262157 HRT262153:HRT262157 IBP262153:IBP262157 ILL262153:ILL262157 IVH262153:IVH262157 JFD262153:JFD262157 JOZ262153:JOZ262157 JYV262153:JYV262157 KIR262153:KIR262157 KSN262153:KSN262157 LCJ262153:LCJ262157 LMF262153:LMF262157 LWB262153:LWB262157 MFX262153:MFX262157 MPT262153:MPT262157 MZP262153:MZP262157 NJL262153:NJL262157 NTH262153:NTH262157 ODD262153:ODD262157 OMZ262153:OMZ262157 OWV262153:OWV262157 PGR262153:PGR262157 PQN262153:PQN262157 QAJ262153:QAJ262157 QKF262153:QKF262157 QUB262153:QUB262157 RDX262153:RDX262157 RNT262153:RNT262157 RXP262153:RXP262157 SHL262153:SHL262157 SRH262153:SRH262157 TBD262153:TBD262157 TKZ262153:TKZ262157 TUV262153:TUV262157 UER262153:UER262157 UON262153:UON262157 UYJ262153:UYJ262157 VIF262153:VIF262157 VSB262153:VSB262157 WBX262153:WBX262157 WLT262153:WLT262157 WVP262153:WVP262157 H327689:H327693 JD327689:JD327693 SZ327689:SZ327693 ACV327689:ACV327693 AMR327689:AMR327693 AWN327689:AWN327693 BGJ327689:BGJ327693 BQF327689:BQF327693 CAB327689:CAB327693 CJX327689:CJX327693 CTT327689:CTT327693 DDP327689:DDP327693 DNL327689:DNL327693 DXH327689:DXH327693 EHD327689:EHD327693 EQZ327689:EQZ327693 FAV327689:FAV327693 FKR327689:FKR327693 FUN327689:FUN327693 GEJ327689:GEJ327693 GOF327689:GOF327693 GYB327689:GYB327693 HHX327689:HHX327693 HRT327689:HRT327693 IBP327689:IBP327693 ILL327689:ILL327693 IVH327689:IVH327693 JFD327689:JFD327693 JOZ327689:JOZ327693 JYV327689:JYV327693 KIR327689:KIR327693 KSN327689:KSN327693 LCJ327689:LCJ327693 LMF327689:LMF327693 LWB327689:LWB327693 MFX327689:MFX327693 MPT327689:MPT327693 MZP327689:MZP327693 NJL327689:NJL327693 NTH327689:NTH327693 ODD327689:ODD327693 OMZ327689:OMZ327693 OWV327689:OWV327693 PGR327689:PGR327693 PQN327689:PQN327693 QAJ327689:QAJ327693 QKF327689:QKF327693 QUB327689:QUB327693 RDX327689:RDX327693 RNT327689:RNT327693 RXP327689:RXP327693 SHL327689:SHL327693 SRH327689:SRH327693 TBD327689:TBD327693 TKZ327689:TKZ327693 TUV327689:TUV327693 UER327689:UER327693 UON327689:UON327693 UYJ327689:UYJ327693 VIF327689:VIF327693 VSB327689:VSB327693 WBX327689:WBX327693 WLT327689:WLT327693 WVP327689:WVP327693 H393225:H393229 JD393225:JD393229 SZ393225:SZ393229 ACV393225:ACV393229 AMR393225:AMR393229 AWN393225:AWN393229 BGJ393225:BGJ393229 BQF393225:BQF393229 CAB393225:CAB393229 CJX393225:CJX393229 CTT393225:CTT393229 DDP393225:DDP393229 DNL393225:DNL393229 DXH393225:DXH393229 EHD393225:EHD393229 EQZ393225:EQZ393229 FAV393225:FAV393229 FKR393225:FKR393229 FUN393225:FUN393229 GEJ393225:GEJ393229 GOF393225:GOF393229 GYB393225:GYB393229 HHX393225:HHX393229 HRT393225:HRT393229 IBP393225:IBP393229 ILL393225:ILL393229 IVH393225:IVH393229 JFD393225:JFD393229 JOZ393225:JOZ393229 JYV393225:JYV393229 KIR393225:KIR393229 KSN393225:KSN393229 LCJ393225:LCJ393229 LMF393225:LMF393229 LWB393225:LWB393229 MFX393225:MFX393229 MPT393225:MPT393229 MZP393225:MZP393229 NJL393225:NJL393229 NTH393225:NTH393229 ODD393225:ODD393229 OMZ393225:OMZ393229 OWV393225:OWV393229 PGR393225:PGR393229 PQN393225:PQN393229 QAJ393225:QAJ393229 QKF393225:QKF393229 QUB393225:QUB393229 RDX393225:RDX393229 RNT393225:RNT393229 RXP393225:RXP393229 SHL393225:SHL393229 SRH393225:SRH393229 TBD393225:TBD393229 TKZ393225:TKZ393229 TUV393225:TUV393229 UER393225:UER393229 UON393225:UON393229 UYJ393225:UYJ393229 VIF393225:VIF393229 VSB393225:VSB393229 WBX393225:WBX393229 WLT393225:WLT393229 WVP393225:WVP393229 H458761:H458765 JD458761:JD458765 SZ458761:SZ458765 ACV458761:ACV458765 AMR458761:AMR458765 AWN458761:AWN458765 BGJ458761:BGJ458765 BQF458761:BQF458765 CAB458761:CAB458765 CJX458761:CJX458765 CTT458761:CTT458765 DDP458761:DDP458765 DNL458761:DNL458765 DXH458761:DXH458765 EHD458761:EHD458765 EQZ458761:EQZ458765 FAV458761:FAV458765 FKR458761:FKR458765 FUN458761:FUN458765 GEJ458761:GEJ458765 GOF458761:GOF458765 GYB458761:GYB458765 HHX458761:HHX458765 HRT458761:HRT458765 IBP458761:IBP458765 ILL458761:ILL458765 IVH458761:IVH458765 JFD458761:JFD458765 JOZ458761:JOZ458765 JYV458761:JYV458765 KIR458761:KIR458765 KSN458761:KSN458765 LCJ458761:LCJ458765 LMF458761:LMF458765 LWB458761:LWB458765 MFX458761:MFX458765 MPT458761:MPT458765 MZP458761:MZP458765 NJL458761:NJL458765 NTH458761:NTH458765 ODD458761:ODD458765 OMZ458761:OMZ458765 OWV458761:OWV458765 PGR458761:PGR458765 PQN458761:PQN458765 QAJ458761:QAJ458765 QKF458761:QKF458765 QUB458761:QUB458765 RDX458761:RDX458765 RNT458761:RNT458765 RXP458761:RXP458765 SHL458761:SHL458765 SRH458761:SRH458765 TBD458761:TBD458765 TKZ458761:TKZ458765 TUV458761:TUV458765 UER458761:UER458765 UON458761:UON458765 UYJ458761:UYJ458765 VIF458761:VIF458765 VSB458761:VSB458765 WBX458761:WBX458765 WLT458761:WLT458765 WVP458761:WVP458765 H524297:H524301 JD524297:JD524301 SZ524297:SZ524301 ACV524297:ACV524301 AMR524297:AMR524301 AWN524297:AWN524301 BGJ524297:BGJ524301 BQF524297:BQF524301 CAB524297:CAB524301 CJX524297:CJX524301 CTT524297:CTT524301 DDP524297:DDP524301 DNL524297:DNL524301 DXH524297:DXH524301 EHD524297:EHD524301 EQZ524297:EQZ524301 FAV524297:FAV524301 FKR524297:FKR524301 FUN524297:FUN524301 GEJ524297:GEJ524301 GOF524297:GOF524301 GYB524297:GYB524301 HHX524297:HHX524301 HRT524297:HRT524301 IBP524297:IBP524301 ILL524297:ILL524301 IVH524297:IVH524301 JFD524297:JFD524301 JOZ524297:JOZ524301 JYV524297:JYV524301 KIR524297:KIR524301 KSN524297:KSN524301 LCJ524297:LCJ524301 LMF524297:LMF524301 LWB524297:LWB524301 MFX524297:MFX524301 MPT524297:MPT524301 MZP524297:MZP524301 NJL524297:NJL524301 NTH524297:NTH524301 ODD524297:ODD524301 OMZ524297:OMZ524301 OWV524297:OWV524301 PGR524297:PGR524301 PQN524297:PQN524301 QAJ524297:QAJ524301 QKF524297:QKF524301 QUB524297:QUB524301 RDX524297:RDX524301 RNT524297:RNT524301 RXP524297:RXP524301 SHL524297:SHL524301 SRH524297:SRH524301 TBD524297:TBD524301 TKZ524297:TKZ524301 TUV524297:TUV524301 UER524297:UER524301 UON524297:UON524301 UYJ524297:UYJ524301 VIF524297:VIF524301 VSB524297:VSB524301 WBX524297:WBX524301 WLT524297:WLT524301 WVP524297:WVP524301 H589833:H589837 JD589833:JD589837 SZ589833:SZ589837 ACV589833:ACV589837 AMR589833:AMR589837 AWN589833:AWN589837 BGJ589833:BGJ589837 BQF589833:BQF589837 CAB589833:CAB589837 CJX589833:CJX589837 CTT589833:CTT589837 DDP589833:DDP589837 DNL589833:DNL589837 DXH589833:DXH589837 EHD589833:EHD589837 EQZ589833:EQZ589837 FAV589833:FAV589837 FKR589833:FKR589837 FUN589833:FUN589837 GEJ589833:GEJ589837 GOF589833:GOF589837 GYB589833:GYB589837 HHX589833:HHX589837 HRT589833:HRT589837 IBP589833:IBP589837 ILL589833:ILL589837 IVH589833:IVH589837 JFD589833:JFD589837 JOZ589833:JOZ589837 JYV589833:JYV589837 KIR589833:KIR589837 KSN589833:KSN589837 LCJ589833:LCJ589837 LMF589833:LMF589837 LWB589833:LWB589837 MFX589833:MFX589837 MPT589833:MPT589837 MZP589833:MZP589837 NJL589833:NJL589837 NTH589833:NTH589837 ODD589833:ODD589837 OMZ589833:OMZ589837 OWV589833:OWV589837 PGR589833:PGR589837 PQN589833:PQN589837 QAJ589833:QAJ589837 QKF589833:QKF589837 QUB589833:QUB589837 RDX589833:RDX589837 RNT589833:RNT589837 RXP589833:RXP589837 SHL589833:SHL589837 SRH589833:SRH589837 TBD589833:TBD589837 TKZ589833:TKZ589837 TUV589833:TUV589837 UER589833:UER589837 UON589833:UON589837 UYJ589833:UYJ589837 VIF589833:VIF589837 VSB589833:VSB589837 WBX589833:WBX589837 WLT589833:WLT589837 WVP589833:WVP589837 H655369:H655373 JD655369:JD655373 SZ655369:SZ655373 ACV655369:ACV655373 AMR655369:AMR655373 AWN655369:AWN655373 BGJ655369:BGJ655373 BQF655369:BQF655373 CAB655369:CAB655373 CJX655369:CJX655373 CTT655369:CTT655373 DDP655369:DDP655373 DNL655369:DNL655373 DXH655369:DXH655373 EHD655369:EHD655373 EQZ655369:EQZ655373 FAV655369:FAV655373 FKR655369:FKR655373 FUN655369:FUN655373 GEJ655369:GEJ655373 GOF655369:GOF655373 GYB655369:GYB655373 HHX655369:HHX655373 HRT655369:HRT655373 IBP655369:IBP655373 ILL655369:ILL655373 IVH655369:IVH655373 JFD655369:JFD655373 JOZ655369:JOZ655373 JYV655369:JYV655373 KIR655369:KIR655373 KSN655369:KSN655373 LCJ655369:LCJ655373 LMF655369:LMF655373 LWB655369:LWB655373 MFX655369:MFX655373 MPT655369:MPT655373 MZP655369:MZP655373 NJL655369:NJL655373 NTH655369:NTH655373 ODD655369:ODD655373 OMZ655369:OMZ655373 OWV655369:OWV655373 PGR655369:PGR655373 PQN655369:PQN655373 QAJ655369:QAJ655373 QKF655369:QKF655373 QUB655369:QUB655373 RDX655369:RDX655373 RNT655369:RNT655373 RXP655369:RXP655373 SHL655369:SHL655373 SRH655369:SRH655373 TBD655369:TBD655373 TKZ655369:TKZ655373 TUV655369:TUV655373 UER655369:UER655373 UON655369:UON655373 UYJ655369:UYJ655373 VIF655369:VIF655373 VSB655369:VSB655373 WBX655369:WBX655373 WLT655369:WLT655373 WVP655369:WVP655373 H720905:H720909 JD720905:JD720909 SZ720905:SZ720909 ACV720905:ACV720909 AMR720905:AMR720909 AWN720905:AWN720909 BGJ720905:BGJ720909 BQF720905:BQF720909 CAB720905:CAB720909 CJX720905:CJX720909 CTT720905:CTT720909 DDP720905:DDP720909 DNL720905:DNL720909 DXH720905:DXH720909 EHD720905:EHD720909 EQZ720905:EQZ720909 FAV720905:FAV720909 FKR720905:FKR720909 FUN720905:FUN720909 GEJ720905:GEJ720909 GOF720905:GOF720909 GYB720905:GYB720909 HHX720905:HHX720909 HRT720905:HRT720909 IBP720905:IBP720909 ILL720905:ILL720909 IVH720905:IVH720909 JFD720905:JFD720909 JOZ720905:JOZ720909 JYV720905:JYV720909 KIR720905:KIR720909 KSN720905:KSN720909 LCJ720905:LCJ720909 LMF720905:LMF720909 LWB720905:LWB720909 MFX720905:MFX720909 MPT720905:MPT720909 MZP720905:MZP720909 NJL720905:NJL720909 NTH720905:NTH720909 ODD720905:ODD720909 OMZ720905:OMZ720909 OWV720905:OWV720909 PGR720905:PGR720909 PQN720905:PQN720909 QAJ720905:QAJ720909 QKF720905:QKF720909 QUB720905:QUB720909 RDX720905:RDX720909 RNT720905:RNT720909 RXP720905:RXP720909 SHL720905:SHL720909 SRH720905:SRH720909 TBD720905:TBD720909 TKZ720905:TKZ720909 TUV720905:TUV720909 UER720905:UER720909 UON720905:UON720909 UYJ720905:UYJ720909 VIF720905:VIF720909 VSB720905:VSB720909 WBX720905:WBX720909 WLT720905:WLT720909 WVP720905:WVP720909 H786441:H786445 JD786441:JD786445 SZ786441:SZ786445 ACV786441:ACV786445 AMR786441:AMR786445 AWN786441:AWN786445 BGJ786441:BGJ786445 BQF786441:BQF786445 CAB786441:CAB786445 CJX786441:CJX786445 CTT786441:CTT786445 DDP786441:DDP786445 DNL786441:DNL786445 DXH786441:DXH786445 EHD786441:EHD786445 EQZ786441:EQZ786445 FAV786441:FAV786445 FKR786441:FKR786445 FUN786441:FUN786445 GEJ786441:GEJ786445 GOF786441:GOF786445 GYB786441:GYB786445 HHX786441:HHX786445 HRT786441:HRT786445 IBP786441:IBP786445 ILL786441:ILL786445 IVH786441:IVH786445 JFD786441:JFD786445 JOZ786441:JOZ786445 JYV786441:JYV786445 KIR786441:KIR786445 KSN786441:KSN786445 LCJ786441:LCJ786445 LMF786441:LMF786445 LWB786441:LWB786445 MFX786441:MFX786445 MPT786441:MPT786445 MZP786441:MZP786445 NJL786441:NJL786445 NTH786441:NTH786445 ODD786441:ODD786445 OMZ786441:OMZ786445 OWV786441:OWV786445 PGR786441:PGR786445 PQN786441:PQN786445 QAJ786441:QAJ786445 QKF786441:QKF786445 QUB786441:QUB786445 RDX786441:RDX786445 RNT786441:RNT786445 RXP786441:RXP786445 SHL786441:SHL786445 SRH786441:SRH786445 TBD786441:TBD786445 TKZ786441:TKZ786445 TUV786441:TUV786445 UER786441:UER786445 UON786441:UON786445 UYJ786441:UYJ786445 VIF786441:VIF786445 VSB786441:VSB786445 WBX786441:WBX786445 WLT786441:WLT786445 WVP786441:WVP786445 H851977:H851981 JD851977:JD851981 SZ851977:SZ851981 ACV851977:ACV851981 AMR851977:AMR851981 AWN851977:AWN851981 BGJ851977:BGJ851981 BQF851977:BQF851981 CAB851977:CAB851981 CJX851977:CJX851981 CTT851977:CTT851981 DDP851977:DDP851981 DNL851977:DNL851981 DXH851977:DXH851981 EHD851977:EHD851981 EQZ851977:EQZ851981 FAV851977:FAV851981 FKR851977:FKR851981 FUN851977:FUN851981 GEJ851977:GEJ851981 GOF851977:GOF851981 GYB851977:GYB851981 HHX851977:HHX851981 HRT851977:HRT851981 IBP851977:IBP851981 ILL851977:ILL851981 IVH851977:IVH851981 JFD851977:JFD851981 JOZ851977:JOZ851981 JYV851977:JYV851981 KIR851977:KIR851981 KSN851977:KSN851981 LCJ851977:LCJ851981 LMF851977:LMF851981 LWB851977:LWB851981 MFX851977:MFX851981 MPT851977:MPT851981 MZP851977:MZP851981 NJL851977:NJL851981 NTH851977:NTH851981 ODD851977:ODD851981 OMZ851977:OMZ851981 OWV851977:OWV851981 PGR851977:PGR851981 PQN851977:PQN851981 QAJ851977:QAJ851981 QKF851977:QKF851981 QUB851977:QUB851981 RDX851977:RDX851981 RNT851977:RNT851981 RXP851977:RXP851981 SHL851977:SHL851981 SRH851977:SRH851981 TBD851977:TBD851981 TKZ851977:TKZ851981 TUV851977:TUV851981 UER851977:UER851981 UON851977:UON851981 UYJ851977:UYJ851981 VIF851977:VIF851981 VSB851977:VSB851981 WBX851977:WBX851981 WLT851977:WLT851981 WVP851977:WVP851981 H917513:H917517 JD917513:JD917517 SZ917513:SZ917517 ACV917513:ACV917517 AMR917513:AMR917517 AWN917513:AWN917517 BGJ917513:BGJ917517 BQF917513:BQF917517 CAB917513:CAB917517 CJX917513:CJX917517 CTT917513:CTT917517 DDP917513:DDP917517 DNL917513:DNL917517 DXH917513:DXH917517 EHD917513:EHD917517 EQZ917513:EQZ917517 FAV917513:FAV917517 FKR917513:FKR917517 FUN917513:FUN917517 GEJ917513:GEJ917517 GOF917513:GOF917517 GYB917513:GYB917517 HHX917513:HHX917517 HRT917513:HRT917517 IBP917513:IBP917517 ILL917513:ILL917517 IVH917513:IVH917517 JFD917513:JFD917517 JOZ917513:JOZ917517 JYV917513:JYV917517 KIR917513:KIR917517 KSN917513:KSN917517 LCJ917513:LCJ917517 LMF917513:LMF917517 LWB917513:LWB917517 MFX917513:MFX917517 MPT917513:MPT917517 MZP917513:MZP917517 NJL917513:NJL917517 NTH917513:NTH917517 ODD917513:ODD917517 OMZ917513:OMZ917517 OWV917513:OWV917517 PGR917513:PGR917517 PQN917513:PQN917517 QAJ917513:QAJ917517 QKF917513:QKF917517 QUB917513:QUB917517 RDX917513:RDX917517 RNT917513:RNT917517 RXP917513:RXP917517 SHL917513:SHL917517 SRH917513:SRH917517 TBD917513:TBD917517 TKZ917513:TKZ917517 TUV917513:TUV917517 UER917513:UER917517 UON917513:UON917517 UYJ917513:UYJ917517 VIF917513:VIF917517 VSB917513:VSB917517 WBX917513:WBX917517 WLT917513:WLT917517 WVP917513:WVP917517 H983049:H983053 JD983049:JD983053 SZ983049:SZ983053 ACV983049:ACV983053 AMR983049:AMR983053 AWN983049:AWN983053 BGJ983049:BGJ983053 BQF983049:BQF983053 CAB983049:CAB983053 CJX983049:CJX983053 CTT983049:CTT983053 DDP983049:DDP983053 DNL983049:DNL983053 DXH983049:DXH983053 EHD983049:EHD983053 EQZ983049:EQZ983053 FAV983049:FAV983053 FKR983049:FKR983053 FUN983049:FUN983053 GEJ983049:GEJ983053 GOF983049:GOF983053 GYB983049:GYB983053 HHX983049:HHX983053 HRT983049:HRT983053 IBP983049:IBP983053 ILL983049:ILL983053 IVH983049:IVH983053 JFD983049:JFD983053 JOZ983049:JOZ983053 JYV983049:JYV983053 KIR983049:KIR983053 KSN983049:KSN983053 LCJ983049:LCJ983053 LMF983049:LMF983053 LWB983049:LWB983053 MFX983049:MFX983053 MPT983049:MPT983053 MZP983049:MZP983053 NJL983049:NJL983053 NTH983049:NTH983053 ODD983049:ODD983053 OMZ983049:OMZ983053 OWV983049:OWV983053 PGR983049:PGR983053 PQN983049:PQN983053 QAJ983049:QAJ983053 QKF983049:QKF983053 QUB983049:QUB983053 RDX983049:RDX983053 RNT983049:RNT983053 RXP983049:RXP983053 SHL983049:SHL983053 SRH983049:SRH983053 TBD983049:TBD983053 TKZ983049:TKZ983053 TUV983049:TUV983053 UER983049:UER983053 UON983049:UON983053 UYJ983049:UYJ983053 VIF983049:VIF983053 VSB983049:VSB983053 WBX983049:WBX983053 WLT983049:WLT983053 WVP983049:WVP983053 E9:E13 JA9:JA13 SW9:SW13 ACS9:ACS13 AMO9:AMO13 AWK9:AWK13 BGG9:BGG13 BQC9:BQC13 BZY9:BZY13 CJU9:CJU13 CTQ9:CTQ13 DDM9:DDM13 DNI9:DNI13 DXE9:DXE13 EHA9:EHA13 EQW9:EQW13 FAS9:FAS13 FKO9:FKO13 FUK9:FUK13 GEG9:GEG13 GOC9:GOC13 GXY9:GXY13 HHU9:HHU13 HRQ9:HRQ13 IBM9:IBM13 ILI9:ILI13 IVE9:IVE13 JFA9:JFA13 JOW9:JOW13 JYS9:JYS13 KIO9:KIO13 KSK9:KSK13 LCG9:LCG13 LMC9:LMC13 LVY9:LVY13 MFU9:MFU13 MPQ9:MPQ13 MZM9:MZM13 NJI9:NJI13 NTE9:NTE13 ODA9:ODA13 OMW9:OMW13 OWS9:OWS13 PGO9:PGO13 PQK9:PQK13 QAG9:QAG13 QKC9:QKC13 QTY9:QTY13 RDU9:RDU13 RNQ9:RNQ13 RXM9:RXM13 SHI9:SHI13 SRE9:SRE13 TBA9:TBA13 TKW9:TKW13 TUS9:TUS13 UEO9:UEO13 UOK9:UOK13 UYG9:UYG13 VIC9:VIC13 VRY9:VRY13 WBU9:WBU13 WLQ9:WLQ13 WVM9:WVM13 E65545:E65549 JA65545:JA65549 SW65545:SW65549 ACS65545:ACS65549 AMO65545:AMO65549 AWK65545:AWK65549 BGG65545:BGG65549 BQC65545:BQC65549 BZY65545:BZY65549 CJU65545:CJU65549 CTQ65545:CTQ65549 DDM65545:DDM65549 DNI65545:DNI65549 DXE65545:DXE65549 EHA65545:EHA65549 EQW65545:EQW65549 FAS65545:FAS65549 FKO65545:FKO65549 FUK65545:FUK65549 GEG65545:GEG65549 GOC65545:GOC65549 GXY65545:GXY65549 HHU65545:HHU65549 HRQ65545:HRQ65549 IBM65545:IBM65549 ILI65545:ILI65549 IVE65545:IVE65549 JFA65545:JFA65549 JOW65545:JOW65549 JYS65545:JYS65549 KIO65545:KIO65549 KSK65545:KSK65549 LCG65545:LCG65549 LMC65545:LMC65549 LVY65545:LVY65549 MFU65545:MFU65549 MPQ65545:MPQ65549 MZM65545:MZM65549 NJI65545:NJI65549 NTE65545:NTE65549 ODA65545:ODA65549 OMW65545:OMW65549 OWS65545:OWS65549 PGO65545:PGO65549 PQK65545:PQK65549 QAG65545:QAG65549 QKC65545:QKC65549 QTY65545:QTY65549 RDU65545:RDU65549 RNQ65545:RNQ65549 RXM65545:RXM65549 SHI65545:SHI65549 SRE65545:SRE65549 TBA65545:TBA65549 TKW65545:TKW65549 TUS65545:TUS65549 UEO65545:UEO65549 UOK65545:UOK65549 UYG65545:UYG65549 VIC65545:VIC65549 VRY65545:VRY65549 WBU65545:WBU65549 WLQ65545:WLQ65549 WVM65545:WVM65549 E131081:E131085 JA131081:JA131085 SW131081:SW131085 ACS131081:ACS131085 AMO131081:AMO131085 AWK131081:AWK131085 BGG131081:BGG131085 BQC131081:BQC131085 BZY131081:BZY131085 CJU131081:CJU131085 CTQ131081:CTQ131085 DDM131081:DDM131085 DNI131081:DNI131085 DXE131081:DXE131085 EHA131081:EHA131085 EQW131081:EQW131085 FAS131081:FAS131085 FKO131081:FKO131085 FUK131081:FUK131085 GEG131081:GEG131085 GOC131081:GOC131085 GXY131081:GXY131085 HHU131081:HHU131085 HRQ131081:HRQ131085 IBM131081:IBM131085 ILI131081:ILI131085 IVE131081:IVE131085 JFA131081:JFA131085 JOW131081:JOW131085 JYS131081:JYS131085 KIO131081:KIO131085 KSK131081:KSK131085 LCG131081:LCG131085 LMC131081:LMC131085 LVY131081:LVY131085 MFU131081:MFU131085 MPQ131081:MPQ131085 MZM131081:MZM131085 NJI131081:NJI131085 NTE131081:NTE131085 ODA131081:ODA131085 OMW131081:OMW131085 OWS131081:OWS131085 PGO131081:PGO131085 PQK131081:PQK131085 QAG131081:QAG131085 QKC131081:QKC131085 QTY131081:QTY131085 RDU131081:RDU131085 RNQ131081:RNQ131085 RXM131081:RXM131085 SHI131081:SHI131085 SRE131081:SRE131085 TBA131081:TBA131085 TKW131081:TKW131085 TUS131081:TUS131085 UEO131081:UEO131085 UOK131081:UOK131085 UYG131081:UYG131085 VIC131081:VIC131085 VRY131081:VRY131085 WBU131081:WBU131085 WLQ131081:WLQ131085 WVM131081:WVM131085 E196617:E196621 JA196617:JA196621 SW196617:SW196621 ACS196617:ACS196621 AMO196617:AMO196621 AWK196617:AWK196621 BGG196617:BGG196621 BQC196617:BQC196621 BZY196617:BZY196621 CJU196617:CJU196621 CTQ196617:CTQ196621 DDM196617:DDM196621 DNI196617:DNI196621 DXE196617:DXE196621 EHA196617:EHA196621 EQW196617:EQW196621 FAS196617:FAS196621 FKO196617:FKO196621 FUK196617:FUK196621 GEG196617:GEG196621 GOC196617:GOC196621 GXY196617:GXY196621 HHU196617:HHU196621 HRQ196617:HRQ196621 IBM196617:IBM196621 ILI196617:ILI196621 IVE196617:IVE196621 JFA196617:JFA196621 JOW196617:JOW196621 JYS196617:JYS196621 KIO196617:KIO196621 KSK196617:KSK196621 LCG196617:LCG196621 LMC196617:LMC196621 LVY196617:LVY196621 MFU196617:MFU196621 MPQ196617:MPQ196621 MZM196617:MZM196621 NJI196617:NJI196621 NTE196617:NTE196621 ODA196617:ODA196621 OMW196617:OMW196621 OWS196617:OWS196621 PGO196617:PGO196621 PQK196617:PQK196621 QAG196617:QAG196621 QKC196617:QKC196621 QTY196617:QTY196621 RDU196617:RDU196621 RNQ196617:RNQ196621 RXM196617:RXM196621 SHI196617:SHI196621 SRE196617:SRE196621 TBA196617:TBA196621 TKW196617:TKW196621 TUS196617:TUS196621 UEO196617:UEO196621 UOK196617:UOK196621 UYG196617:UYG196621 VIC196617:VIC196621 VRY196617:VRY196621 WBU196617:WBU196621 WLQ196617:WLQ196621 WVM196617:WVM196621 E262153:E262157 JA262153:JA262157 SW262153:SW262157 ACS262153:ACS262157 AMO262153:AMO262157 AWK262153:AWK262157 BGG262153:BGG262157 BQC262153:BQC262157 BZY262153:BZY262157 CJU262153:CJU262157 CTQ262153:CTQ262157 DDM262153:DDM262157 DNI262153:DNI262157 DXE262153:DXE262157 EHA262153:EHA262157 EQW262153:EQW262157 FAS262153:FAS262157 FKO262153:FKO262157 FUK262153:FUK262157 GEG262153:GEG262157 GOC262153:GOC262157 GXY262153:GXY262157 HHU262153:HHU262157 HRQ262153:HRQ262157 IBM262153:IBM262157 ILI262153:ILI262157 IVE262153:IVE262157 JFA262153:JFA262157 JOW262153:JOW262157 JYS262153:JYS262157 KIO262153:KIO262157 KSK262153:KSK262157 LCG262153:LCG262157 LMC262153:LMC262157 LVY262153:LVY262157 MFU262153:MFU262157 MPQ262153:MPQ262157 MZM262153:MZM262157 NJI262153:NJI262157 NTE262153:NTE262157 ODA262153:ODA262157 OMW262153:OMW262157 OWS262153:OWS262157 PGO262153:PGO262157 PQK262153:PQK262157 QAG262153:QAG262157 QKC262153:QKC262157 QTY262153:QTY262157 RDU262153:RDU262157 RNQ262153:RNQ262157 RXM262153:RXM262157 SHI262153:SHI262157 SRE262153:SRE262157 TBA262153:TBA262157 TKW262153:TKW262157 TUS262153:TUS262157 UEO262153:UEO262157 UOK262153:UOK262157 UYG262153:UYG262157 VIC262153:VIC262157 VRY262153:VRY262157 WBU262153:WBU262157 WLQ262153:WLQ262157 WVM262153:WVM262157 E327689:E327693 JA327689:JA327693 SW327689:SW327693 ACS327689:ACS327693 AMO327689:AMO327693 AWK327689:AWK327693 BGG327689:BGG327693 BQC327689:BQC327693 BZY327689:BZY327693 CJU327689:CJU327693 CTQ327689:CTQ327693 DDM327689:DDM327693 DNI327689:DNI327693 DXE327689:DXE327693 EHA327689:EHA327693 EQW327689:EQW327693 FAS327689:FAS327693 FKO327689:FKO327693 FUK327689:FUK327693 GEG327689:GEG327693 GOC327689:GOC327693 GXY327689:GXY327693 HHU327689:HHU327693 HRQ327689:HRQ327693 IBM327689:IBM327693 ILI327689:ILI327693 IVE327689:IVE327693 JFA327689:JFA327693 JOW327689:JOW327693 JYS327689:JYS327693 KIO327689:KIO327693 KSK327689:KSK327693 LCG327689:LCG327693 LMC327689:LMC327693 LVY327689:LVY327693 MFU327689:MFU327693 MPQ327689:MPQ327693 MZM327689:MZM327693 NJI327689:NJI327693 NTE327689:NTE327693 ODA327689:ODA327693 OMW327689:OMW327693 OWS327689:OWS327693 PGO327689:PGO327693 PQK327689:PQK327693 QAG327689:QAG327693 QKC327689:QKC327693 QTY327689:QTY327693 RDU327689:RDU327693 RNQ327689:RNQ327693 RXM327689:RXM327693 SHI327689:SHI327693 SRE327689:SRE327693 TBA327689:TBA327693 TKW327689:TKW327693 TUS327689:TUS327693 UEO327689:UEO327693 UOK327689:UOK327693 UYG327689:UYG327693 VIC327689:VIC327693 VRY327689:VRY327693 WBU327689:WBU327693 WLQ327689:WLQ327693 WVM327689:WVM327693 E393225:E393229 JA393225:JA393229 SW393225:SW393229 ACS393225:ACS393229 AMO393225:AMO393229 AWK393225:AWK393229 BGG393225:BGG393229 BQC393225:BQC393229 BZY393225:BZY393229 CJU393225:CJU393229 CTQ393225:CTQ393229 DDM393225:DDM393229 DNI393225:DNI393229 DXE393225:DXE393229 EHA393225:EHA393229 EQW393225:EQW393229 FAS393225:FAS393229 FKO393225:FKO393229 FUK393225:FUK393229 GEG393225:GEG393229 GOC393225:GOC393229 GXY393225:GXY393229 HHU393225:HHU393229 HRQ393225:HRQ393229 IBM393225:IBM393229 ILI393225:ILI393229 IVE393225:IVE393229 JFA393225:JFA393229 JOW393225:JOW393229 JYS393225:JYS393229 KIO393225:KIO393229 KSK393225:KSK393229 LCG393225:LCG393229 LMC393225:LMC393229 LVY393225:LVY393229 MFU393225:MFU393229 MPQ393225:MPQ393229 MZM393225:MZM393229 NJI393225:NJI393229 NTE393225:NTE393229 ODA393225:ODA393229 OMW393225:OMW393229 OWS393225:OWS393229 PGO393225:PGO393229 PQK393225:PQK393229 QAG393225:QAG393229 QKC393225:QKC393229 QTY393225:QTY393229 RDU393225:RDU393229 RNQ393225:RNQ393229 RXM393225:RXM393229 SHI393225:SHI393229 SRE393225:SRE393229 TBA393225:TBA393229 TKW393225:TKW393229 TUS393225:TUS393229 UEO393225:UEO393229 UOK393225:UOK393229 UYG393225:UYG393229 VIC393225:VIC393229 VRY393225:VRY393229 WBU393225:WBU393229 WLQ393225:WLQ393229 WVM393225:WVM393229 E458761:E458765 JA458761:JA458765 SW458761:SW458765 ACS458761:ACS458765 AMO458761:AMO458765 AWK458761:AWK458765 BGG458761:BGG458765 BQC458761:BQC458765 BZY458761:BZY458765 CJU458761:CJU458765 CTQ458761:CTQ458765 DDM458761:DDM458765 DNI458761:DNI458765 DXE458761:DXE458765 EHA458761:EHA458765 EQW458761:EQW458765 FAS458761:FAS458765 FKO458761:FKO458765 FUK458761:FUK458765 GEG458761:GEG458765 GOC458761:GOC458765 GXY458761:GXY458765 HHU458761:HHU458765 HRQ458761:HRQ458765 IBM458761:IBM458765 ILI458761:ILI458765 IVE458761:IVE458765 JFA458761:JFA458765 JOW458761:JOW458765 JYS458761:JYS458765 KIO458761:KIO458765 KSK458761:KSK458765 LCG458761:LCG458765 LMC458761:LMC458765 LVY458761:LVY458765 MFU458761:MFU458765 MPQ458761:MPQ458765 MZM458761:MZM458765 NJI458761:NJI458765 NTE458761:NTE458765 ODA458761:ODA458765 OMW458761:OMW458765 OWS458761:OWS458765 PGO458761:PGO458765 PQK458761:PQK458765 QAG458761:QAG458765 QKC458761:QKC458765 QTY458761:QTY458765 RDU458761:RDU458765 RNQ458761:RNQ458765 RXM458761:RXM458765 SHI458761:SHI458765 SRE458761:SRE458765 TBA458761:TBA458765 TKW458761:TKW458765 TUS458761:TUS458765 UEO458761:UEO458765 UOK458761:UOK458765 UYG458761:UYG458765 VIC458761:VIC458765 VRY458761:VRY458765 WBU458761:WBU458765 WLQ458761:WLQ458765 WVM458761:WVM458765 E524297:E524301 JA524297:JA524301 SW524297:SW524301 ACS524297:ACS524301 AMO524297:AMO524301 AWK524297:AWK524301 BGG524297:BGG524301 BQC524297:BQC524301 BZY524297:BZY524301 CJU524297:CJU524301 CTQ524297:CTQ524301 DDM524297:DDM524301 DNI524297:DNI524301 DXE524297:DXE524301 EHA524297:EHA524301 EQW524297:EQW524301 FAS524297:FAS524301 FKO524297:FKO524301 FUK524297:FUK524301 GEG524297:GEG524301 GOC524297:GOC524301 GXY524297:GXY524301 HHU524297:HHU524301 HRQ524297:HRQ524301 IBM524297:IBM524301 ILI524297:ILI524301 IVE524297:IVE524301 JFA524297:JFA524301 JOW524297:JOW524301 JYS524297:JYS524301 KIO524297:KIO524301 KSK524297:KSK524301 LCG524297:LCG524301 LMC524297:LMC524301 LVY524297:LVY524301 MFU524297:MFU524301 MPQ524297:MPQ524301 MZM524297:MZM524301 NJI524297:NJI524301 NTE524297:NTE524301 ODA524297:ODA524301 OMW524297:OMW524301 OWS524297:OWS524301 PGO524297:PGO524301 PQK524297:PQK524301 QAG524297:QAG524301 QKC524297:QKC524301 QTY524297:QTY524301 RDU524297:RDU524301 RNQ524297:RNQ524301 RXM524297:RXM524301 SHI524297:SHI524301 SRE524297:SRE524301 TBA524297:TBA524301 TKW524297:TKW524301 TUS524297:TUS524301 UEO524297:UEO524301 UOK524297:UOK524301 UYG524297:UYG524301 VIC524297:VIC524301 VRY524297:VRY524301 WBU524297:WBU524301 WLQ524297:WLQ524301 WVM524297:WVM524301 E589833:E589837 JA589833:JA589837 SW589833:SW589837 ACS589833:ACS589837 AMO589833:AMO589837 AWK589833:AWK589837 BGG589833:BGG589837 BQC589833:BQC589837 BZY589833:BZY589837 CJU589833:CJU589837 CTQ589833:CTQ589837 DDM589833:DDM589837 DNI589833:DNI589837 DXE589833:DXE589837 EHA589833:EHA589837 EQW589833:EQW589837 FAS589833:FAS589837 FKO589833:FKO589837 FUK589833:FUK589837 GEG589833:GEG589837 GOC589833:GOC589837 GXY589833:GXY589837 HHU589833:HHU589837 HRQ589833:HRQ589837 IBM589833:IBM589837 ILI589833:ILI589837 IVE589833:IVE589837 JFA589833:JFA589837 JOW589833:JOW589837 JYS589833:JYS589837 KIO589833:KIO589837 KSK589833:KSK589837 LCG589833:LCG589837 LMC589833:LMC589837 LVY589833:LVY589837 MFU589833:MFU589837 MPQ589833:MPQ589837 MZM589833:MZM589837 NJI589833:NJI589837 NTE589833:NTE589837 ODA589833:ODA589837 OMW589833:OMW589837 OWS589833:OWS589837 PGO589833:PGO589837 PQK589833:PQK589837 QAG589833:QAG589837 QKC589833:QKC589837 QTY589833:QTY589837 RDU589833:RDU589837 RNQ589833:RNQ589837 RXM589833:RXM589837 SHI589833:SHI589837 SRE589833:SRE589837 TBA589833:TBA589837 TKW589833:TKW589837 TUS589833:TUS589837 UEO589833:UEO589837 UOK589833:UOK589837 UYG589833:UYG589837 VIC589833:VIC589837 VRY589833:VRY589837 WBU589833:WBU589837 WLQ589833:WLQ589837 WVM589833:WVM589837 E655369:E655373 JA655369:JA655373 SW655369:SW655373 ACS655369:ACS655373 AMO655369:AMO655373 AWK655369:AWK655373 BGG655369:BGG655373 BQC655369:BQC655373 BZY655369:BZY655373 CJU655369:CJU655373 CTQ655369:CTQ655373 DDM655369:DDM655373 DNI655369:DNI655373 DXE655369:DXE655373 EHA655369:EHA655373 EQW655369:EQW655373 FAS655369:FAS655373 FKO655369:FKO655373 FUK655369:FUK655373 GEG655369:GEG655373 GOC655369:GOC655373 GXY655369:GXY655373 HHU655369:HHU655373 HRQ655369:HRQ655373 IBM655369:IBM655373 ILI655369:ILI655373 IVE655369:IVE655373 JFA655369:JFA655373 JOW655369:JOW655373 JYS655369:JYS655373 KIO655369:KIO655373 KSK655369:KSK655373 LCG655369:LCG655373 LMC655369:LMC655373 LVY655369:LVY655373 MFU655369:MFU655373 MPQ655369:MPQ655373 MZM655369:MZM655373 NJI655369:NJI655373 NTE655369:NTE655373 ODA655369:ODA655373 OMW655369:OMW655373 OWS655369:OWS655373 PGO655369:PGO655373 PQK655369:PQK655373 QAG655369:QAG655373 QKC655369:QKC655373 QTY655369:QTY655373 RDU655369:RDU655373 RNQ655369:RNQ655373 RXM655369:RXM655373 SHI655369:SHI655373 SRE655369:SRE655373 TBA655369:TBA655373 TKW655369:TKW655373 TUS655369:TUS655373 UEO655369:UEO655373 UOK655369:UOK655373 UYG655369:UYG655373 VIC655369:VIC655373 VRY655369:VRY655373 WBU655369:WBU655373 WLQ655369:WLQ655373 WVM655369:WVM655373 E720905:E720909 JA720905:JA720909 SW720905:SW720909 ACS720905:ACS720909 AMO720905:AMO720909 AWK720905:AWK720909 BGG720905:BGG720909 BQC720905:BQC720909 BZY720905:BZY720909 CJU720905:CJU720909 CTQ720905:CTQ720909 DDM720905:DDM720909 DNI720905:DNI720909 DXE720905:DXE720909 EHA720905:EHA720909 EQW720905:EQW720909 FAS720905:FAS720909 FKO720905:FKO720909 FUK720905:FUK720909 GEG720905:GEG720909 GOC720905:GOC720909 GXY720905:GXY720909 HHU720905:HHU720909 HRQ720905:HRQ720909 IBM720905:IBM720909 ILI720905:ILI720909 IVE720905:IVE720909 JFA720905:JFA720909 JOW720905:JOW720909 JYS720905:JYS720909 KIO720905:KIO720909 KSK720905:KSK720909 LCG720905:LCG720909 LMC720905:LMC720909 LVY720905:LVY720909 MFU720905:MFU720909 MPQ720905:MPQ720909 MZM720905:MZM720909 NJI720905:NJI720909 NTE720905:NTE720909 ODA720905:ODA720909 OMW720905:OMW720909 OWS720905:OWS720909 PGO720905:PGO720909 PQK720905:PQK720909 QAG720905:QAG720909 QKC720905:QKC720909 QTY720905:QTY720909 RDU720905:RDU720909 RNQ720905:RNQ720909 RXM720905:RXM720909 SHI720905:SHI720909 SRE720905:SRE720909 TBA720905:TBA720909 TKW720905:TKW720909 TUS720905:TUS720909 UEO720905:UEO720909 UOK720905:UOK720909 UYG720905:UYG720909 VIC720905:VIC720909 VRY720905:VRY720909 WBU720905:WBU720909 WLQ720905:WLQ720909 WVM720905:WVM720909 E786441:E786445 JA786441:JA786445 SW786441:SW786445 ACS786441:ACS786445 AMO786441:AMO786445 AWK786441:AWK786445 BGG786441:BGG786445 BQC786441:BQC786445 BZY786441:BZY786445 CJU786441:CJU786445 CTQ786441:CTQ786445 DDM786441:DDM786445 DNI786441:DNI786445 DXE786441:DXE786445 EHA786441:EHA786445 EQW786441:EQW786445 FAS786441:FAS786445 FKO786441:FKO786445 FUK786441:FUK786445 GEG786441:GEG786445 GOC786441:GOC786445 GXY786441:GXY786445 HHU786441:HHU786445 HRQ786441:HRQ786445 IBM786441:IBM786445 ILI786441:ILI786445 IVE786441:IVE786445 JFA786441:JFA786445 JOW786441:JOW786445 JYS786441:JYS786445 KIO786441:KIO786445 KSK786441:KSK786445 LCG786441:LCG786445 LMC786441:LMC786445 LVY786441:LVY786445 MFU786441:MFU786445 MPQ786441:MPQ786445 MZM786441:MZM786445 NJI786441:NJI786445 NTE786441:NTE786445 ODA786441:ODA786445 OMW786441:OMW786445 OWS786441:OWS786445 PGO786441:PGO786445 PQK786441:PQK786445 QAG786441:QAG786445 QKC786441:QKC786445 QTY786441:QTY786445 RDU786441:RDU786445 RNQ786441:RNQ786445 RXM786441:RXM786445 SHI786441:SHI786445 SRE786441:SRE786445 TBA786441:TBA786445 TKW786441:TKW786445 TUS786441:TUS786445 UEO786441:UEO786445 UOK786441:UOK786445 UYG786441:UYG786445 VIC786441:VIC786445 VRY786441:VRY786445 WBU786441:WBU786445 WLQ786441:WLQ786445 WVM786441:WVM786445 E851977:E851981 JA851977:JA851981 SW851977:SW851981 ACS851977:ACS851981 AMO851977:AMO851981 AWK851977:AWK851981 BGG851977:BGG851981 BQC851977:BQC851981 BZY851977:BZY851981 CJU851977:CJU851981 CTQ851977:CTQ851981 DDM851977:DDM851981 DNI851977:DNI851981 DXE851977:DXE851981 EHA851977:EHA851981 EQW851977:EQW851981 FAS851977:FAS851981 FKO851977:FKO851981 FUK851977:FUK851981 GEG851977:GEG851981 GOC851977:GOC851981 GXY851977:GXY851981 HHU851977:HHU851981 HRQ851977:HRQ851981 IBM851977:IBM851981 ILI851977:ILI851981 IVE851977:IVE851981 JFA851977:JFA851981 JOW851977:JOW851981 JYS851977:JYS851981 KIO851977:KIO851981 KSK851977:KSK851981 LCG851977:LCG851981 LMC851977:LMC851981 LVY851977:LVY851981 MFU851977:MFU851981 MPQ851977:MPQ851981 MZM851977:MZM851981 NJI851977:NJI851981 NTE851977:NTE851981 ODA851977:ODA851981 OMW851977:OMW851981 OWS851977:OWS851981 PGO851977:PGO851981 PQK851977:PQK851981 QAG851977:QAG851981 QKC851977:QKC851981 QTY851977:QTY851981 RDU851977:RDU851981 RNQ851977:RNQ851981 RXM851977:RXM851981 SHI851977:SHI851981 SRE851977:SRE851981 TBA851977:TBA851981 TKW851977:TKW851981 TUS851977:TUS851981 UEO851977:UEO851981 UOK851977:UOK851981 UYG851977:UYG851981 VIC851977:VIC851981 VRY851977:VRY851981 WBU851977:WBU851981 WLQ851977:WLQ851981 WVM851977:WVM851981 E917513:E917517 JA917513:JA917517 SW917513:SW917517 ACS917513:ACS917517 AMO917513:AMO917517 AWK917513:AWK917517 BGG917513:BGG917517 BQC917513:BQC917517 BZY917513:BZY917517 CJU917513:CJU917517 CTQ917513:CTQ917517 DDM917513:DDM917517 DNI917513:DNI917517 DXE917513:DXE917517 EHA917513:EHA917517 EQW917513:EQW917517 FAS917513:FAS917517 FKO917513:FKO917517 FUK917513:FUK917517 GEG917513:GEG917517 GOC917513:GOC917517 GXY917513:GXY917517 HHU917513:HHU917517 HRQ917513:HRQ917517 IBM917513:IBM917517 ILI917513:ILI917517 IVE917513:IVE917517 JFA917513:JFA917517 JOW917513:JOW917517 JYS917513:JYS917517 KIO917513:KIO917517 KSK917513:KSK917517 LCG917513:LCG917517 LMC917513:LMC917517 LVY917513:LVY917517 MFU917513:MFU917517 MPQ917513:MPQ917517 MZM917513:MZM917517 NJI917513:NJI917517 NTE917513:NTE917517 ODA917513:ODA917517 OMW917513:OMW917517 OWS917513:OWS917517 PGO917513:PGO917517 PQK917513:PQK917517 QAG917513:QAG917517 QKC917513:QKC917517 QTY917513:QTY917517 RDU917513:RDU917517 RNQ917513:RNQ917517 RXM917513:RXM917517 SHI917513:SHI917517 SRE917513:SRE917517 TBA917513:TBA917517 TKW917513:TKW917517 TUS917513:TUS917517 UEO917513:UEO917517 UOK917513:UOK917517 UYG917513:UYG917517 VIC917513:VIC917517 VRY917513:VRY917517 WBU917513:WBU917517 WLQ917513:WLQ917517 WVM917513:WVM917517 E983049:E983053 JA983049:JA983053 SW983049:SW983053 ACS983049:ACS983053 AMO983049:AMO983053 AWK983049:AWK983053 BGG983049:BGG983053 BQC983049:BQC983053 BZY983049:BZY983053 CJU983049:CJU983053 CTQ983049:CTQ983053 DDM983049:DDM983053 DNI983049:DNI983053 DXE983049:DXE983053 EHA983049:EHA983053 EQW983049:EQW983053 FAS983049:FAS983053 FKO983049:FKO983053 FUK983049:FUK983053 GEG983049:GEG983053 GOC983049:GOC983053 GXY983049:GXY983053 HHU983049:HHU983053 HRQ983049:HRQ983053 IBM983049:IBM983053 ILI983049:ILI983053 IVE983049:IVE983053 JFA983049:JFA983053 JOW983049:JOW983053 JYS983049:JYS983053 KIO983049:KIO983053 KSK983049:KSK983053 LCG983049:LCG983053 LMC983049:LMC983053 LVY983049:LVY983053 MFU983049:MFU983053 MPQ983049:MPQ983053 MZM983049:MZM983053 NJI983049:NJI983053 NTE983049:NTE983053 ODA983049:ODA983053 OMW983049:OMW983053 OWS983049:OWS983053 PGO983049:PGO983053 PQK983049:PQK983053 QAG983049:QAG983053 QKC983049:QKC983053 QTY983049:QTY983053 RDU983049:RDU983053 RNQ983049:RNQ983053 RXM983049:RXM983053 SHI983049:SHI983053 SRE983049:SRE983053 TBA983049:TBA983053 TKW983049:TKW983053 TUS983049:TUS983053 UEO983049:UEO983053 UOK983049:UOK983053 UYG983049:UYG983053 VIC983049:VIC983053 VRY983049:VRY983053 WBU983049:WBU983053 WLQ983049:WLQ983053 WVM983049:WVM983053" xr:uid="{00000000-0002-0000-0700-000001000000}">
      <formula1>"2013,2014,2015,2016,2017,2018,2020,2021,2022,2023,2024,2025"</formula1>
    </dataValidation>
    <dataValidation type="list" allowBlank="1" showInputMessage="1" showErrorMessage="1" sqref="F9:F13 JB9:JB13 SX9:SX13 ACT9:ACT13 AMP9:AMP13 AWL9:AWL13 BGH9:BGH13 BQD9:BQD13 BZZ9:BZZ13 CJV9:CJV13 CTR9:CTR13 DDN9:DDN13 DNJ9:DNJ13 DXF9:DXF13 EHB9:EHB13 EQX9:EQX13 FAT9:FAT13 FKP9:FKP13 FUL9:FUL13 GEH9:GEH13 GOD9:GOD13 GXZ9:GXZ13 HHV9:HHV13 HRR9:HRR13 IBN9:IBN13 ILJ9:ILJ13 IVF9:IVF13 JFB9:JFB13 JOX9:JOX13 JYT9:JYT13 KIP9:KIP13 KSL9:KSL13 LCH9:LCH13 LMD9:LMD13 LVZ9:LVZ13 MFV9:MFV13 MPR9:MPR13 MZN9:MZN13 NJJ9:NJJ13 NTF9:NTF13 ODB9:ODB13 OMX9:OMX13 OWT9:OWT13 PGP9:PGP13 PQL9:PQL13 QAH9:QAH13 QKD9:QKD13 QTZ9:QTZ13 RDV9:RDV13 RNR9:RNR13 RXN9:RXN13 SHJ9:SHJ13 SRF9:SRF13 TBB9:TBB13 TKX9:TKX13 TUT9:TUT13 UEP9:UEP13 UOL9:UOL13 UYH9:UYH13 VID9:VID13 VRZ9:VRZ13 WBV9:WBV13 WLR9:WLR13 WVN9:WVN13 F65545:F65549 JB65545:JB65549 SX65545:SX65549 ACT65545:ACT65549 AMP65545:AMP65549 AWL65545:AWL65549 BGH65545:BGH65549 BQD65545:BQD65549 BZZ65545:BZZ65549 CJV65545:CJV65549 CTR65545:CTR65549 DDN65545:DDN65549 DNJ65545:DNJ65549 DXF65545:DXF65549 EHB65545:EHB65549 EQX65545:EQX65549 FAT65545:FAT65549 FKP65545:FKP65549 FUL65545:FUL65549 GEH65545:GEH65549 GOD65545:GOD65549 GXZ65545:GXZ65549 HHV65545:HHV65549 HRR65545:HRR65549 IBN65545:IBN65549 ILJ65545:ILJ65549 IVF65545:IVF65549 JFB65545:JFB65549 JOX65545:JOX65549 JYT65545:JYT65549 KIP65545:KIP65549 KSL65545:KSL65549 LCH65545:LCH65549 LMD65545:LMD65549 LVZ65545:LVZ65549 MFV65545:MFV65549 MPR65545:MPR65549 MZN65545:MZN65549 NJJ65545:NJJ65549 NTF65545:NTF65549 ODB65545:ODB65549 OMX65545:OMX65549 OWT65545:OWT65549 PGP65545:PGP65549 PQL65545:PQL65549 QAH65545:QAH65549 QKD65545:QKD65549 QTZ65545:QTZ65549 RDV65545:RDV65549 RNR65545:RNR65549 RXN65545:RXN65549 SHJ65545:SHJ65549 SRF65545:SRF65549 TBB65545:TBB65549 TKX65545:TKX65549 TUT65545:TUT65549 UEP65545:UEP65549 UOL65545:UOL65549 UYH65545:UYH65549 VID65545:VID65549 VRZ65545:VRZ65549 WBV65545:WBV65549 WLR65545:WLR65549 WVN65545:WVN65549 F131081:F131085 JB131081:JB131085 SX131081:SX131085 ACT131081:ACT131085 AMP131081:AMP131085 AWL131081:AWL131085 BGH131081:BGH131085 BQD131081:BQD131085 BZZ131081:BZZ131085 CJV131081:CJV131085 CTR131081:CTR131085 DDN131081:DDN131085 DNJ131081:DNJ131085 DXF131081:DXF131085 EHB131081:EHB131085 EQX131081:EQX131085 FAT131081:FAT131085 FKP131081:FKP131085 FUL131081:FUL131085 GEH131081:GEH131085 GOD131081:GOD131085 GXZ131081:GXZ131085 HHV131081:HHV131085 HRR131081:HRR131085 IBN131081:IBN131085 ILJ131081:ILJ131085 IVF131081:IVF131085 JFB131081:JFB131085 JOX131081:JOX131085 JYT131081:JYT131085 KIP131081:KIP131085 KSL131081:KSL131085 LCH131081:LCH131085 LMD131081:LMD131085 LVZ131081:LVZ131085 MFV131081:MFV131085 MPR131081:MPR131085 MZN131081:MZN131085 NJJ131081:NJJ131085 NTF131081:NTF131085 ODB131081:ODB131085 OMX131081:OMX131085 OWT131081:OWT131085 PGP131081:PGP131085 PQL131081:PQL131085 QAH131081:QAH131085 QKD131081:QKD131085 QTZ131081:QTZ131085 RDV131081:RDV131085 RNR131081:RNR131085 RXN131081:RXN131085 SHJ131081:SHJ131085 SRF131081:SRF131085 TBB131081:TBB131085 TKX131081:TKX131085 TUT131081:TUT131085 UEP131081:UEP131085 UOL131081:UOL131085 UYH131081:UYH131085 VID131081:VID131085 VRZ131081:VRZ131085 WBV131081:WBV131085 WLR131081:WLR131085 WVN131081:WVN131085 F196617:F196621 JB196617:JB196621 SX196617:SX196621 ACT196617:ACT196621 AMP196617:AMP196621 AWL196617:AWL196621 BGH196617:BGH196621 BQD196617:BQD196621 BZZ196617:BZZ196621 CJV196617:CJV196621 CTR196617:CTR196621 DDN196617:DDN196621 DNJ196617:DNJ196621 DXF196617:DXF196621 EHB196617:EHB196621 EQX196617:EQX196621 FAT196617:FAT196621 FKP196617:FKP196621 FUL196617:FUL196621 GEH196617:GEH196621 GOD196617:GOD196621 GXZ196617:GXZ196621 HHV196617:HHV196621 HRR196617:HRR196621 IBN196617:IBN196621 ILJ196617:ILJ196621 IVF196617:IVF196621 JFB196617:JFB196621 JOX196617:JOX196621 JYT196617:JYT196621 KIP196617:KIP196621 KSL196617:KSL196621 LCH196617:LCH196621 LMD196617:LMD196621 LVZ196617:LVZ196621 MFV196617:MFV196621 MPR196617:MPR196621 MZN196617:MZN196621 NJJ196617:NJJ196621 NTF196617:NTF196621 ODB196617:ODB196621 OMX196617:OMX196621 OWT196617:OWT196621 PGP196617:PGP196621 PQL196617:PQL196621 QAH196617:QAH196621 QKD196617:QKD196621 QTZ196617:QTZ196621 RDV196617:RDV196621 RNR196617:RNR196621 RXN196617:RXN196621 SHJ196617:SHJ196621 SRF196617:SRF196621 TBB196617:TBB196621 TKX196617:TKX196621 TUT196617:TUT196621 UEP196617:UEP196621 UOL196617:UOL196621 UYH196617:UYH196621 VID196617:VID196621 VRZ196617:VRZ196621 WBV196617:WBV196621 WLR196617:WLR196621 WVN196617:WVN196621 F262153:F262157 JB262153:JB262157 SX262153:SX262157 ACT262153:ACT262157 AMP262153:AMP262157 AWL262153:AWL262157 BGH262153:BGH262157 BQD262153:BQD262157 BZZ262153:BZZ262157 CJV262153:CJV262157 CTR262153:CTR262157 DDN262153:DDN262157 DNJ262153:DNJ262157 DXF262153:DXF262157 EHB262153:EHB262157 EQX262153:EQX262157 FAT262153:FAT262157 FKP262153:FKP262157 FUL262153:FUL262157 GEH262153:GEH262157 GOD262153:GOD262157 GXZ262153:GXZ262157 HHV262153:HHV262157 HRR262153:HRR262157 IBN262153:IBN262157 ILJ262153:ILJ262157 IVF262153:IVF262157 JFB262153:JFB262157 JOX262153:JOX262157 JYT262153:JYT262157 KIP262153:KIP262157 KSL262153:KSL262157 LCH262153:LCH262157 LMD262153:LMD262157 LVZ262153:LVZ262157 MFV262153:MFV262157 MPR262153:MPR262157 MZN262153:MZN262157 NJJ262153:NJJ262157 NTF262153:NTF262157 ODB262153:ODB262157 OMX262153:OMX262157 OWT262153:OWT262157 PGP262153:PGP262157 PQL262153:PQL262157 QAH262153:QAH262157 QKD262153:QKD262157 QTZ262153:QTZ262157 RDV262153:RDV262157 RNR262153:RNR262157 RXN262153:RXN262157 SHJ262153:SHJ262157 SRF262153:SRF262157 TBB262153:TBB262157 TKX262153:TKX262157 TUT262153:TUT262157 UEP262153:UEP262157 UOL262153:UOL262157 UYH262153:UYH262157 VID262153:VID262157 VRZ262153:VRZ262157 WBV262153:WBV262157 WLR262153:WLR262157 WVN262153:WVN262157 F327689:F327693 JB327689:JB327693 SX327689:SX327693 ACT327689:ACT327693 AMP327689:AMP327693 AWL327689:AWL327693 BGH327689:BGH327693 BQD327689:BQD327693 BZZ327689:BZZ327693 CJV327689:CJV327693 CTR327689:CTR327693 DDN327689:DDN327693 DNJ327689:DNJ327693 DXF327689:DXF327693 EHB327689:EHB327693 EQX327689:EQX327693 FAT327689:FAT327693 FKP327689:FKP327693 FUL327689:FUL327693 GEH327689:GEH327693 GOD327689:GOD327693 GXZ327689:GXZ327693 HHV327689:HHV327693 HRR327689:HRR327693 IBN327689:IBN327693 ILJ327689:ILJ327693 IVF327689:IVF327693 JFB327689:JFB327693 JOX327689:JOX327693 JYT327689:JYT327693 KIP327689:KIP327693 KSL327689:KSL327693 LCH327689:LCH327693 LMD327689:LMD327693 LVZ327689:LVZ327693 MFV327689:MFV327693 MPR327689:MPR327693 MZN327689:MZN327693 NJJ327689:NJJ327693 NTF327689:NTF327693 ODB327689:ODB327693 OMX327689:OMX327693 OWT327689:OWT327693 PGP327689:PGP327693 PQL327689:PQL327693 QAH327689:QAH327693 QKD327689:QKD327693 QTZ327689:QTZ327693 RDV327689:RDV327693 RNR327689:RNR327693 RXN327689:RXN327693 SHJ327689:SHJ327693 SRF327689:SRF327693 TBB327689:TBB327693 TKX327689:TKX327693 TUT327689:TUT327693 UEP327689:UEP327693 UOL327689:UOL327693 UYH327689:UYH327693 VID327689:VID327693 VRZ327689:VRZ327693 WBV327689:WBV327693 WLR327689:WLR327693 WVN327689:WVN327693 F393225:F393229 JB393225:JB393229 SX393225:SX393229 ACT393225:ACT393229 AMP393225:AMP393229 AWL393225:AWL393229 BGH393225:BGH393229 BQD393225:BQD393229 BZZ393225:BZZ393229 CJV393225:CJV393229 CTR393225:CTR393229 DDN393225:DDN393229 DNJ393225:DNJ393229 DXF393225:DXF393229 EHB393225:EHB393229 EQX393225:EQX393229 FAT393225:FAT393229 FKP393225:FKP393229 FUL393225:FUL393229 GEH393225:GEH393229 GOD393225:GOD393229 GXZ393225:GXZ393229 HHV393225:HHV393229 HRR393225:HRR393229 IBN393225:IBN393229 ILJ393225:ILJ393229 IVF393225:IVF393229 JFB393225:JFB393229 JOX393225:JOX393229 JYT393225:JYT393229 KIP393225:KIP393229 KSL393225:KSL393229 LCH393225:LCH393229 LMD393225:LMD393229 LVZ393225:LVZ393229 MFV393225:MFV393229 MPR393225:MPR393229 MZN393225:MZN393229 NJJ393225:NJJ393229 NTF393225:NTF393229 ODB393225:ODB393229 OMX393225:OMX393229 OWT393225:OWT393229 PGP393225:PGP393229 PQL393225:PQL393229 QAH393225:QAH393229 QKD393225:QKD393229 QTZ393225:QTZ393229 RDV393225:RDV393229 RNR393225:RNR393229 RXN393225:RXN393229 SHJ393225:SHJ393229 SRF393225:SRF393229 TBB393225:TBB393229 TKX393225:TKX393229 TUT393225:TUT393229 UEP393225:UEP393229 UOL393225:UOL393229 UYH393225:UYH393229 VID393225:VID393229 VRZ393225:VRZ393229 WBV393225:WBV393229 WLR393225:WLR393229 WVN393225:WVN393229 F458761:F458765 JB458761:JB458765 SX458761:SX458765 ACT458761:ACT458765 AMP458761:AMP458765 AWL458761:AWL458765 BGH458761:BGH458765 BQD458761:BQD458765 BZZ458761:BZZ458765 CJV458761:CJV458765 CTR458761:CTR458765 DDN458761:DDN458765 DNJ458761:DNJ458765 DXF458761:DXF458765 EHB458761:EHB458765 EQX458761:EQX458765 FAT458761:FAT458765 FKP458761:FKP458765 FUL458761:FUL458765 GEH458761:GEH458765 GOD458761:GOD458765 GXZ458761:GXZ458765 HHV458761:HHV458765 HRR458761:HRR458765 IBN458761:IBN458765 ILJ458761:ILJ458765 IVF458761:IVF458765 JFB458761:JFB458765 JOX458761:JOX458765 JYT458761:JYT458765 KIP458761:KIP458765 KSL458761:KSL458765 LCH458761:LCH458765 LMD458761:LMD458765 LVZ458761:LVZ458765 MFV458761:MFV458765 MPR458761:MPR458765 MZN458761:MZN458765 NJJ458761:NJJ458765 NTF458761:NTF458765 ODB458761:ODB458765 OMX458761:OMX458765 OWT458761:OWT458765 PGP458761:PGP458765 PQL458761:PQL458765 QAH458761:QAH458765 QKD458761:QKD458765 QTZ458761:QTZ458765 RDV458761:RDV458765 RNR458761:RNR458765 RXN458761:RXN458765 SHJ458761:SHJ458765 SRF458761:SRF458765 TBB458761:TBB458765 TKX458761:TKX458765 TUT458761:TUT458765 UEP458761:UEP458765 UOL458761:UOL458765 UYH458761:UYH458765 VID458761:VID458765 VRZ458761:VRZ458765 WBV458761:WBV458765 WLR458761:WLR458765 WVN458761:WVN458765 F524297:F524301 JB524297:JB524301 SX524297:SX524301 ACT524297:ACT524301 AMP524297:AMP524301 AWL524297:AWL524301 BGH524297:BGH524301 BQD524297:BQD524301 BZZ524297:BZZ524301 CJV524297:CJV524301 CTR524297:CTR524301 DDN524297:DDN524301 DNJ524297:DNJ524301 DXF524297:DXF524301 EHB524297:EHB524301 EQX524297:EQX524301 FAT524297:FAT524301 FKP524297:FKP524301 FUL524297:FUL524301 GEH524297:GEH524301 GOD524297:GOD524301 GXZ524297:GXZ524301 HHV524297:HHV524301 HRR524297:HRR524301 IBN524297:IBN524301 ILJ524297:ILJ524301 IVF524297:IVF524301 JFB524297:JFB524301 JOX524297:JOX524301 JYT524297:JYT524301 KIP524297:KIP524301 KSL524297:KSL524301 LCH524297:LCH524301 LMD524297:LMD524301 LVZ524297:LVZ524301 MFV524297:MFV524301 MPR524297:MPR524301 MZN524297:MZN524301 NJJ524297:NJJ524301 NTF524297:NTF524301 ODB524297:ODB524301 OMX524297:OMX524301 OWT524297:OWT524301 PGP524297:PGP524301 PQL524297:PQL524301 QAH524297:QAH524301 QKD524297:QKD524301 QTZ524297:QTZ524301 RDV524297:RDV524301 RNR524297:RNR524301 RXN524297:RXN524301 SHJ524297:SHJ524301 SRF524297:SRF524301 TBB524297:TBB524301 TKX524297:TKX524301 TUT524297:TUT524301 UEP524297:UEP524301 UOL524297:UOL524301 UYH524297:UYH524301 VID524297:VID524301 VRZ524297:VRZ524301 WBV524297:WBV524301 WLR524297:WLR524301 WVN524297:WVN524301 F589833:F589837 JB589833:JB589837 SX589833:SX589837 ACT589833:ACT589837 AMP589833:AMP589837 AWL589833:AWL589837 BGH589833:BGH589837 BQD589833:BQD589837 BZZ589833:BZZ589837 CJV589833:CJV589837 CTR589833:CTR589837 DDN589833:DDN589837 DNJ589833:DNJ589837 DXF589833:DXF589837 EHB589833:EHB589837 EQX589833:EQX589837 FAT589833:FAT589837 FKP589833:FKP589837 FUL589833:FUL589837 GEH589833:GEH589837 GOD589833:GOD589837 GXZ589833:GXZ589837 HHV589833:HHV589837 HRR589833:HRR589837 IBN589833:IBN589837 ILJ589833:ILJ589837 IVF589833:IVF589837 JFB589833:JFB589837 JOX589833:JOX589837 JYT589833:JYT589837 KIP589833:KIP589837 KSL589833:KSL589837 LCH589833:LCH589837 LMD589833:LMD589837 LVZ589833:LVZ589837 MFV589833:MFV589837 MPR589833:MPR589837 MZN589833:MZN589837 NJJ589833:NJJ589837 NTF589833:NTF589837 ODB589833:ODB589837 OMX589833:OMX589837 OWT589833:OWT589837 PGP589833:PGP589837 PQL589833:PQL589837 QAH589833:QAH589837 QKD589833:QKD589837 QTZ589833:QTZ589837 RDV589833:RDV589837 RNR589833:RNR589837 RXN589833:RXN589837 SHJ589833:SHJ589837 SRF589833:SRF589837 TBB589833:TBB589837 TKX589833:TKX589837 TUT589833:TUT589837 UEP589833:UEP589837 UOL589833:UOL589837 UYH589833:UYH589837 VID589833:VID589837 VRZ589833:VRZ589837 WBV589833:WBV589837 WLR589833:WLR589837 WVN589833:WVN589837 F655369:F655373 JB655369:JB655373 SX655369:SX655373 ACT655369:ACT655373 AMP655369:AMP655373 AWL655369:AWL655373 BGH655369:BGH655373 BQD655369:BQD655373 BZZ655369:BZZ655373 CJV655369:CJV655373 CTR655369:CTR655373 DDN655369:DDN655373 DNJ655369:DNJ655373 DXF655369:DXF655373 EHB655369:EHB655373 EQX655369:EQX655373 FAT655369:FAT655373 FKP655369:FKP655373 FUL655369:FUL655373 GEH655369:GEH655373 GOD655369:GOD655373 GXZ655369:GXZ655373 HHV655369:HHV655373 HRR655369:HRR655373 IBN655369:IBN655373 ILJ655369:ILJ655373 IVF655369:IVF655373 JFB655369:JFB655373 JOX655369:JOX655373 JYT655369:JYT655373 KIP655369:KIP655373 KSL655369:KSL655373 LCH655369:LCH655373 LMD655369:LMD655373 LVZ655369:LVZ655373 MFV655369:MFV655373 MPR655369:MPR655373 MZN655369:MZN655373 NJJ655369:NJJ655373 NTF655369:NTF655373 ODB655369:ODB655373 OMX655369:OMX655373 OWT655369:OWT655373 PGP655369:PGP655373 PQL655369:PQL655373 QAH655369:QAH655373 QKD655369:QKD655373 QTZ655369:QTZ655373 RDV655369:RDV655373 RNR655369:RNR655373 RXN655369:RXN655373 SHJ655369:SHJ655373 SRF655369:SRF655373 TBB655369:TBB655373 TKX655369:TKX655373 TUT655369:TUT655373 UEP655369:UEP655373 UOL655369:UOL655373 UYH655369:UYH655373 VID655369:VID655373 VRZ655369:VRZ655373 WBV655369:WBV655373 WLR655369:WLR655373 WVN655369:WVN655373 F720905:F720909 JB720905:JB720909 SX720905:SX720909 ACT720905:ACT720909 AMP720905:AMP720909 AWL720905:AWL720909 BGH720905:BGH720909 BQD720905:BQD720909 BZZ720905:BZZ720909 CJV720905:CJV720909 CTR720905:CTR720909 DDN720905:DDN720909 DNJ720905:DNJ720909 DXF720905:DXF720909 EHB720905:EHB720909 EQX720905:EQX720909 FAT720905:FAT720909 FKP720905:FKP720909 FUL720905:FUL720909 GEH720905:GEH720909 GOD720905:GOD720909 GXZ720905:GXZ720909 HHV720905:HHV720909 HRR720905:HRR720909 IBN720905:IBN720909 ILJ720905:ILJ720909 IVF720905:IVF720909 JFB720905:JFB720909 JOX720905:JOX720909 JYT720905:JYT720909 KIP720905:KIP720909 KSL720905:KSL720909 LCH720905:LCH720909 LMD720905:LMD720909 LVZ720905:LVZ720909 MFV720905:MFV720909 MPR720905:MPR720909 MZN720905:MZN720909 NJJ720905:NJJ720909 NTF720905:NTF720909 ODB720905:ODB720909 OMX720905:OMX720909 OWT720905:OWT720909 PGP720905:PGP720909 PQL720905:PQL720909 QAH720905:QAH720909 QKD720905:QKD720909 QTZ720905:QTZ720909 RDV720905:RDV720909 RNR720905:RNR720909 RXN720905:RXN720909 SHJ720905:SHJ720909 SRF720905:SRF720909 TBB720905:TBB720909 TKX720905:TKX720909 TUT720905:TUT720909 UEP720905:UEP720909 UOL720905:UOL720909 UYH720905:UYH720909 VID720905:VID720909 VRZ720905:VRZ720909 WBV720905:WBV720909 WLR720905:WLR720909 WVN720905:WVN720909 F786441:F786445 JB786441:JB786445 SX786441:SX786445 ACT786441:ACT786445 AMP786441:AMP786445 AWL786441:AWL786445 BGH786441:BGH786445 BQD786441:BQD786445 BZZ786441:BZZ786445 CJV786441:CJV786445 CTR786441:CTR786445 DDN786441:DDN786445 DNJ786441:DNJ786445 DXF786441:DXF786445 EHB786441:EHB786445 EQX786441:EQX786445 FAT786441:FAT786445 FKP786441:FKP786445 FUL786441:FUL786445 GEH786441:GEH786445 GOD786441:GOD786445 GXZ786441:GXZ786445 HHV786441:HHV786445 HRR786441:HRR786445 IBN786441:IBN786445 ILJ786441:ILJ786445 IVF786441:IVF786445 JFB786441:JFB786445 JOX786441:JOX786445 JYT786441:JYT786445 KIP786441:KIP786445 KSL786441:KSL786445 LCH786441:LCH786445 LMD786441:LMD786445 LVZ786441:LVZ786445 MFV786441:MFV786445 MPR786441:MPR786445 MZN786441:MZN786445 NJJ786441:NJJ786445 NTF786441:NTF786445 ODB786441:ODB786445 OMX786441:OMX786445 OWT786441:OWT786445 PGP786441:PGP786445 PQL786441:PQL786445 QAH786441:QAH786445 QKD786441:QKD786445 QTZ786441:QTZ786445 RDV786441:RDV786445 RNR786441:RNR786445 RXN786441:RXN786445 SHJ786441:SHJ786445 SRF786441:SRF786445 TBB786441:TBB786445 TKX786441:TKX786445 TUT786441:TUT786445 UEP786441:UEP786445 UOL786441:UOL786445 UYH786441:UYH786445 VID786441:VID786445 VRZ786441:VRZ786445 WBV786441:WBV786445 WLR786441:WLR786445 WVN786441:WVN786445 F851977:F851981 JB851977:JB851981 SX851977:SX851981 ACT851977:ACT851981 AMP851977:AMP851981 AWL851977:AWL851981 BGH851977:BGH851981 BQD851977:BQD851981 BZZ851977:BZZ851981 CJV851977:CJV851981 CTR851977:CTR851981 DDN851977:DDN851981 DNJ851977:DNJ851981 DXF851977:DXF851981 EHB851977:EHB851981 EQX851977:EQX851981 FAT851977:FAT851981 FKP851977:FKP851981 FUL851977:FUL851981 GEH851977:GEH851981 GOD851977:GOD851981 GXZ851977:GXZ851981 HHV851977:HHV851981 HRR851977:HRR851981 IBN851977:IBN851981 ILJ851977:ILJ851981 IVF851977:IVF851981 JFB851977:JFB851981 JOX851977:JOX851981 JYT851977:JYT851981 KIP851977:KIP851981 KSL851977:KSL851981 LCH851977:LCH851981 LMD851977:LMD851981 LVZ851977:LVZ851981 MFV851977:MFV851981 MPR851977:MPR851981 MZN851977:MZN851981 NJJ851977:NJJ851981 NTF851977:NTF851981 ODB851977:ODB851981 OMX851977:OMX851981 OWT851977:OWT851981 PGP851977:PGP851981 PQL851977:PQL851981 QAH851977:QAH851981 QKD851977:QKD851981 QTZ851977:QTZ851981 RDV851977:RDV851981 RNR851977:RNR851981 RXN851977:RXN851981 SHJ851977:SHJ851981 SRF851977:SRF851981 TBB851977:TBB851981 TKX851977:TKX851981 TUT851977:TUT851981 UEP851977:UEP851981 UOL851977:UOL851981 UYH851977:UYH851981 VID851977:VID851981 VRZ851977:VRZ851981 WBV851977:WBV851981 WLR851977:WLR851981 WVN851977:WVN851981 F917513:F917517 JB917513:JB917517 SX917513:SX917517 ACT917513:ACT917517 AMP917513:AMP917517 AWL917513:AWL917517 BGH917513:BGH917517 BQD917513:BQD917517 BZZ917513:BZZ917517 CJV917513:CJV917517 CTR917513:CTR917517 DDN917513:DDN917517 DNJ917513:DNJ917517 DXF917513:DXF917517 EHB917513:EHB917517 EQX917513:EQX917517 FAT917513:FAT917517 FKP917513:FKP917517 FUL917513:FUL917517 GEH917513:GEH917517 GOD917513:GOD917517 GXZ917513:GXZ917517 HHV917513:HHV917517 HRR917513:HRR917517 IBN917513:IBN917517 ILJ917513:ILJ917517 IVF917513:IVF917517 JFB917513:JFB917517 JOX917513:JOX917517 JYT917513:JYT917517 KIP917513:KIP917517 KSL917513:KSL917517 LCH917513:LCH917517 LMD917513:LMD917517 LVZ917513:LVZ917517 MFV917513:MFV917517 MPR917513:MPR917517 MZN917513:MZN917517 NJJ917513:NJJ917517 NTF917513:NTF917517 ODB917513:ODB917517 OMX917513:OMX917517 OWT917513:OWT917517 PGP917513:PGP917517 PQL917513:PQL917517 QAH917513:QAH917517 QKD917513:QKD917517 QTZ917513:QTZ917517 RDV917513:RDV917517 RNR917513:RNR917517 RXN917513:RXN917517 SHJ917513:SHJ917517 SRF917513:SRF917517 TBB917513:TBB917517 TKX917513:TKX917517 TUT917513:TUT917517 UEP917513:UEP917517 UOL917513:UOL917517 UYH917513:UYH917517 VID917513:VID917517 VRZ917513:VRZ917517 WBV917513:WBV917517 WLR917513:WLR917517 WVN917513:WVN917517 F983049:F983053 JB983049:JB983053 SX983049:SX983053 ACT983049:ACT983053 AMP983049:AMP983053 AWL983049:AWL983053 BGH983049:BGH983053 BQD983049:BQD983053 BZZ983049:BZZ983053 CJV983049:CJV983053 CTR983049:CTR983053 DDN983049:DDN983053 DNJ983049:DNJ983053 DXF983049:DXF983053 EHB983049:EHB983053 EQX983049:EQX983053 FAT983049:FAT983053 FKP983049:FKP983053 FUL983049:FUL983053 GEH983049:GEH983053 GOD983049:GOD983053 GXZ983049:GXZ983053 HHV983049:HHV983053 HRR983049:HRR983053 IBN983049:IBN983053 ILJ983049:ILJ983053 IVF983049:IVF983053 JFB983049:JFB983053 JOX983049:JOX983053 JYT983049:JYT983053 KIP983049:KIP983053 KSL983049:KSL983053 LCH983049:LCH983053 LMD983049:LMD983053 LVZ983049:LVZ983053 MFV983049:MFV983053 MPR983049:MPR983053 MZN983049:MZN983053 NJJ983049:NJJ983053 NTF983049:NTF983053 ODB983049:ODB983053 OMX983049:OMX983053 OWT983049:OWT983053 PGP983049:PGP983053 PQL983049:PQL983053 QAH983049:QAH983053 QKD983049:QKD983053 QTZ983049:QTZ983053 RDV983049:RDV983053 RNR983049:RNR983053 RXN983049:RXN983053 SHJ983049:SHJ983053 SRF983049:SRF983053 TBB983049:TBB983053 TKX983049:TKX983053 TUT983049:TUT983053 UEP983049:UEP983053 UOL983049:UOL983053 UYH983049:UYH983053 VID983049:VID983053 VRZ983049:VRZ983053 WBV983049:WBV983053 WLR983049:WLR983053 WVN983049:WVN983053 C9:C13 IY9:IY13 SU9:SU13 ACQ9:ACQ13 AMM9:AMM13 AWI9:AWI13 BGE9:BGE13 BQA9:BQA13 BZW9:BZW13 CJS9:CJS13 CTO9:CTO13 DDK9:DDK13 DNG9:DNG13 DXC9:DXC13 EGY9:EGY13 EQU9:EQU13 FAQ9:FAQ13 FKM9:FKM13 FUI9:FUI13 GEE9:GEE13 GOA9:GOA13 GXW9:GXW13 HHS9:HHS13 HRO9:HRO13 IBK9:IBK13 ILG9:ILG13 IVC9:IVC13 JEY9:JEY13 JOU9:JOU13 JYQ9:JYQ13 KIM9:KIM13 KSI9:KSI13 LCE9:LCE13 LMA9:LMA13 LVW9:LVW13 MFS9:MFS13 MPO9:MPO13 MZK9:MZK13 NJG9:NJG13 NTC9:NTC13 OCY9:OCY13 OMU9:OMU13 OWQ9:OWQ13 PGM9:PGM13 PQI9:PQI13 QAE9:QAE13 QKA9:QKA13 QTW9:QTW13 RDS9:RDS13 RNO9:RNO13 RXK9:RXK13 SHG9:SHG13 SRC9:SRC13 TAY9:TAY13 TKU9:TKU13 TUQ9:TUQ13 UEM9:UEM13 UOI9:UOI13 UYE9:UYE13 VIA9:VIA13 VRW9:VRW13 WBS9:WBS13 WLO9:WLO13 WVK9:WVK13 C65545:C65549 IY65545:IY65549 SU65545:SU65549 ACQ65545:ACQ65549 AMM65545:AMM65549 AWI65545:AWI65549 BGE65545:BGE65549 BQA65545:BQA65549 BZW65545:BZW65549 CJS65545:CJS65549 CTO65545:CTO65549 DDK65545:DDK65549 DNG65545:DNG65549 DXC65545:DXC65549 EGY65545:EGY65549 EQU65545:EQU65549 FAQ65545:FAQ65549 FKM65545:FKM65549 FUI65545:FUI65549 GEE65545:GEE65549 GOA65545:GOA65549 GXW65545:GXW65549 HHS65545:HHS65549 HRO65545:HRO65549 IBK65545:IBK65549 ILG65545:ILG65549 IVC65545:IVC65549 JEY65545:JEY65549 JOU65545:JOU65549 JYQ65545:JYQ65549 KIM65545:KIM65549 KSI65545:KSI65549 LCE65545:LCE65549 LMA65545:LMA65549 LVW65545:LVW65549 MFS65545:MFS65549 MPO65545:MPO65549 MZK65545:MZK65549 NJG65545:NJG65549 NTC65545:NTC65549 OCY65545:OCY65549 OMU65545:OMU65549 OWQ65545:OWQ65549 PGM65545:PGM65549 PQI65545:PQI65549 QAE65545:QAE65549 QKA65545:QKA65549 QTW65545:QTW65549 RDS65545:RDS65549 RNO65545:RNO65549 RXK65545:RXK65549 SHG65545:SHG65549 SRC65545:SRC65549 TAY65545:TAY65549 TKU65545:TKU65549 TUQ65545:TUQ65549 UEM65545:UEM65549 UOI65545:UOI65549 UYE65545:UYE65549 VIA65545:VIA65549 VRW65545:VRW65549 WBS65545:WBS65549 WLO65545:WLO65549 WVK65545:WVK65549 C131081:C131085 IY131081:IY131085 SU131081:SU131085 ACQ131081:ACQ131085 AMM131081:AMM131085 AWI131081:AWI131085 BGE131081:BGE131085 BQA131081:BQA131085 BZW131081:BZW131085 CJS131081:CJS131085 CTO131081:CTO131085 DDK131081:DDK131085 DNG131081:DNG131085 DXC131081:DXC131085 EGY131081:EGY131085 EQU131081:EQU131085 FAQ131081:FAQ131085 FKM131081:FKM131085 FUI131081:FUI131085 GEE131081:GEE131085 GOA131081:GOA131085 GXW131081:GXW131085 HHS131081:HHS131085 HRO131081:HRO131085 IBK131081:IBK131085 ILG131081:ILG131085 IVC131081:IVC131085 JEY131081:JEY131085 JOU131081:JOU131085 JYQ131081:JYQ131085 KIM131081:KIM131085 KSI131081:KSI131085 LCE131081:LCE131085 LMA131081:LMA131085 LVW131081:LVW131085 MFS131081:MFS131085 MPO131081:MPO131085 MZK131081:MZK131085 NJG131081:NJG131085 NTC131081:NTC131085 OCY131081:OCY131085 OMU131081:OMU131085 OWQ131081:OWQ131085 PGM131081:PGM131085 PQI131081:PQI131085 QAE131081:QAE131085 QKA131081:QKA131085 QTW131081:QTW131085 RDS131081:RDS131085 RNO131081:RNO131085 RXK131081:RXK131085 SHG131081:SHG131085 SRC131081:SRC131085 TAY131081:TAY131085 TKU131081:TKU131085 TUQ131081:TUQ131085 UEM131081:UEM131085 UOI131081:UOI131085 UYE131081:UYE131085 VIA131081:VIA131085 VRW131081:VRW131085 WBS131081:WBS131085 WLO131081:WLO131085 WVK131081:WVK131085 C196617:C196621 IY196617:IY196621 SU196617:SU196621 ACQ196617:ACQ196621 AMM196617:AMM196621 AWI196617:AWI196621 BGE196617:BGE196621 BQA196617:BQA196621 BZW196617:BZW196621 CJS196617:CJS196621 CTO196617:CTO196621 DDK196617:DDK196621 DNG196617:DNG196621 DXC196617:DXC196621 EGY196617:EGY196621 EQU196617:EQU196621 FAQ196617:FAQ196621 FKM196617:FKM196621 FUI196617:FUI196621 GEE196617:GEE196621 GOA196617:GOA196621 GXW196617:GXW196621 HHS196617:HHS196621 HRO196617:HRO196621 IBK196617:IBK196621 ILG196617:ILG196621 IVC196617:IVC196621 JEY196617:JEY196621 JOU196617:JOU196621 JYQ196617:JYQ196621 KIM196617:KIM196621 KSI196617:KSI196621 LCE196617:LCE196621 LMA196617:LMA196621 LVW196617:LVW196621 MFS196617:MFS196621 MPO196617:MPO196621 MZK196617:MZK196621 NJG196617:NJG196621 NTC196617:NTC196621 OCY196617:OCY196621 OMU196617:OMU196621 OWQ196617:OWQ196621 PGM196617:PGM196621 PQI196617:PQI196621 QAE196617:QAE196621 QKA196617:QKA196621 QTW196617:QTW196621 RDS196617:RDS196621 RNO196617:RNO196621 RXK196617:RXK196621 SHG196617:SHG196621 SRC196617:SRC196621 TAY196617:TAY196621 TKU196617:TKU196621 TUQ196617:TUQ196621 UEM196617:UEM196621 UOI196617:UOI196621 UYE196617:UYE196621 VIA196617:VIA196621 VRW196617:VRW196621 WBS196617:WBS196621 WLO196617:WLO196621 WVK196617:WVK196621 C262153:C262157 IY262153:IY262157 SU262153:SU262157 ACQ262153:ACQ262157 AMM262153:AMM262157 AWI262153:AWI262157 BGE262153:BGE262157 BQA262153:BQA262157 BZW262153:BZW262157 CJS262153:CJS262157 CTO262153:CTO262157 DDK262153:DDK262157 DNG262153:DNG262157 DXC262153:DXC262157 EGY262153:EGY262157 EQU262153:EQU262157 FAQ262153:FAQ262157 FKM262153:FKM262157 FUI262153:FUI262157 GEE262153:GEE262157 GOA262153:GOA262157 GXW262153:GXW262157 HHS262153:HHS262157 HRO262153:HRO262157 IBK262153:IBK262157 ILG262153:ILG262157 IVC262153:IVC262157 JEY262153:JEY262157 JOU262153:JOU262157 JYQ262153:JYQ262157 KIM262153:KIM262157 KSI262153:KSI262157 LCE262153:LCE262157 LMA262153:LMA262157 LVW262153:LVW262157 MFS262153:MFS262157 MPO262153:MPO262157 MZK262153:MZK262157 NJG262153:NJG262157 NTC262153:NTC262157 OCY262153:OCY262157 OMU262153:OMU262157 OWQ262153:OWQ262157 PGM262153:PGM262157 PQI262153:PQI262157 QAE262153:QAE262157 QKA262153:QKA262157 QTW262153:QTW262157 RDS262153:RDS262157 RNO262153:RNO262157 RXK262153:RXK262157 SHG262153:SHG262157 SRC262153:SRC262157 TAY262153:TAY262157 TKU262153:TKU262157 TUQ262153:TUQ262157 UEM262153:UEM262157 UOI262153:UOI262157 UYE262153:UYE262157 VIA262153:VIA262157 VRW262153:VRW262157 WBS262153:WBS262157 WLO262153:WLO262157 WVK262153:WVK262157 C327689:C327693 IY327689:IY327693 SU327689:SU327693 ACQ327689:ACQ327693 AMM327689:AMM327693 AWI327689:AWI327693 BGE327689:BGE327693 BQA327689:BQA327693 BZW327689:BZW327693 CJS327689:CJS327693 CTO327689:CTO327693 DDK327689:DDK327693 DNG327689:DNG327693 DXC327689:DXC327693 EGY327689:EGY327693 EQU327689:EQU327693 FAQ327689:FAQ327693 FKM327689:FKM327693 FUI327689:FUI327693 GEE327689:GEE327693 GOA327689:GOA327693 GXW327689:GXW327693 HHS327689:HHS327693 HRO327689:HRO327693 IBK327689:IBK327693 ILG327689:ILG327693 IVC327689:IVC327693 JEY327689:JEY327693 JOU327689:JOU327693 JYQ327689:JYQ327693 KIM327689:KIM327693 KSI327689:KSI327693 LCE327689:LCE327693 LMA327689:LMA327693 LVW327689:LVW327693 MFS327689:MFS327693 MPO327689:MPO327693 MZK327689:MZK327693 NJG327689:NJG327693 NTC327689:NTC327693 OCY327689:OCY327693 OMU327689:OMU327693 OWQ327689:OWQ327693 PGM327689:PGM327693 PQI327689:PQI327693 QAE327689:QAE327693 QKA327689:QKA327693 QTW327689:QTW327693 RDS327689:RDS327693 RNO327689:RNO327693 RXK327689:RXK327693 SHG327689:SHG327693 SRC327689:SRC327693 TAY327689:TAY327693 TKU327689:TKU327693 TUQ327689:TUQ327693 UEM327689:UEM327693 UOI327689:UOI327693 UYE327689:UYE327693 VIA327689:VIA327693 VRW327689:VRW327693 WBS327689:WBS327693 WLO327689:WLO327693 WVK327689:WVK327693 C393225:C393229 IY393225:IY393229 SU393225:SU393229 ACQ393225:ACQ393229 AMM393225:AMM393229 AWI393225:AWI393229 BGE393225:BGE393229 BQA393225:BQA393229 BZW393225:BZW393229 CJS393225:CJS393229 CTO393225:CTO393229 DDK393225:DDK393229 DNG393225:DNG393229 DXC393225:DXC393229 EGY393225:EGY393229 EQU393225:EQU393229 FAQ393225:FAQ393229 FKM393225:FKM393229 FUI393225:FUI393229 GEE393225:GEE393229 GOA393225:GOA393229 GXW393225:GXW393229 HHS393225:HHS393229 HRO393225:HRO393229 IBK393225:IBK393229 ILG393225:ILG393229 IVC393225:IVC393229 JEY393225:JEY393229 JOU393225:JOU393229 JYQ393225:JYQ393229 KIM393225:KIM393229 KSI393225:KSI393229 LCE393225:LCE393229 LMA393225:LMA393229 LVW393225:LVW393229 MFS393225:MFS393229 MPO393225:MPO393229 MZK393225:MZK393229 NJG393225:NJG393229 NTC393225:NTC393229 OCY393225:OCY393229 OMU393225:OMU393229 OWQ393225:OWQ393229 PGM393225:PGM393229 PQI393225:PQI393229 QAE393225:QAE393229 QKA393225:QKA393229 QTW393225:QTW393229 RDS393225:RDS393229 RNO393225:RNO393229 RXK393225:RXK393229 SHG393225:SHG393229 SRC393225:SRC393229 TAY393225:TAY393229 TKU393225:TKU393229 TUQ393225:TUQ393229 UEM393225:UEM393229 UOI393225:UOI393229 UYE393225:UYE393229 VIA393225:VIA393229 VRW393225:VRW393229 WBS393225:WBS393229 WLO393225:WLO393229 WVK393225:WVK393229 C458761:C458765 IY458761:IY458765 SU458761:SU458765 ACQ458761:ACQ458765 AMM458761:AMM458765 AWI458761:AWI458765 BGE458761:BGE458765 BQA458761:BQA458765 BZW458761:BZW458765 CJS458761:CJS458765 CTO458761:CTO458765 DDK458761:DDK458765 DNG458761:DNG458765 DXC458761:DXC458765 EGY458761:EGY458765 EQU458761:EQU458765 FAQ458761:FAQ458765 FKM458761:FKM458765 FUI458761:FUI458765 GEE458761:GEE458765 GOA458761:GOA458765 GXW458761:GXW458765 HHS458761:HHS458765 HRO458761:HRO458765 IBK458761:IBK458765 ILG458761:ILG458765 IVC458761:IVC458765 JEY458761:JEY458765 JOU458761:JOU458765 JYQ458761:JYQ458765 KIM458761:KIM458765 KSI458761:KSI458765 LCE458761:LCE458765 LMA458761:LMA458765 LVW458761:LVW458765 MFS458761:MFS458765 MPO458761:MPO458765 MZK458761:MZK458765 NJG458761:NJG458765 NTC458761:NTC458765 OCY458761:OCY458765 OMU458761:OMU458765 OWQ458761:OWQ458765 PGM458761:PGM458765 PQI458761:PQI458765 QAE458761:QAE458765 QKA458761:QKA458765 QTW458761:QTW458765 RDS458761:RDS458765 RNO458761:RNO458765 RXK458761:RXK458765 SHG458761:SHG458765 SRC458761:SRC458765 TAY458761:TAY458765 TKU458761:TKU458765 TUQ458761:TUQ458765 UEM458761:UEM458765 UOI458761:UOI458765 UYE458761:UYE458765 VIA458761:VIA458765 VRW458761:VRW458765 WBS458761:WBS458765 WLO458761:WLO458765 WVK458761:WVK458765 C524297:C524301 IY524297:IY524301 SU524297:SU524301 ACQ524297:ACQ524301 AMM524297:AMM524301 AWI524297:AWI524301 BGE524297:BGE524301 BQA524297:BQA524301 BZW524297:BZW524301 CJS524297:CJS524301 CTO524297:CTO524301 DDK524297:DDK524301 DNG524297:DNG524301 DXC524297:DXC524301 EGY524297:EGY524301 EQU524297:EQU524301 FAQ524297:FAQ524301 FKM524297:FKM524301 FUI524297:FUI524301 GEE524297:GEE524301 GOA524297:GOA524301 GXW524297:GXW524301 HHS524297:HHS524301 HRO524297:HRO524301 IBK524297:IBK524301 ILG524297:ILG524301 IVC524297:IVC524301 JEY524297:JEY524301 JOU524297:JOU524301 JYQ524297:JYQ524301 KIM524297:KIM524301 KSI524297:KSI524301 LCE524297:LCE524301 LMA524297:LMA524301 LVW524297:LVW524301 MFS524297:MFS524301 MPO524297:MPO524301 MZK524297:MZK524301 NJG524297:NJG524301 NTC524297:NTC524301 OCY524297:OCY524301 OMU524297:OMU524301 OWQ524297:OWQ524301 PGM524297:PGM524301 PQI524297:PQI524301 QAE524297:QAE524301 QKA524297:QKA524301 QTW524297:QTW524301 RDS524297:RDS524301 RNO524297:RNO524301 RXK524297:RXK524301 SHG524297:SHG524301 SRC524297:SRC524301 TAY524297:TAY524301 TKU524297:TKU524301 TUQ524297:TUQ524301 UEM524297:UEM524301 UOI524297:UOI524301 UYE524297:UYE524301 VIA524297:VIA524301 VRW524297:VRW524301 WBS524297:WBS524301 WLO524297:WLO524301 WVK524297:WVK524301 C589833:C589837 IY589833:IY589837 SU589833:SU589837 ACQ589833:ACQ589837 AMM589833:AMM589837 AWI589833:AWI589837 BGE589833:BGE589837 BQA589833:BQA589837 BZW589833:BZW589837 CJS589833:CJS589837 CTO589833:CTO589837 DDK589833:DDK589837 DNG589833:DNG589837 DXC589833:DXC589837 EGY589833:EGY589837 EQU589833:EQU589837 FAQ589833:FAQ589837 FKM589833:FKM589837 FUI589833:FUI589837 GEE589833:GEE589837 GOA589833:GOA589837 GXW589833:GXW589837 HHS589833:HHS589837 HRO589833:HRO589837 IBK589833:IBK589837 ILG589833:ILG589837 IVC589833:IVC589837 JEY589833:JEY589837 JOU589833:JOU589837 JYQ589833:JYQ589837 KIM589833:KIM589837 KSI589833:KSI589837 LCE589833:LCE589837 LMA589833:LMA589837 LVW589833:LVW589837 MFS589833:MFS589837 MPO589833:MPO589837 MZK589833:MZK589837 NJG589833:NJG589837 NTC589833:NTC589837 OCY589833:OCY589837 OMU589833:OMU589837 OWQ589833:OWQ589837 PGM589833:PGM589837 PQI589833:PQI589837 QAE589833:QAE589837 QKA589833:QKA589837 QTW589833:QTW589837 RDS589833:RDS589837 RNO589833:RNO589837 RXK589833:RXK589837 SHG589833:SHG589837 SRC589833:SRC589837 TAY589833:TAY589837 TKU589833:TKU589837 TUQ589833:TUQ589837 UEM589833:UEM589837 UOI589833:UOI589837 UYE589833:UYE589837 VIA589833:VIA589837 VRW589833:VRW589837 WBS589833:WBS589837 WLO589833:WLO589837 WVK589833:WVK589837 C655369:C655373 IY655369:IY655373 SU655369:SU655373 ACQ655369:ACQ655373 AMM655369:AMM655373 AWI655369:AWI655373 BGE655369:BGE655373 BQA655369:BQA655373 BZW655369:BZW655373 CJS655369:CJS655373 CTO655369:CTO655373 DDK655369:DDK655373 DNG655369:DNG655373 DXC655369:DXC655373 EGY655369:EGY655373 EQU655369:EQU655373 FAQ655369:FAQ655373 FKM655369:FKM655373 FUI655369:FUI655373 GEE655369:GEE655373 GOA655369:GOA655373 GXW655369:GXW655373 HHS655369:HHS655373 HRO655369:HRO655373 IBK655369:IBK655373 ILG655369:ILG655373 IVC655369:IVC655373 JEY655369:JEY655373 JOU655369:JOU655373 JYQ655369:JYQ655373 KIM655369:KIM655373 KSI655369:KSI655373 LCE655369:LCE655373 LMA655369:LMA655373 LVW655369:LVW655373 MFS655369:MFS655373 MPO655369:MPO655373 MZK655369:MZK655373 NJG655369:NJG655373 NTC655369:NTC655373 OCY655369:OCY655373 OMU655369:OMU655373 OWQ655369:OWQ655373 PGM655369:PGM655373 PQI655369:PQI655373 QAE655369:QAE655373 QKA655369:QKA655373 QTW655369:QTW655373 RDS655369:RDS655373 RNO655369:RNO655373 RXK655369:RXK655373 SHG655369:SHG655373 SRC655369:SRC655373 TAY655369:TAY655373 TKU655369:TKU655373 TUQ655369:TUQ655373 UEM655369:UEM655373 UOI655369:UOI655373 UYE655369:UYE655373 VIA655369:VIA655373 VRW655369:VRW655373 WBS655369:WBS655373 WLO655369:WLO655373 WVK655369:WVK655373 C720905:C720909 IY720905:IY720909 SU720905:SU720909 ACQ720905:ACQ720909 AMM720905:AMM720909 AWI720905:AWI720909 BGE720905:BGE720909 BQA720905:BQA720909 BZW720905:BZW720909 CJS720905:CJS720909 CTO720905:CTO720909 DDK720905:DDK720909 DNG720905:DNG720909 DXC720905:DXC720909 EGY720905:EGY720909 EQU720905:EQU720909 FAQ720905:FAQ720909 FKM720905:FKM720909 FUI720905:FUI720909 GEE720905:GEE720909 GOA720905:GOA720909 GXW720905:GXW720909 HHS720905:HHS720909 HRO720905:HRO720909 IBK720905:IBK720909 ILG720905:ILG720909 IVC720905:IVC720909 JEY720905:JEY720909 JOU720905:JOU720909 JYQ720905:JYQ720909 KIM720905:KIM720909 KSI720905:KSI720909 LCE720905:LCE720909 LMA720905:LMA720909 LVW720905:LVW720909 MFS720905:MFS720909 MPO720905:MPO720909 MZK720905:MZK720909 NJG720905:NJG720909 NTC720905:NTC720909 OCY720905:OCY720909 OMU720905:OMU720909 OWQ720905:OWQ720909 PGM720905:PGM720909 PQI720905:PQI720909 QAE720905:QAE720909 QKA720905:QKA720909 QTW720905:QTW720909 RDS720905:RDS720909 RNO720905:RNO720909 RXK720905:RXK720909 SHG720905:SHG720909 SRC720905:SRC720909 TAY720905:TAY720909 TKU720905:TKU720909 TUQ720905:TUQ720909 UEM720905:UEM720909 UOI720905:UOI720909 UYE720905:UYE720909 VIA720905:VIA720909 VRW720905:VRW720909 WBS720905:WBS720909 WLO720905:WLO720909 WVK720905:WVK720909 C786441:C786445 IY786441:IY786445 SU786441:SU786445 ACQ786441:ACQ786445 AMM786441:AMM786445 AWI786441:AWI786445 BGE786441:BGE786445 BQA786441:BQA786445 BZW786441:BZW786445 CJS786441:CJS786445 CTO786441:CTO786445 DDK786441:DDK786445 DNG786441:DNG786445 DXC786441:DXC786445 EGY786441:EGY786445 EQU786441:EQU786445 FAQ786441:FAQ786445 FKM786441:FKM786445 FUI786441:FUI786445 GEE786441:GEE786445 GOA786441:GOA786445 GXW786441:GXW786445 HHS786441:HHS786445 HRO786441:HRO786445 IBK786441:IBK786445 ILG786441:ILG786445 IVC786441:IVC786445 JEY786441:JEY786445 JOU786441:JOU786445 JYQ786441:JYQ786445 KIM786441:KIM786445 KSI786441:KSI786445 LCE786441:LCE786445 LMA786441:LMA786445 LVW786441:LVW786445 MFS786441:MFS786445 MPO786441:MPO786445 MZK786441:MZK786445 NJG786441:NJG786445 NTC786441:NTC786445 OCY786441:OCY786445 OMU786441:OMU786445 OWQ786441:OWQ786445 PGM786441:PGM786445 PQI786441:PQI786445 QAE786441:QAE786445 QKA786441:QKA786445 QTW786441:QTW786445 RDS786441:RDS786445 RNO786441:RNO786445 RXK786441:RXK786445 SHG786441:SHG786445 SRC786441:SRC786445 TAY786441:TAY786445 TKU786441:TKU786445 TUQ786441:TUQ786445 UEM786441:UEM786445 UOI786441:UOI786445 UYE786441:UYE786445 VIA786441:VIA786445 VRW786441:VRW786445 WBS786441:WBS786445 WLO786441:WLO786445 WVK786441:WVK786445 C851977:C851981 IY851977:IY851981 SU851977:SU851981 ACQ851977:ACQ851981 AMM851977:AMM851981 AWI851977:AWI851981 BGE851977:BGE851981 BQA851977:BQA851981 BZW851977:BZW851981 CJS851977:CJS851981 CTO851977:CTO851981 DDK851977:DDK851981 DNG851977:DNG851981 DXC851977:DXC851981 EGY851977:EGY851981 EQU851977:EQU851981 FAQ851977:FAQ851981 FKM851977:FKM851981 FUI851977:FUI851981 GEE851977:GEE851981 GOA851977:GOA851981 GXW851977:GXW851981 HHS851977:HHS851981 HRO851977:HRO851981 IBK851977:IBK851981 ILG851977:ILG851981 IVC851977:IVC851981 JEY851977:JEY851981 JOU851977:JOU851981 JYQ851977:JYQ851981 KIM851977:KIM851981 KSI851977:KSI851981 LCE851977:LCE851981 LMA851977:LMA851981 LVW851977:LVW851981 MFS851977:MFS851981 MPO851977:MPO851981 MZK851977:MZK851981 NJG851977:NJG851981 NTC851977:NTC851981 OCY851977:OCY851981 OMU851977:OMU851981 OWQ851977:OWQ851981 PGM851977:PGM851981 PQI851977:PQI851981 QAE851977:QAE851981 QKA851977:QKA851981 QTW851977:QTW851981 RDS851977:RDS851981 RNO851977:RNO851981 RXK851977:RXK851981 SHG851977:SHG851981 SRC851977:SRC851981 TAY851977:TAY851981 TKU851977:TKU851981 TUQ851977:TUQ851981 UEM851977:UEM851981 UOI851977:UOI851981 UYE851977:UYE851981 VIA851977:VIA851981 VRW851977:VRW851981 WBS851977:WBS851981 WLO851977:WLO851981 WVK851977:WVK851981 C917513:C917517 IY917513:IY917517 SU917513:SU917517 ACQ917513:ACQ917517 AMM917513:AMM917517 AWI917513:AWI917517 BGE917513:BGE917517 BQA917513:BQA917517 BZW917513:BZW917517 CJS917513:CJS917517 CTO917513:CTO917517 DDK917513:DDK917517 DNG917513:DNG917517 DXC917513:DXC917517 EGY917513:EGY917517 EQU917513:EQU917517 FAQ917513:FAQ917517 FKM917513:FKM917517 FUI917513:FUI917517 GEE917513:GEE917517 GOA917513:GOA917517 GXW917513:GXW917517 HHS917513:HHS917517 HRO917513:HRO917517 IBK917513:IBK917517 ILG917513:ILG917517 IVC917513:IVC917517 JEY917513:JEY917517 JOU917513:JOU917517 JYQ917513:JYQ917517 KIM917513:KIM917517 KSI917513:KSI917517 LCE917513:LCE917517 LMA917513:LMA917517 LVW917513:LVW917517 MFS917513:MFS917517 MPO917513:MPO917517 MZK917513:MZK917517 NJG917513:NJG917517 NTC917513:NTC917517 OCY917513:OCY917517 OMU917513:OMU917517 OWQ917513:OWQ917517 PGM917513:PGM917517 PQI917513:PQI917517 QAE917513:QAE917517 QKA917513:QKA917517 QTW917513:QTW917517 RDS917513:RDS917517 RNO917513:RNO917517 RXK917513:RXK917517 SHG917513:SHG917517 SRC917513:SRC917517 TAY917513:TAY917517 TKU917513:TKU917517 TUQ917513:TUQ917517 UEM917513:UEM917517 UOI917513:UOI917517 UYE917513:UYE917517 VIA917513:VIA917517 VRW917513:VRW917517 WBS917513:WBS917517 WLO917513:WLO917517 WVK917513:WVK917517 C983049:C983053 IY983049:IY983053 SU983049:SU983053 ACQ983049:ACQ983053 AMM983049:AMM983053 AWI983049:AWI983053 BGE983049:BGE983053 BQA983049:BQA983053 BZW983049:BZW983053 CJS983049:CJS983053 CTO983049:CTO983053 DDK983049:DDK983053 DNG983049:DNG983053 DXC983049:DXC983053 EGY983049:EGY983053 EQU983049:EQU983053 FAQ983049:FAQ983053 FKM983049:FKM983053 FUI983049:FUI983053 GEE983049:GEE983053 GOA983049:GOA983053 GXW983049:GXW983053 HHS983049:HHS983053 HRO983049:HRO983053 IBK983049:IBK983053 ILG983049:ILG983053 IVC983049:IVC983053 JEY983049:JEY983053 JOU983049:JOU983053 JYQ983049:JYQ983053 KIM983049:KIM983053 KSI983049:KSI983053 LCE983049:LCE983053 LMA983049:LMA983053 LVW983049:LVW983053 MFS983049:MFS983053 MPO983049:MPO983053 MZK983049:MZK983053 NJG983049:NJG983053 NTC983049:NTC983053 OCY983049:OCY983053 OMU983049:OMU983053 OWQ983049:OWQ983053 PGM983049:PGM983053 PQI983049:PQI983053 QAE983049:QAE983053 QKA983049:QKA983053 QTW983049:QTW983053 RDS983049:RDS983053 RNO983049:RNO983053 RXK983049:RXK983053 SHG983049:SHG983053 SRC983049:SRC983053 TAY983049:TAY983053 TKU983049:TKU983053 TUQ983049:TUQ983053 UEM983049:UEM983053 UOI983049:UOI983053 UYE983049:UYE983053 VIA983049:VIA983053 VRW983049:VRW983053 WBS983049:WBS983053 WLO983049:WLO983053 WVK983049:WVK983053" xr:uid="{00000000-0002-0000-0700-000002000000}">
      <formula1>"January,February,March,April,May,June,July,August,September,October,November,December"</formula1>
    </dataValidation>
    <dataValidation type="list" allowBlank="1" showInputMessage="1" showErrorMessage="1" sqref="B9:B13 IX9:IX13 ST9:ST13 ACP9:ACP13 AML9:AML13 AWH9:AWH13 BGD9:BGD13 BPZ9:BPZ13 BZV9:BZV13 CJR9:CJR13 CTN9:CTN13 DDJ9:DDJ13 DNF9:DNF13 DXB9:DXB13 EGX9:EGX13 EQT9:EQT13 FAP9:FAP13 FKL9:FKL13 FUH9:FUH13 GED9:GED13 GNZ9:GNZ13 GXV9:GXV13 HHR9:HHR13 HRN9:HRN13 IBJ9:IBJ13 ILF9:ILF13 IVB9:IVB13 JEX9:JEX13 JOT9:JOT13 JYP9:JYP13 KIL9:KIL13 KSH9:KSH13 LCD9:LCD13 LLZ9:LLZ13 LVV9:LVV13 MFR9:MFR13 MPN9:MPN13 MZJ9:MZJ13 NJF9:NJF13 NTB9:NTB13 OCX9:OCX13 OMT9:OMT13 OWP9:OWP13 PGL9:PGL13 PQH9:PQH13 QAD9:QAD13 QJZ9:QJZ13 QTV9:QTV13 RDR9:RDR13 RNN9:RNN13 RXJ9:RXJ13 SHF9:SHF13 SRB9:SRB13 TAX9:TAX13 TKT9:TKT13 TUP9:TUP13 UEL9:UEL13 UOH9:UOH13 UYD9:UYD13 VHZ9:VHZ13 VRV9:VRV13 WBR9:WBR13 WLN9:WLN13 WVJ9:WVJ13 B65545:B65549 IX65545:IX65549 ST65545:ST65549 ACP65545:ACP65549 AML65545:AML65549 AWH65545:AWH65549 BGD65545:BGD65549 BPZ65545:BPZ65549 BZV65545:BZV65549 CJR65545:CJR65549 CTN65545:CTN65549 DDJ65545:DDJ65549 DNF65545:DNF65549 DXB65545:DXB65549 EGX65545:EGX65549 EQT65545:EQT65549 FAP65545:FAP65549 FKL65545:FKL65549 FUH65545:FUH65549 GED65545:GED65549 GNZ65545:GNZ65549 GXV65545:GXV65549 HHR65545:HHR65549 HRN65545:HRN65549 IBJ65545:IBJ65549 ILF65545:ILF65549 IVB65545:IVB65549 JEX65545:JEX65549 JOT65545:JOT65549 JYP65545:JYP65549 KIL65545:KIL65549 KSH65545:KSH65549 LCD65545:LCD65549 LLZ65545:LLZ65549 LVV65545:LVV65549 MFR65545:MFR65549 MPN65545:MPN65549 MZJ65545:MZJ65549 NJF65545:NJF65549 NTB65545:NTB65549 OCX65545:OCX65549 OMT65545:OMT65549 OWP65545:OWP65549 PGL65545:PGL65549 PQH65545:PQH65549 QAD65545:QAD65549 QJZ65545:QJZ65549 QTV65545:QTV65549 RDR65545:RDR65549 RNN65545:RNN65549 RXJ65545:RXJ65549 SHF65545:SHF65549 SRB65545:SRB65549 TAX65545:TAX65549 TKT65545:TKT65549 TUP65545:TUP65549 UEL65545:UEL65549 UOH65545:UOH65549 UYD65545:UYD65549 VHZ65545:VHZ65549 VRV65545:VRV65549 WBR65545:WBR65549 WLN65545:WLN65549 WVJ65545:WVJ65549 B131081:B131085 IX131081:IX131085 ST131081:ST131085 ACP131081:ACP131085 AML131081:AML131085 AWH131081:AWH131085 BGD131081:BGD131085 BPZ131081:BPZ131085 BZV131081:BZV131085 CJR131081:CJR131085 CTN131081:CTN131085 DDJ131081:DDJ131085 DNF131081:DNF131085 DXB131081:DXB131085 EGX131081:EGX131085 EQT131081:EQT131085 FAP131081:FAP131085 FKL131081:FKL131085 FUH131081:FUH131085 GED131081:GED131085 GNZ131081:GNZ131085 GXV131081:GXV131085 HHR131081:HHR131085 HRN131081:HRN131085 IBJ131081:IBJ131085 ILF131081:ILF131085 IVB131081:IVB131085 JEX131081:JEX131085 JOT131081:JOT131085 JYP131081:JYP131085 KIL131081:KIL131085 KSH131081:KSH131085 LCD131081:LCD131085 LLZ131081:LLZ131085 LVV131081:LVV131085 MFR131081:MFR131085 MPN131081:MPN131085 MZJ131081:MZJ131085 NJF131081:NJF131085 NTB131081:NTB131085 OCX131081:OCX131085 OMT131081:OMT131085 OWP131081:OWP131085 PGL131081:PGL131085 PQH131081:PQH131085 QAD131081:QAD131085 QJZ131081:QJZ131085 QTV131081:QTV131085 RDR131081:RDR131085 RNN131081:RNN131085 RXJ131081:RXJ131085 SHF131081:SHF131085 SRB131081:SRB131085 TAX131081:TAX131085 TKT131081:TKT131085 TUP131081:TUP131085 UEL131081:UEL131085 UOH131081:UOH131085 UYD131081:UYD131085 VHZ131081:VHZ131085 VRV131081:VRV131085 WBR131081:WBR131085 WLN131081:WLN131085 WVJ131081:WVJ131085 B196617:B196621 IX196617:IX196621 ST196617:ST196621 ACP196617:ACP196621 AML196617:AML196621 AWH196617:AWH196621 BGD196617:BGD196621 BPZ196617:BPZ196621 BZV196617:BZV196621 CJR196617:CJR196621 CTN196617:CTN196621 DDJ196617:DDJ196621 DNF196617:DNF196621 DXB196617:DXB196621 EGX196617:EGX196621 EQT196617:EQT196621 FAP196617:FAP196621 FKL196617:FKL196621 FUH196617:FUH196621 GED196617:GED196621 GNZ196617:GNZ196621 GXV196617:GXV196621 HHR196617:HHR196621 HRN196617:HRN196621 IBJ196617:IBJ196621 ILF196617:ILF196621 IVB196617:IVB196621 JEX196617:JEX196621 JOT196617:JOT196621 JYP196617:JYP196621 KIL196617:KIL196621 KSH196617:KSH196621 LCD196617:LCD196621 LLZ196617:LLZ196621 LVV196617:LVV196621 MFR196617:MFR196621 MPN196617:MPN196621 MZJ196617:MZJ196621 NJF196617:NJF196621 NTB196617:NTB196621 OCX196617:OCX196621 OMT196617:OMT196621 OWP196617:OWP196621 PGL196617:PGL196621 PQH196617:PQH196621 QAD196617:QAD196621 QJZ196617:QJZ196621 QTV196617:QTV196621 RDR196617:RDR196621 RNN196617:RNN196621 RXJ196617:RXJ196621 SHF196617:SHF196621 SRB196617:SRB196621 TAX196617:TAX196621 TKT196617:TKT196621 TUP196617:TUP196621 UEL196617:UEL196621 UOH196617:UOH196621 UYD196617:UYD196621 VHZ196617:VHZ196621 VRV196617:VRV196621 WBR196617:WBR196621 WLN196617:WLN196621 WVJ196617:WVJ196621 B262153:B262157 IX262153:IX262157 ST262153:ST262157 ACP262153:ACP262157 AML262153:AML262157 AWH262153:AWH262157 BGD262153:BGD262157 BPZ262153:BPZ262157 BZV262153:BZV262157 CJR262153:CJR262157 CTN262153:CTN262157 DDJ262153:DDJ262157 DNF262153:DNF262157 DXB262153:DXB262157 EGX262153:EGX262157 EQT262153:EQT262157 FAP262153:FAP262157 FKL262153:FKL262157 FUH262153:FUH262157 GED262153:GED262157 GNZ262153:GNZ262157 GXV262153:GXV262157 HHR262153:HHR262157 HRN262153:HRN262157 IBJ262153:IBJ262157 ILF262153:ILF262157 IVB262153:IVB262157 JEX262153:JEX262157 JOT262153:JOT262157 JYP262153:JYP262157 KIL262153:KIL262157 KSH262153:KSH262157 LCD262153:LCD262157 LLZ262153:LLZ262157 LVV262153:LVV262157 MFR262153:MFR262157 MPN262153:MPN262157 MZJ262153:MZJ262157 NJF262153:NJF262157 NTB262153:NTB262157 OCX262153:OCX262157 OMT262153:OMT262157 OWP262153:OWP262157 PGL262153:PGL262157 PQH262153:PQH262157 QAD262153:QAD262157 QJZ262153:QJZ262157 QTV262153:QTV262157 RDR262153:RDR262157 RNN262153:RNN262157 RXJ262153:RXJ262157 SHF262153:SHF262157 SRB262153:SRB262157 TAX262153:TAX262157 TKT262153:TKT262157 TUP262153:TUP262157 UEL262153:UEL262157 UOH262153:UOH262157 UYD262153:UYD262157 VHZ262153:VHZ262157 VRV262153:VRV262157 WBR262153:WBR262157 WLN262153:WLN262157 WVJ262153:WVJ262157 B327689:B327693 IX327689:IX327693 ST327689:ST327693 ACP327689:ACP327693 AML327689:AML327693 AWH327689:AWH327693 BGD327689:BGD327693 BPZ327689:BPZ327693 BZV327689:BZV327693 CJR327689:CJR327693 CTN327689:CTN327693 DDJ327689:DDJ327693 DNF327689:DNF327693 DXB327689:DXB327693 EGX327689:EGX327693 EQT327689:EQT327693 FAP327689:FAP327693 FKL327689:FKL327693 FUH327689:FUH327693 GED327689:GED327693 GNZ327689:GNZ327693 GXV327689:GXV327693 HHR327689:HHR327693 HRN327689:HRN327693 IBJ327689:IBJ327693 ILF327689:ILF327693 IVB327689:IVB327693 JEX327689:JEX327693 JOT327689:JOT327693 JYP327689:JYP327693 KIL327689:KIL327693 KSH327689:KSH327693 LCD327689:LCD327693 LLZ327689:LLZ327693 LVV327689:LVV327693 MFR327689:MFR327693 MPN327689:MPN327693 MZJ327689:MZJ327693 NJF327689:NJF327693 NTB327689:NTB327693 OCX327689:OCX327693 OMT327689:OMT327693 OWP327689:OWP327693 PGL327689:PGL327693 PQH327689:PQH327693 QAD327689:QAD327693 QJZ327689:QJZ327693 QTV327689:QTV327693 RDR327689:RDR327693 RNN327689:RNN327693 RXJ327689:RXJ327693 SHF327689:SHF327693 SRB327689:SRB327693 TAX327689:TAX327693 TKT327689:TKT327693 TUP327689:TUP327693 UEL327689:UEL327693 UOH327689:UOH327693 UYD327689:UYD327693 VHZ327689:VHZ327693 VRV327689:VRV327693 WBR327689:WBR327693 WLN327689:WLN327693 WVJ327689:WVJ327693 B393225:B393229 IX393225:IX393229 ST393225:ST393229 ACP393225:ACP393229 AML393225:AML393229 AWH393225:AWH393229 BGD393225:BGD393229 BPZ393225:BPZ393229 BZV393225:BZV393229 CJR393225:CJR393229 CTN393225:CTN393229 DDJ393225:DDJ393229 DNF393225:DNF393229 DXB393225:DXB393229 EGX393225:EGX393229 EQT393225:EQT393229 FAP393225:FAP393229 FKL393225:FKL393229 FUH393225:FUH393229 GED393225:GED393229 GNZ393225:GNZ393229 GXV393225:GXV393229 HHR393225:HHR393229 HRN393225:HRN393229 IBJ393225:IBJ393229 ILF393225:ILF393229 IVB393225:IVB393229 JEX393225:JEX393229 JOT393225:JOT393229 JYP393225:JYP393229 KIL393225:KIL393229 KSH393225:KSH393229 LCD393225:LCD393229 LLZ393225:LLZ393229 LVV393225:LVV393229 MFR393225:MFR393229 MPN393225:MPN393229 MZJ393225:MZJ393229 NJF393225:NJF393229 NTB393225:NTB393229 OCX393225:OCX393229 OMT393225:OMT393229 OWP393225:OWP393229 PGL393225:PGL393229 PQH393225:PQH393229 QAD393225:QAD393229 QJZ393225:QJZ393229 QTV393225:QTV393229 RDR393225:RDR393229 RNN393225:RNN393229 RXJ393225:RXJ393229 SHF393225:SHF393229 SRB393225:SRB393229 TAX393225:TAX393229 TKT393225:TKT393229 TUP393225:TUP393229 UEL393225:UEL393229 UOH393225:UOH393229 UYD393225:UYD393229 VHZ393225:VHZ393229 VRV393225:VRV393229 WBR393225:WBR393229 WLN393225:WLN393229 WVJ393225:WVJ393229 B458761:B458765 IX458761:IX458765 ST458761:ST458765 ACP458761:ACP458765 AML458761:AML458765 AWH458761:AWH458765 BGD458761:BGD458765 BPZ458761:BPZ458765 BZV458761:BZV458765 CJR458761:CJR458765 CTN458761:CTN458765 DDJ458761:DDJ458765 DNF458761:DNF458765 DXB458761:DXB458765 EGX458761:EGX458765 EQT458761:EQT458765 FAP458761:FAP458765 FKL458761:FKL458765 FUH458761:FUH458765 GED458761:GED458765 GNZ458761:GNZ458765 GXV458761:GXV458765 HHR458761:HHR458765 HRN458761:HRN458765 IBJ458761:IBJ458765 ILF458761:ILF458765 IVB458761:IVB458765 JEX458761:JEX458765 JOT458761:JOT458765 JYP458761:JYP458765 KIL458761:KIL458765 KSH458761:KSH458765 LCD458761:LCD458765 LLZ458761:LLZ458765 LVV458761:LVV458765 MFR458761:MFR458765 MPN458761:MPN458765 MZJ458761:MZJ458765 NJF458761:NJF458765 NTB458761:NTB458765 OCX458761:OCX458765 OMT458761:OMT458765 OWP458761:OWP458765 PGL458761:PGL458765 PQH458761:PQH458765 QAD458761:QAD458765 QJZ458761:QJZ458765 QTV458761:QTV458765 RDR458761:RDR458765 RNN458761:RNN458765 RXJ458761:RXJ458765 SHF458761:SHF458765 SRB458761:SRB458765 TAX458761:TAX458765 TKT458761:TKT458765 TUP458761:TUP458765 UEL458761:UEL458765 UOH458761:UOH458765 UYD458761:UYD458765 VHZ458761:VHZ458765 VRV458761:VRV458765 WBR458761:WBR458765 WLN458761:WLN458765 WVJ458761:WVJ458765 B524297:B524301 IX524297:IX524301 ST524297:ST524301 ACP524297:ACP524301 AML524297:AML524301 AWH524297:AWH524301 BGD524297:BGD524301 BPZ524297:BPZ524301 BZV524297:BZV524301 CJR524297:CJR524301 CTN524297:CTN524301 DDJ524297:DDJ524301 DNF524297:DNF524301 DXB524297:DXB524301 EGX524297:EGX524301 EQT524297:EQT524301 FAP524297:FAP524301 FKL524297:FKL524301 FUH524297:FUH524301 GED524297:GED524301 GNZ524297:GNZ524301 GXV524297:GXV524301 HHR524297:HHR524301 HRN524297:HRN524301 IBJ524297:IBJ524301 ILF524297:ILF524301 IVB524297:IVB524301 JEX524297:JEX524301 JOT524297:JOT524301 JYP524297:JYP524301 KIL524297:KIL524301 KSH524297:KSH524301 LCD524297:LCD524301 LLZ524297:LLZ524301 LVV524297:LVV524301 MFR524297:MFR524301 MPN524297:MPN524301 MZJ524297:MZJ524301 NJF524297:NJF524301 NTB524297:NTB524301 OCX524297:OCX524301 OMT524297:OMT524301 OWP524297:OWP524301 PGL524297:PGL524301 PQH524297:PQH524301 QAD524297:QAD524301 QJZ524297:QJZ524301 QTV524297:QTV524301 RDR524297:RDR524301 RNN524297:RNN524301 RXJ524297:RXJ524301 SHF524297:SHF524301 SRB524297:SRB524301 TAX524297:TAX524301 TKT524297:TKT524301 TUP524297:TUP524301 UEL524297:UEL524301 UOH524297:UOH524301 UYD524297:UYD524301 VHZ524297:VHZ524301 VRV524297:VRV524301 WBR524297:WBR524301 WLN524297:WLN524301 WVJ524297:WVJ524301 B589833:B589837 IX589833:IX589837 ST589833:ST589837 ACP589833:ACP589837 AML589833:AML589837 AWH589833:AWH589837 BGD589833:BGD589837 BPZ589833:BPZ589837 BZV589833:BZV589837 CJR589833:CJR589837 CTN589833:CTN589837 DDJ589833:DDJ589837 DNF589833:DNF589837 DXB589833:DXB589837 EGX589833:EGX589837 EQT589833:EQT589837 FAP589833:FAP589837 FKL589833:FKL589837 FUH589833:FUH589837 GED589833:GED589837 GNZ589833:GNZ589837 GXV589833:GXV589837 HHR589833:HHR589837 HRN589833:HRN589837 IBJ589833:IBJ589837 ILF589833:ILF589837 IVB589833:IVB589837 JEX589833:JEX589837 JOT589833:JOT589837 JYP589833:JYP589837 KIL589833:KIL589837 KSH589833:KSH589837 LCD589833:LCD589837 LLZ589833:LLZ589837 LVV589833:LVV589837 MFR589833:MFR589837 MPN589833:MPN589837 MZJ589833:MZJ589837 NJF589833:NJF589837 NTB589833:NTB589837 OCX589833:OCX589837 OMT589833:OMT589837 OWP589833:OWP589837 PGL589833:PGL589837 PQH589833:PQH589837 QAD589833:QAD589837 QJZ589833:QJZ589837 QTV589833:QTV589837 RDR589833:RDR589837 RNN589833:RNN589837 RXJ589833:RXJ589837 SHF589833:SHF589837 SRB589833:SRB589837 TAX589833:TAX589837 TKT589833:TKT589837 TUP589833:TUP589837 UEL589833:UEL589837 UOH589833:UOH589837 UYD589833:UYD589837 VHZ589833:VHZ589837 VRV589833:VRV589837 WBR589833:WBR589837 WLN589833:WLN589837 WVJ589833:WVJ589837 B655369:B655373 IX655369:IX655373 ST655369:ST655373 ACP655369:ACP655373 AML655369:AML655373 AWH655369:AWH655373 BGD655369:BGD655373 BPZ655369:BPZ655373 BZV655369:BZV655373 CJR655369:CJR655373 CTN655369:CTN655373 DDJ655369:DDJ655373 DNF655369:DNF655373 DXB655369:DXB655373 EGX655369:EGX655373 EQT655369:EQT655373 FAP655369:FAP655373 FKL655369:FKL655373 FUH655369:FUH655373 GED655369:GED655373 GNZ655369:GNZ655373 GXV655369:GXV655373 HHR655369:HHR655373 HRN655369:HRN655373 IBJ655369:IBJ655373 ILF655369:ILF655373 IVB655369:IVB655373 JEX655369:JEX655373 JOT655369:JOT655373 JYP655369:JYP655373 KIL655369:KIL655373 KSH655369:KSH655373 LCD655369:LCD655373 LLZ655369:LLZ655373 LVV655369:LVV655373 MFR655369:MFR655373 MPN655369:MPN655373 MZJ655369:MZJ655373 NJF655369:NJF655373 NTB655369:NTB655373 OCX655369:OCX655373 OMT655369:OMT655373 OWP655369:OWP655373 PGL655369:PGL655373 PQH655369:PQH655373 QAD655369:QAD655373 QJZ655369:QJZ655373 QTV655369:QTV655373 RDR655369:RDR655373 RNN655369:RNN655373 RXJ655369:RXJ655373 SHF655369:SHF655373 SRB655369:SRB655373 TAX655369:TAX655373 TKT655369:TKT655373 TUP655369:TUP655373 UEL655369:UEL655373 UOH655369:UOH655373 UYD655369:UYD655373 VHZ655369:VHZ655373 VRV655369:VRV655373 WBR655369:WBR655373 WLN655369:WLN655373 WVJ655369:WVJ655373 B720905:B720909 IX720905:IX720909 ST720905:ST720909 ACP720905:ACP720909 AML720905:AML720909 AWH720905:AWH720909 BGD720905:BGD720909 BPZ720905:BPZ720909 BZV720905:BZV720909 CJR720905:CJR720909 CTN720905:CTN720909 DDJ720905:DDJ720909 DNF720905:DNF720909 DXB720905:DXB720909 EGX720905:EGX720909 EQT720905:EQT720909 FAP720905:FAP720909 FKL720905:FKL720909 FUH720905:FUH720909 GED720905:GED720909 GNZ720905:GNZ720909 GXV720905:GXV720909 HHR720905:HHR720909 HRN720905:HRN720909 IBJ720905:IBJ720909 ILF720905:ILF720909 IVB720905:IVB720909 JEX720905:JEX720909 JOT720905:JOT720909 JYP720905:JYP720909 KIL720905:KIL720909 KSH720905:KSH720909 LCD720905:LCD720909 LLZ720905:LLZ720909 LVV720905:LVV720909 MFR720905:MFR720909 MPN720905:MPN720909 MZJ720905:MZJ720909 NJF720905:NJF720909 NTB720905:NTB720909 OCX720905:OCX720909 OMT720905:OMT720909 OWP720905:OWP720909 PGL720905:PGL720909 PQH720905:PQH720909 QAD720905:QAD720909 QJZ720905:QJZ720909 QTV720905:QTV720909 RDR720905:RDR720909 RNN720905:RNN720909 RXJ720905:RXJ720909 SHF720905:SHF720909 SRB720905:SRB720909 TAX720905:TAX720909 TKT720905:TKT720909 TUP720905:TUP720909 UEL720905:UEL720909 UOH720905:UOH720909 UYD720905:UYD720909 VHZ720905:VHZ720909 VRV720905:VRV720909 WBR720905:WBR720909 WLN720905:WLN720909 WVJ720905:WVJ720909 B786441:B786445 IX786441:IX786445 ST786441:ST786445 ACP786441:ACP786445 AML786441:AML786445 AWH786441:AWH786445 BGD786441:BGD786445 BPZ786441:BPZ786445 BZV786441:BZV786445 CJR786441:CJR786445 CTN786441:CTN786445 DDJ786441:DDJ786445 DNF786441:DNF786445 DXB786441:DXB786445 EGX786441:EGX786445 EQT786441:EQT786445 FAP786441:FAP786445 FKL786441:FKL786445 FUH786441:FUH786445 GED786441:GED786445 GNZ786441:GNZ786445 GXV786441:GXV786445 HHR786441:HHR786445 HRN786441:HRN786445 IBJ786441:IBJ786445 ILF786441:ILF786445 IVB786441:IVB786445 JEX786441:JEX786445 JOT786441:JOT786445 JYP786441:JYP786445 KIL786441:KIL786445 KSH786441:KSH786445 LCD786441:LCD786445 LLZ786441:LLZ786445 LVV786441:LVV786445 MFR786441:MFR786445 MPN786441:MPN786445 MZJ786441:MZJ786445 NJF786441:NJF786445 NTB786441:NTB786445 OCX786441:OCX786445 OMT786441:OMT786445 OWP786441:OWP786445 PGL786441:PGL786445 PQH786441:PQH786445 QAD786441:QAD786445 QJZ786441:QJZ786445 QTV786441:QTV786445 RDR786441:RDR786445 RNN786441:RNN786445 RXJ786441:RXJ786445 SHF786441:SHF786445 SRB786441:SRB786445 TAX786441:TAX786445 TKT786441:TKT786445 TUP786441:TUP786445 UEL786441:UEL786445 UOH786441:UOH786445 UYD786441:UYD786445 VHZ786441:VHZ786445 VRV786441:VRV786445 WBR786441:WBR786445 WLN786441:WLN786445 WVJ786441:WVJ786445 B851977:B851981 IX851977:IX851981 ST851977:ST851981 ACP851977:ACP851981 AML851977:AML851981 AWH851977:AWH851981 BGD851977:BGD851981 BPZ851977:BPZ851981 BZV851977:BZV851981 CJR851977:CJR851981 CTN851977:CTN851981 DDJ851977:DDJ851981 DNF851977:DNF851981 DXB851977:DXB851981 EGX851977:EGX851981 EQT851977:EQT851981 FAP851977:FAP851981 FKL851977:FKL851981 FUH851977:FUH851981 GED851977:GED851981 GNZ851977:GNZ851981 GXV851977:GXV851981 HHR851977:HHR851981 HRN851977:HRN851981 IBJ851977:IBJ851981 ILF851977:ILF851981 IVB851977:IVB851981 JEX851977:JEX851981 JOT851977:JOT851981 JYP851977:JYP851981 KIL851977:KIL851981 KSH851977:KSH851981 LCD851977:LCD851981 LLZ851977:LLZ851981 LVV851977:LVV851981 MFR851977:MFR851981 MPN851977:MPN851981 MZJ851977:MZJ851981 NJF851977:NJF851981 NTB851977:NTB851981 OCX851977:OCX851981 OMT851977:OMT851981 OWP851977:OWP851981 PGL851977:PGL851981 PQH851977:PQH851981 QAD851977:QAD851981 QJZ851977:QJZ851981 QTV851977:QTV851981 RDR851977:RDR851981 RNN851977:RNN851981 RXJ851977:RXJ851981 SHF851977:SHF851981 SRB851977:SRB851981 TAX851977:TAX851981 TKT851977:TKT851981 TUP851977:TUP851981 UEL851977:UEL851981 UOH851977:UOH851981 UYD851977:UYD851981 VHZ851977:VHZ851981 VRV851977:VRV851981 WBR851977:WBR851981 WLN851977:WLN851981 WVJ851977:WVJ851981 B917513:B917517 IX917513:IX917517 ST917513:ST917517 ACP917513:ACP917517 AML917513:AML917517 AWH917513:AWH917517 BGD917513:BGD917517 BPZ917513:BPZ917517 BZV917513:BZV917517 CJR917513:CJR917517 CTN917513:CTN917517 DDJ917513:DDJ917517 DNF917513:DNF917517 DXB917513:DXB917517 EGX917513:EGX917517 EQT917513:EQT917517 FAP917513:FAP917517 FKL917513:FKL917517 FUH917513:FUH917517 GED917513:GED917517 GNZ917513:GNZ917517 GXV917513:GXV917517 HHR917513:HHR917517 HRN917513:HRN917517 IBJ917513:IBJ917517 ILF917513:ILF917517 IVB917513:IVB917517 JEX917513:JEX917517 JOT917513:JOT917517 JYP917513:JYP917517 KIL917513:KIL917517 KSH917513:KSH917517 LCD917513:LCD917517 LLZ917513:LLZ917517 LVV917513:LVV917517 MFR917513:MFR917517 MPN917513:MPN917517 MZJ917513:MZJ917517 NJF917513:NJF917517 NTB917513:NTB917517 OCX917513:OCX917517 OMT917513:OMT917517 OWP917513:OWP917517 PGL917513:PGL917517 PQH917513:PQH917517 QAD917513:QAD917517 QJZ917513:QJZ917517 QTV917513:QTV917517 RDR917513:RDR917517 RNN917513:RNN917517 RXJ917513:RXJ917517 SHF917513:SHF917517 SRB917513:SRB917517 TAX917513:TAX917517 TKT917513:TKT917517 TUP917513:TUP917517 UEL917513:UEL917517 UOH917513:UOH917517 UYD917513:UYD917517 VHZ917513:VHZ917517 VRV917513:VRV917517 WBR917513:WBR917517 WLN917513:WLN917517 WVJ917513:WVJ917517 B983049:B983053 IX983049:IX983053 ST983049:ST983053 ACP983049:ACP983053 AML983049:AML983053 AWH983049:AWH983053 BGD983049:BGD983053 BPZ983049:BPZ983053 BZV983049:BZV983053 CJR983049:CJR983053 CTN983049:CTN983053 DDJ983049:DDJ983053 DNF983049:DNF983053 DXB983049:DXB983053 EGX983049:EGX983053 EQT983049:EQT983053 FAP983049:FAP983053 FKL983049:FKL983053 FUH983049:FUH983053 GED983049:GED983053 GNZ983049:GNZ983053 GXV983049:GXV983053 HHR983049:HHR983053 HRN983049:HRN983053 IBJ983049:IBJ983053 ILF983049:ILF983053 IVB983049:IVB983053 JEX983049:JEX983053 JOT983049:JOT983053 JYP983049:JYP983053 KIL983049:KIL983053 KSH983049:KSH983053 LCD983049:LCD983053 LLZ983049:LLZ983053 LVV983049:LVV983053 MFR983049:MFR983053 MPN983049:MPN983053 MZJ983049:MZJ983053 NJF983049:NJF983053 NTB983049:NTB983053 OCX983049:OCX983053 OMT983049:OMT983053 OWP983049:OWP983053 PGL983049:PGL983053 PQH983049:PQH983053 QAD983049:QAD983053 QJZ983049:QJZ983053 QTV983049:QTV983053 RDR983049:RDR983053 RNN983049:RNN983053 RXJ983049:RXJ983053 SHF983049:SHF983053 SRB983049:SRB983053 TAX983049:TAX983053 TKT983049:TKT983053 TUP983049:TUP983053 UEL983049:UEL983053 UOH983049:UOH983053 UYD983049:UYD983053 VHZ983049:VHZ983053 VRV983049:VRV983053 WBR983049:WBR983053 WLN983049:WLN983053 WVJ983049:WVJ983053" xr:uid="{00000000-0002-0000-0700-000003000000}">
      <formula1>"Diethylcarbamazine citrate,Albendazole for LF,Albendazole for STH (SAC),Mebendazole (SAC),Praziquantel (SAC),-----,Ivermectin - optional"</formula1>
    </dataValidation>
  </dataValidations>
  <pageMargins left="0.7" right="0.7"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95250</xdr:colOff>
                    <xdr:row>0</xdr:row>
                    <xdr:rowOff>0</xdr:rowOff>
                  </from>
                  <to>
                    <xdr:col>1</xdr:col>
                    <xdr:colOff>400050</xdr:colOff>
                    <xdr:row>0</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C74E86-63FB-4ADF-BCC1-2D077A8657C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70EAC51-F388-4D75-9F98-E948FC568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22B9B85-AE8A-4AF3-B1A4-232D30F4AE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INTRO</vt:lpstr>
      <vt:lpstr>COUNTRY_INFO</vt:lpstr>
      <vt:lpstr>DEC</vt:lpstr>
      <vt:lpstr>ALB_MBD</vt:lpstr>
      <vt:lpstr>PZQ</vt:lpstr>
      <vt:lpstr>IVM</vt:lpstr>
      <vt:lpstr>SUMMARY</vt:lpstr>
      <vt:lpstr>SHIPMENT</vt:lpstr>
      <vt:lpstr>INTRO!Zone_d_impression</vt:lpstr>
      <vt:lpstr>SHIPMENT!Zone_d_impression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Vicia</dc:creator>
  <cp:lastModifiedBy>HP</cp:lastModifiedBy>
  <dcterms:created xsi:type="dcterms:W3CDTF">2017-02-06T10:11:59Z</dcterms:created>
  <dcterms:modified xsi:type="dcterms:W3CDTF">2019-12-30T18:05:11Z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1298165878</vt:i4>
  </property>
  <property fmtid="{D5CDD505-2E9C-101B-9397-08002B2CF9AE}" pid="3" name="_NewReviewCycle">
    <vt:lpwstr/>
  </property>
  <property fmtid="{D5CDD505-2E9C-101B-9397-08002B2CF9AE}" pid="4" name="_EmailSubject">
    <vt:lpwstr>BENIN: Demande Albendazole pour Deworm3</vt:lpwstr>
  </property>
  <property fmtid="{D5CDD505-2E9C-101B-9397-08002B2CF9AE}" pid="5" name="_AuthorEmail">
    <vt:lpwstr>zoureh@who.int</vt:lpwstr>
  </property>
  <property fmtid="{D5CDD505-2E9C-101B-9397-08002B2CF9AE}" pid="6" name="_AuthorEmailDisplayName">
    <vt:lpwstr>ZOURE, Honorat Gustave Marie</vt:lpwstr>
  </property>
  <property fmtid="{D5CDD505-2E9C-101B-9397-08002B2CF9AE}" pid="7" name="_ReviewingToolsShownOnce">
    <vt:lpwstr/>
  </property>
  <property fmtid="{D5CDD505-2E9C-101B-9397-08002B2CF9AE}" pid="8" name="ContentTypeId">
    <vt:lpwstr>0x0101003C42B23C76AC0C49947AA1E2E26149CD</vt:lpwstr>
  </property>
</Properties>
</file>