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defaultThemeVersion="124226"/>
  <mc:AlternateContent xmlns:mc="http://schemas.openxmlformats.org/markup-compatibility/2006">
    <mc:Choice Requires="x15">
      <x15ac:absPath xmlns:x15ac="http://schemas.microsoft.com/office/spreadsheetml/2010/11/ac" url="C:\Users\HP\Desktop\JAPs from HQ Sharepoint_21Nov2019\JRSMs\Angola\"/>
    </mc:Choice>
  </mc:AlternateContent>
  <xr:revisionPtr revIDLastSave="0" documentId="13_ncr:1_{604E5477-B204-45B8-8DED-0A11A19B7FDB}"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DEC" sheetId="6" r:id="rId3"/>
    <sheet name="ALB_MBD" sheetId="10" r:id="rId4"/>
    <sheet name="PZQ" sheetId="5" r:id="rId5"/>
    <sheet name="IVM" sheetId="2" r:id="rId6"/>
    <sheet name="SUMMARY" sheetId="7" r:id="rId7"/>
    <sheet name="SHIPMENT" sheetId="9" r:id="rId8"/>
  </sheets>
  <definedNames>
    <definedName name="_xlnm.Print_Area" localSheetId="0">INTRO!$A$1:$F$52</definedName>
    <definedName name="_xlnm.Print_Area" localSheetId="7">SHIPMENT!$A$1:$I$57</definedName>
    <definedName name="_xlnm.Print_Area" localSheetId="6">SUMMARY!$A$1:$I$93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3" i="1" l="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06" i="1"/>
  <c r="AA107" i="1"/>
  <c r="AA108" i="1"/>
  <c r="AA109" i="1"/>
  <c r="AA110" i="1"/>
  <c r="AA111" i="1"/>
  <c r="AA112" i="1"/>
  <c r="AA104" i="1"/>
  <c r="AA105"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9" i="1"/>
  <c r="G169" i="2" l="1"/>
  <c r="F169" i="2"/>
  <c r="H169" i="2" s="1"/>
  <c r="J169" i="2" s="1"/>
  <c r="E169" i="2"/>
  <c r="D169" i="2"/>
  <c r="C169" i="2"/>
  <c r="B169" i="2"/>
  <c r="G169" i="5"/>
  <c r="C169" i="5"/>
  <c r="B169" i="5"/>
  <c r="P169" i="10"/>
  <c r="AA169" i="10" s="1"/>
  <c r="O169" i="10"/>
  <c r="H169" i="10"/>
  <c r="G169" i="10"/>
  <c r="I169" i="10" s="1"/>
  <c r="C169" i="10"/>
  <c r="B169" i="10"/>
  <c r="H169" i="6"/>
  <c r="I169" i="6" s="1"/>
  <c r="J169" i="6" s="1"/>
  <c r="M169" i="6" s="1"/>
  <c r="F169" i="6"/>
  <c r="E169" i="6"/>
  <c r="D169" i="6"/>
  <c r="C169" i="6"/>
  <c r="B169" i="6"/>
  <c r="A169" i="6"/>
  <c r="M169" i="1"/>
  <c r="L169" i="1"/>
  <c r="G169" i="1"/>
  <c r="E169" i="5"/>
  <c r="F169" i="1"/>
  <c r="E169" i="1"/>
  <c r="A169" i="1"/>
  <c r="A169" i="5" s="1"/>
  <c r="G168" i="2"/>
  <c r="F168" i="2"/>
  <c r="H168" i="2"/>
  <c r="J168" i="2" s="1"/>
  <c r="K168" i="2" s="1"/>
  <c r="E168" i="2"/>
  <c r="D168" i="2"/>
  <c r="C168" i="2"/>
  <c r="B168" i="2"/>
  <c r="G168" i="5"/>
  <c r="C168" i="5"/>
  <c r="B168" i="5"/>
  <c r="P168" i="10"/>
  <c r="R168" i="10" s="1"/>
  <c r="O168" i="10"/>
  <c r="H168" i="10"/>
  <c r="G168" i="10"/>
  <c r="I168" i="10" s="1"/>
  <c r="C168" i="10"/>
  <c r="B168" i="10"/>
  <c r="H168" i="6"/>
  <c r="I168" i="6" s="1"/>
  <c r="J168" i="6" s="1"/>
  <c r="F168" i="6"/>
  <c r="E168" i="6"/>
  <c r="G168" i="6" s="1"/>
  <c r="D168" i="6"/>
  <c r="C168" i="6"/>
  <c r="B168" i="6"/>
  <c r="A168" i="6"/>
  <c r="M168" i="1"/>
  <c r="L168" i="1"/>
  <c r="G168" i="1"/>
  <c r="E168" i="5" s="1"/>
  <c r="F168" i="1"/>
  <c r="E168" i="1"/>
  <c r="D168" i="10" s="1"/>
  <c r="A168" i="1"/>
  <c r="A168" i="2" s="1"/>
  <c r="G167" i="2"/>
  <c r="F167" i="2"/>
  <c r="E167" i="2"/>
  <c r="D167" i="2"/>
  <c r="C167" i="2"/>
  <c r="B167" i="2"/>
  <c r="G167" i="5"/>
  <c r="C167" i="5"/>
  <c r="B167" i="5"/>
  <c r="P167" i="10"/>
  <c r="O167" i="10"/>
  <c r="H167" i="10"/>
  <c r="G167" i="10"/>
  <c r="I167" i="10" s="1"/>
  <c r="C167" i="10"/>
  <c r="B167" i="10"/>
  <c r="H167" i="6"/>
  <c r="I167" i="6" s="1"/>
  <c r="J167" i="6" s="1"/>
  <c r="F167" i="6"/>
  <c r="E167" i="6"/>
  <c r="G167" i="6" s="1"/>
  <c r="D167" i="6"/>
  <c r="C167" i="6"/>
  <c r="B167" i="6"/>
  <c r="A167" i="6"/>
  <c r="M167" i="1"/>
  <c r="L167" i="1"/>
  <c r="G167" i="1"/>
  <c r="E167" i="5"/>
  <c r="K167" i="5" s="1"/>
  <c r="N167" i="5" s="1"/>
  <c r="F167" i="1"/>
  <c r="E167" i="1"/>
  <c r="D167" i="10" s="1"/>
  <c r="K167" i="10" s="1"/>
  <c r="A167" i="1"/>
  <c r="A167" i="5"/>
  <c r="G166" i="2"/>
  <c r="F166" i="2"/>
  <c r="H166" i="2" s="1"/>
  <c r="J166" i="2" s="1"/>
  <c r="E166" i="2"/>
  <c r="D166" i="2"/>
  <c r="C166" i="2"/>
  <c r="B166" i="2"/>
  <c r="G166" i="5"/>
  <c r="C166" i="5"/>
  <c r="B166" i="5"/>
  <c r="P166" i="10"/>
  <c r="AA166" i="10" s="1"/>
  <c r="O166" i="10"/>
  <c r="H166" i="10"/>
  <c r="G166" i="10"/>
  <c r="I166" i="10" s="1"/>
  <c r="U166" i="10" s="1"/>
  <c r="C166" i="10"/>
  <c r="B166" i="10"/>
  <c r="H166" i="6"/>
  <c r="I166" i="6" s="1"/>
  <c r="J166" i="6" s="1"/>
  <c r="F166" i="6"/>
  <c r="E166" i="6"/>
  <c r="D166" i="6"/>
  <c r="C166" i="6"/>
  <c r="B166" i="6"/>
  <c r="A166" i="6"/>
  <c r="M166" i="1"/>
  <c r="L166" i="1"/>
  <c r="G166" i="1"/>
  <c r="E166" i="5" s="1"/>
  <c r="F166" i="1"/>
  <c r="E166" i="1"/>
  <c r="D166" i="10" s="1"/>
  <c r="A166" i="1"/>
  <c r="A166" i="2" s="1"/>
  <c r="G165" i="2"/>
  <c r="F165" i="2"/>
  <c r="H165" i="2" s="1"/>
  <c r="J165" i="2" s="1"/>
  <c r="E165" i="2"/>
  <c r="D165" i="2"/>
  <c r="C165" i="2"/>
  <c r="B165" i="2"/>
  <c r="G165" i="5"/>
  <c r="C165" i="5"/>
  <c r="B165" i="5"/>
  <c r="P165" i="10"/>
  <c r="AA165" i="10" s="1"/>
  <c r="O165" i="10"/>
  <c r="H165" i="10"/>
  <c r="G165" i="10"/>
  <c r="I165" i="10" s="1"/>
  <c r="C165" i="10"/>
  <c r="B165" i="10"/>
  <c r="H165" i="6"/>
  <c r="I165" i="6" s="1"/>
  <c r="J165" i="6" s="1"/>
  <c r="F165" i="6"/>
  <c r="E165" i="6"/>
  <c r="D165" i="6"/>
  <c r="C165" i="6"/>
  <c r="B165" i="6"/>
  <c r="A165" i="6"/>
  <c r="M165" i="1"/>
  <c r="L165" i="1"/>
  <c r="G165" i="1"/>
  <c r="E165" i="5" s="1"/>
  <c r="F165" i="1"/>
  <c r="D165" i="5" s="1"/>
  <c r="E165" i="1"/>
  <c r="A165" i="1"/>
  <c r="G164" i="2"/>
  <c r="F164" i="2"/>
  <c r="H164" i="2" s="1"/>
  <c r="J164" i="2" s="1"/>
  <c r="E164" i="2"/>
  <c r="D164" i="2"/>
  <c r="C164" i="2"/>
  <c r="B164" i="2"/>
  <c r="G164" i="5"/>
  <c r="C164" i="5"/>
  <c r="B164" i="5"/>
  <c r="P164" i="10"/>
  <c r="AA164" i="10" s="1"/>
  <c r="O164" i="10"/>
  <c r="H164" i="10"/>
  <c r="L164" i="10" s="1"/>
  <c r="X164" i="10" s="1"/>
  <c r="G164" i="10"/>
  <c r="I164" i="10" s="1"/>
  <c r="U164" i="10" s="1"/>
  <c r="C164" i="10"/>
  <c r="B164" i="10"/>
  <c r="H164" i="6"/>
  <c r="I164" i="6" s="1"/>
  <c r="J164" i="6" s="1"/>
  <c r="F164" i="6"/>
  <c r="E164" i="6"/>
  <c r="D164" i="6"/>
  <c r="C164" i="6"/>
  <c r="B164" i="6"/>
  <c r="A164" i="6"/>
  <c r="M164" i="1"/>
  <c r="L164" i="1"/>
  <c r="G164" i="1"/>
  <c r="E164" i="5" s="1"/>
  <c r="F164" i="1"/>
  <c r="E164" i="10" s="1"/>
  <c r="E164" i="1"/>
  <c r="A164" i="1"/>
  <c r="G163" i="2"/>
  <c r="F163" i="2"/>
  <c r="H163" i="2" s="1"/>
  <c r="J163" i="2" s="1"/>
  <c r="E163" i="2"/>
  <c r="D163" i="2"/>
  <c r="C163" i="2"/>
  <c r="B163" i="2"/>
  <c r="G163" i="5"/>
  <c r="C163" i="5"/>
  <c r="B163" i="5"/>
  <c r="P163" i="10"/>
  <c r="AA163" i="10" s="1"/>
  <c r="O163" i="10"/>
  <c r="H163" i="10"/>
  <c r="K163" i="10" s="1"/>
  <c r="G163" i="10"/>
  <c r="I163" i="10" s="1"/>
  <c r="T163" i="10" s="1"/>
  <c r="C163" i="10"/>
  <c r="B163" i="10"/>
  <c r="H163" i="6"/>
  <c r="I163" i="6" s="1"/>
  <c r="J163" i="6" s="1"/>
  <c r="F163" i="6"/>
  <c r="E163" i="6"/>
  <c r="D163" i="6"/>
  <c r="C163" i="6"/>
  <c r="B163" i="6"/>
  <c r="A163" i="6"/>
  <c r="M163" i="1"/>
  <c r="L163" i="1"/>
  <c r="G163" i="1"/>
  <c r="E163" i="5" s="1"/>
  <c r="F163" i="1"/>
  <c r="E163" i="1"/>
  <c r="D163" i="10" s="1"/>
  <c r="A163" i="1"/>
  <c r="A163" i="2" s="1"/>
  <c r="G162" i="2"/>
  <c r="F162" i="2"/>
  <c r="E162" i="2"/>
  <c r="C162" i="2"/>
  <c r="B162" i="2"/>
  <c r="G162" i="5"/>
  <c r="C162" i="5"/>
  <c r="B162" i="5"/>
  <c r="P162" i="10"/>
  <c r="AA162" i="10" s="1"/>
  <c r="O162" i="10"/>
  <c r="H162" i="10"/>
  <c r="G162" i="10"/>
  <c r="I162" i="10" s="1"/>
  <c r="T162" i="10" s="1"/>
  <c r="C162" i="10"/>
  <c r="B162" i="10"/>
  <c r="H162" i="6"/>
  <c r="I162" i="6" s="1"/>
  <c r="J162" i="6" s="1"/>
  <c r="F162" i="6"/>
  <c r="G162" i="6" s="1"/>
  <c r="E162" i="6"/>
  <c r="D162" i="6"/>
  <c r="C162" i="6"/>
  <c r="B162" i="6"/>
  <c r="A162" i="6"/>
  <c r="M162" i="1"/>
  <c r="L162" i="1"/>
  <c r="G162" i="1"/>
  <c r="F162" i="1"/>
  <c r="E162" i="10" s="1"/>
  <c r="E162" i="1"/>
  <c r="A162" i="1"/>
  <c r="A162" i="2" s="1"/>
  <c r="G161" i="2"/>
  <c r="K161" i="2" s="1"/>
  <c r="F161" i="2"/>
  <c r="H161" i="2" s="1"/>
  <c r="J161" i="2" s="1"/>
  <c r="E161" i="2"/>
  <c r="D161" i="2"/>
  <c r="C161" i="2"/>
  <c r="B161" i="2"/>
  <c r="G161" i="5"/>
  <c r="C161" i="5"/>
  <c r="B161" i="5"/>
  <c r="P161" i="10"/>
  <c r="AA161" i="10" s="1"/>
  <c r="O161" i="10"/>
  <c r="H161" i="10"/>
  <c r="G161" i="10"/>
  <c r="I161" i="10" s="1"/>
  <c r="C161" i="10"/>
  <c r="B161" i="10"/>
  <c r="H161" i="6"/>
  <c r="I161" i="6" s="1"/>
  <c r="J161" i="6" s="1"/>
  <c r="F161" i="6"/>
  <c r="G161" i="6" s="1"/>
  <c r="E161" i="6"/>
  <c r="D161" i="6"/>
  <c r="C161" i="6"/>
  <c r="B161" i="6"/>
  <c r="A161" i="6"/>
  <c r="M161" i="1"/>
  <c r="L161" i="1"/>
  <c r="G161" i="1"/>
  <c r="F161" i="1"/>
  <c r="E161" i="10" s="1"/>
  <c r="E161" i="1"/>
  <c r="A161" i="1"/>
  <c r="A161" i="2"/>
  <c r="G160" i="2"/>
  <c r="F160" i="2"/>
  <c r="E160" i="2"/>
  <c r="M160" i="2"/>
  <c r="C160" i="2"/>
  <c r="B160" i="2"/>
  <c r="G160" i="5"/>
  <c r="C160" i="5"/>
  <c r="B160" i="5"/>
  <c r="P160" i="10"/>
  <c r="AA160" i="10" s="1"/>
  <c r="O160" i="10"/>
  <c r="H160" i="10"/>
  <c r="L160" i="10" s="1"/>
  <c r="G160" i="10"/>
  <c r="I160" i="10" s="1"/>
  <c r="C160" i="10"/>
  <c r="B160" i="10"/>
  <c r="H160" i="6"/>
  <c r="I160" i="6" s="1"/>
  <c r="J160" i="6" s="1"/>
  <c r="M160" i="6" s="1"/>
  <c r="F160" i="6"/>
  <c r="E160" i="6"/>
  <c r="D160" i="6"/>
  <c r="C160" i="6"/>
  <c r="B160" i="6"/>
  <c r="A160" i="6"/>
  <c r="M160" i="1"/>
  <c r="L160" i="1"/>
  <c r="G160" i="1"/>
  <c r="E160" i="5" s="1"/>
  <c r="F160" i="1"/>
  <c r="E160" i="10" s="1"/>
  <c r="E160" i="1"/>
  <c r="N160" i="1" s="1"/>
  <c r="A160" i="1"/>
  <c r="A160" i="5" s="1"/>
  <c r="G159" i="2"/>
  <c r="F159" i="2"/>
  <c r="H159" i="2" s="1"/>
  <c r="J159" i="2" s="1"/>
  <c r="E159" i="2"/>
  <c r="D159" i="2"/>
  <c r="C159" i="2"/>
  <c r="B159" i="2"/>
  <c r="G159" i="5"/>
  <c r="C159" i="5"/>
  <c r="B159" i="5"/>
  <c r="P159" i="10"/>
  <c r="AA159" i="10" s="1"/>
  <c r="O159" i="10"/>
  <c r="H159" i="10"/>
  <c r="G159" i="10"/>
  <c r="I159" i="10" s="1"/>
  <c r="U159" i="10" s="1"/>
  <c r="C159" i="10"/>
  <c r="B159" i="10"/>
  <c r="H159" i="6"/>
  <c r="I159" i="6" s="1"/>
  <c r="J159" i="6" s="1"/>
  <c r="F159" i="6"/>
  <c r="E159" i="6"/>
  <c r="D159" i="6"/>
  <c r="C159" i="6"/>
  <c r="B159" i="6"/>
  <c r="A159" i="6"/>
  <c r="M159" i="1"/>
  <c r="L159" i="1"/>
  <c r="G159" i="1"/>
  <c r="E159" i="5" s="1"/>
  <c r="F159" i="1"/>
  <c r="E159" i="1"/>
  <c r="D159" i="10" s="1"/>
  <c r="A159" i="1"/>
  <c r="A159" i="5" s="1"/>
  <c r="G158" i="2"/>
  <c r="F158" i="2"/>
  <c r="E158" i="2"/>
  <c r="C158" i="2"/>
  <c r="B158" i="2"/>
  <c r="G158" i="5"/>
  <c r="C158" i="5"/>
  <c r="B158" i="5"/>
  <c r="P158" i="10"/>
  <c r="AA158" i="10" s="1"/>
  <c r="O158" i="10"/>
  <c r="H158" i="10"/>
  <c r="G158" i="10"/>
  <c r="I158" i="10" s="1"/>
  <c r="C158" i="10"/>
  <c r="B158" i="10"/>
  <c r="H158" i="6"/>
  <c r="I158" i="6" s="1"/>
  <c r="J158" i="6" s="1"/>
  <c r="M158" i="6" s="1"/>
  <c r="F158" i="6"/>
  <c r="G158" i="6" s="1"/>
  <c r="E158" i="6"/>
  <c r="D158" i="6"/>
  <c r="C158" i="6"/>
  <c r="B158" i="6"/>
  <c r="A158" i="6"/>
  <c r="M158" i="1"/>
  <c r="L158" i="1"/>
  <c r="G158" i="1"/>
  <c r="E158" i="5" s="1"/>
  <c r="K158" i="5" s="1"/>
  <c r="N158" i="5" s="1"/>
  <c r="F158" i="1"/>
  <c r="E158" i="10" s="1"/>
  <c r="E158" i="1"/>
  <c r="A158" i="1"/>
  <c r="A158" i="5" s="1"/>
  <c r="G157" i="2"/>
  <c r="F157" i="2"/>
  <c r="E157" i="2"/>
  <c r="C157" i="2"/>
  <c r="B157" i="2"/>
  <c r="G157" i="5"/>
  <c r="C157" i="5"/>
  <c r="B157" i="5"/>
  <c r="P157" i="10"/>
  <c r="Z157" i="10" s="1"/>
  <c r="O157" i="10"/>
  <c r="H157" i="10"/>
  <c r="G157" i="10"/>
  <c r="I157" i="10" s="1"/>
  <c r="C157" i="10"/>
  <c r="B157" i="10"/>
  <c r="H157" i="6"/>
  <c r="I157" i="6" s="1"/>
  <c r="J157" i="6" s="1"/>
  <c r="F157" i="6"/>
  <c r="E157" i="6"/>
  <c r="G157" i="6" s="1"/>
  <c r="D157" i="6"/>
  <c r="C157" i="6"/>
  <c r="B157" i="6"/>
  <c r="A157" i="6"/>
  <c r="M157" i="1"/>
  <c r="L157" i="1"/>
  <c r="G157" i="1"/>
  <c r="E157" i="5" s="1"/>
  <c r="F157" i="1"/>
  <c r="E157" i="1"/>
  <c r="D157" i="10" s="1"/>
  <c r="A157" i="1"/>
  <c r="A157" i="5" s="1"/>
  <c r="G156" i="2"/>
  <c r="F156" i="2"/>
  <c r="H156" i="2" s="1"/>
  <c r="J156" i="2" s="1"/>
  <c r="K156" i="2" s="1"/>
  <c r="E156" i="2"/>
  <c r="D156" i="2"/>
  <c r="C156" i="2"/>
  <c r="B156" i="2"/>
  <c r="G156" i="5"/>
  <c r="C156" i="5"/>
  <c r="B156" i="5"/>
  <c r="P156" i="10"/>
  <c r="O156" i="10"/>
  <c r="H156" i="10"/>
  <c r="G156" i="10"/>
  <c r="I156" i="10" s="1"/>
  <c r="U156" i="10" s="1"/>
  <c r="C156" i="10"/>
  <c r="B156" i="10"/>
  <c r="H156" i="6"/>
  <c r="I156" i="6" s="1"/>
  <c r="J156" i="6" s="1"/>
  <c r="F156" i="6"/>
  <c r="E156" i="6"/>
  <c r="G156" i="6" s="1"/>
  <c r="D156" i="6"/>
  <c r="C156" i="6"/>
  <c r="B156" i="6"/>
  <c r="A156" i="6"/>
  <c r="M156" i="1"/>
  <c r="L156" i="1"/>
  <c r="G156" i="1"/>
  <c r="E156" i="5" s="1"/>
  <c r="F156" i="1"/>
  <c r="E156" i="1"/>
  <c r="D156" i="10" s="1"/>
  <c r="A156" i="1"/>
  <c r="A156" i="5" s="1"/>
  <c r="G155" i="2"/>
  <c r="F155" i="2"/>
  <c r="H155" i="2" s="1"/>
  <c r="J155" i="2" s="1"/>
  <c r="K155" i="2" s="1"/>
  <c r="E155" i="2"/>
  <c r="D155" i="2"/>
  <c r="C155" i="2"/>
  <c r="B155" i="2"/>
  <c r="G155" i="5"/>
  <c r="C155" i="5"/>
  <c r="B155" i="5"/>
  <c r="P155" i="10"/>
  <c r="O155" i="10"/>
  <c r="H155" i="10"/>
  <c r="G155" i="10"/>
  <c r="I155" i="10" s="1"/>
  <c r="U155" i="10" s="1"/>
  <c r="C155" i="10"/>
  <c r="B155" i="10"/>
  <c r="H155" i="6"/>
  <c r="I155" i="6" s="1"/>
  <c r="J155" i="6" s="1"/>
  <c r="F155" i="6"/>
  <c r="E155" i="6"/>
  <c r="G155" i="6" s="1"/>
  <c r="D155" i="6"/>
  <c r="C155" i="6"/>
  <c r="B155" i="6"/>
  <c r="A155" i="6"/>
  <c r="M155" i="1"/>
  <c r="L155" i="1"/>
  <c r="G155" i="1"/>
  <c r="F155" i="1"/>
  <c r="E155" i="1"/>
  <c r="A155" i="1"/>
  <c r="A155" i="2" s="1"/>
  <c r="G154" i="2"/>
  <c r="F154" i="2"/>
  <c r="L154" i="2" s="1"/>
  <c r="E154" i="2"/>
  <c r="D154" i="2"/>
  <c r="C154" i="2"/>
  <c r="B154" i="2"/>
  <c r="G154" i="5"/>
  <c r="C154" i="5"/>
  <c r="B154" i="5"/>
  <c r="P154" i="10"/>
  <c r="Z154" i="10" s="1"/>
  <c r="O154" i="10"/>
  <c r="H154" i="10"/>
  <c r="G154" i="10"/>
  <c r="I154" i="10" s="1"/>
  <c r="C154" i="10"/>
  <c r="B154" i="10"/>
  <c r="H154" i="6"/>
  <c r="I154" i="6" s="1"/>
  <c r="J154" i="6" s="1"/>
  <c r="F154" i="6"/>
  <c r="E154" i="6"/>
  <c r="G154" i="6" s="1"/>
  <c r="D154" i="6"/>
  <c r="C154" i="6"/>
  <c r="B154" i="6"/>
  <c r="A154" i="6"/>
  <c r="M154" i="1"/>
  <c r="L154" i="1"/>
  <c r="G154" i="1"/>
  <c r="E154" i="5" s="1"/>
  <c r="F154" i="1"/>
  <c r="D154" i="5" s="1"/>
  <c r="F154" i="5" s="1"/>
  <c r="E154" i="1"/>
  <c r="A154" i="1"/>
  <c r="A154" i="5" s="1"/>
  <c r="G153" i="2"/>
  <c r="F153" i="2"/>
  <c r="E153" i="2"/>
  <c r="D153" i="2"/>
  <c r="C153" i="2"/>
  <c r="B153" i="2"/>
  <c r="G153" i="5"/>
  <c r="C153" i="5"/>
  <c r="B153" i="5"/>
  <c r="P153" i="10"/>
  <c r="R153" i="10" s="1"/>
  <c r="O153" i="10"/>
  <c r="H153" i="10"/>
  <c r="G153" i="10"/>
  <c r="I153" i="10" s="1"/>
  <c r="C153" i="10"/>
  <c r="B153" i="10"/>
  <c r="H153" i="6"/>
  <c r="I153" i="6" s="1"/>
  <c r="J153" i="6" s="1"/>
  <c r="F153" i="6"/>
  <c r="E153" i="6"/>
  <c r="G153" i="6" s="1"/>
  <c r="D153" i="6"/>
  <c r="C153" i="6"/>
  <c r="B153" i="6"/>
  <c r="A153" i="6"/>
  <c r="M153" i="1"/>
  <c r="L153" i="1"/>
  <c r="G153" i="1"/>
  <c r="E153" i="5" s="1"/>
  <c r="F153" i="1"/>
  <c r="E153" i="10" s="1"/>
  <c r="L153" i="10" s="1"/>
  <c r="E153" i="1"/>
  <c r="A153" i="1"/>
  <c r="A153" i="2" s="1"/>
  <c r="G152" i="2"/>
  <c r="F152" i="2"/>
  <c r="H152" i="2" s="1"/>
  <c r="J152" i="2" s="1"/>
  <c r="K152" i="2" s="1"/>
  <c r="E152" i="2"/>
  <c r="D152" i="2"/>
  <c r="C152" i="2"/>
  <c r="B152" i="2"/>
  <c r="G152" i="5"/>
  <c r="C152" i="5"/>
  <c r="B152" i="5"/>
  <c r="P152" i="10"/>
  <c r="Z152" i="10" s="1"/>
  <c r="O152" i="10"/>
  <c r="H152" i="10"/>
  <c r="G152" i="10"/>
  <c r="I152" i="10" s="1"/>
  <c r="U152" i="10" s="1"/>
  <c r="C152" i="10"/>
  <c r="B152" i="10"/>
  <c r="H152" i="6"/>
  <c r="I152" i="6" s="1"/>
  <c r="J152" i="6" s="1"/>
  <c r="M152" i="6" s="1"/>
  <c r="F152" i="6"/>
  <c r="E152" i="6"/>
  <c r="G152" i="6" s="1"/>
  <c r="D152" i="6"/>
  <c r="C152" i="6"/>
  <c r="B152" i="6"/>
  <c r="A152" i="6"/>
  <c r="M152" i="1"/>
  <c r="L152" i="1"/>
  <c r="G152" i="1"/>
  <c r="E152" i="5" s="1"/>
  <c r="F152" i="1"/>
  <c r="E152" i="10" s="1"/>
  <c r="E152" i="1"/>
  <c r="A152" i="1"/>
  <c r="A152" i="5" s="1"/>
  <c r="G151" i="2"/>
  <c r="F151" i="2"/>
  <c r="E151" i="2"/>
  <c r="C151" i="2"/>
  <c r="B151" i="2"/>
  <c r="G151" i="5"/>
  <c r="C151" i="5"/>
  <c r="B151" i="5"/>
  <c r="P151" i="10"/>
  <c r="AA151" i="10" s="1"/>
  <c r="O151" i="10"/>
  <c r="R151" i="10" s="1"/>
  <c r="H151" i="10"/>
  <c r="G151" i="10"/>
  <c r="I151" i="10" s="1"/>
  <c r="C151" i="10"/>
  <c r="B151" i="10"/>
  <c r="H151" i="6"/>
  <c r="I151" i="6" s="1"/>
  <c r="J151" i="6" s="1"/>
  <c r="F151" i="6"/>
  <c r="E151" i="6"/>
  <c r="D151" i="6"/>
  <c r="G151" i="6" s="1"/>
  <c r="C151" i="6"/>
  <c r="B151" i="6"/>
  <c r="A151" i="6"/>
  <c r="M151" i="1"/>
  <c r="L151" i="1"/>
  <c r="G151" i="1"/>
  <c r="F151" i="1"/>
  <c r="E151" i="10" s="1"/>
  <c r="E151" i="1"/>
  <c r="A151" i="1"/>
  <c r="A151" i="5" s="1"/>
  <c r="G150" i="2"/>
  <c r="F150" i="2"/>
  <c r="H150" i="2" s="1"/>
  <c r="J150" i="2" s="1"/>
  <c r="E150" i="2"/>
  <c r="M150" i="2" s="1"/>
  <c r="D150" i="2"/>
  <c r="C150" i="2"/>
  <c r="B150" i="2"/>
  <c r="G150" i="5"/>
  <c r="K150" i="5" s="1"/>
  <c r="C150" i="5"/>
  <c r="B150" i="5"/>
  <c r="P150" i="10"/>
  <c r="AA150" i="10" s="1"/>
  <c r="O150" i="10"/>
  <c r="R150" i="10" s="1"/>
  <c r="H150" i="10"/>
  <c r="G150" i="10"/>
  <c r="I150" i="10" s="1"/>
  <c r="U150" i="10" s="1"/>
  <c r="C150" i="10"/>
  <c r="B150" i="10"/>
  <c r="H150" i="6"/>
  <c r="I150" i="6" s="1"/>
  <c r="J150" i="6" s="1"/>
  <c r="F150" i="6"/>
  <c r="E150" i="6"/>
  <c r="D150" i="6"/>
  <c r="G150" i="6" s="1"/>
  <c r="C150" i="6"/>
  <c r="B150" i="6"/>
  <c r="A150" i="6"/>
  <c r="M150" i="1"/>
  <c r="L150" i="1"/>
  <c r="G150" i="1"/>
  <c r="E150" i="5" s="1"/>
  <c r="F150" i="1"/>
  <c r="D150" i="5" s="1"/>
  <c r="E150" i="1"/>
  <c r="A150" i="1"/>
  <c r="A150" i="5" s="1"/>
  <c r="G149" i="2"/>
  <c r="F149" i="2"/>
  <c r="H149" i="2" s="1"/>
  <c r="J149" i="2" s="1"/>
  <c r="E149" i="2"/>
  <c r="M149" i="2" s="1"/>
  <c r="D149" i="2"/>
  <c r="C149" i="2"/>
  <c r="B149" i="2"/>
  <c r="G149" i="5"/>
  <c r="K149" i="5" s="1"/>
  <c r="C149" i="5"/>
  <c r="B149" i="5"/>
  <c r="P149" i="10"/>
  <c r="O149" i="10"/>
  <c r="R149" i="10" s="1"/>
  <c r="H149" i="10"/>
  <c r="G149" i="10"/>
  <c r="I149" i="10" s="1"/>
  <c r="C149" i="10"/>
  <c r="B149" i="10"/>
  <c r="H149" i="6"/>
  <c r="I149" i="6" s="1"/>
  <c r="J149" i="6" s="1"/>
  <c r="F149" i="6"/>
  <c r="E149" i="6"/>
  <c r="D149" i="6"/>
  <c r="G149" i="6" s="1"/>
  <c r="C149" i="6"/>
  <c r="B149" i="6"/>
  <c r="A149" i="6"/>
  <c r="M149" i="1"/>
  <c r="L149" i="1"/>
  <c r="G149" i="1"/>
  <c r="E149" i="5" s="1"/>
  <c r="F149" i="1"/>
  <c r="E149" i="10" s="1"/>
  <c r="E149" i="1"/>
  <c r="A149" i="1"/>
  <c r="A149" i="10" s="1"/>
  <c r="G148" i="2"/>
  <c r="F148" i="2"/>
  <c r="H148" i="2" s="1"/>
  <c r="J148" i="2" s="1"/>
  <c r="E148" i="2"/>
  <c r="M148" i="2" s="1"/>
  <c r="D148" i="2"/>
  <c r="C148" i="2"/>
  <c r="B148" i="2"/>
  <c r="G148" i="5"/>
  <c r="K148" i="5" s="1"/>
  <c r="N148" i="5" s="1"/>
  <c r="C148" i="5"/>
  <c r="B148" i="5"/>
  <c r="P148" i="10"/>
  <c r="AA148" i="10" s="1"/>
  <c r="O148" i="10"/>
  <c r="R148" i="10" s="1"/>
  <c r="H148" i="10"/>
  <c r="G148" i="10"/>
  <c r="I148" i="10" s="1"/>
  <c r="C148" i="10"/>
  <c r="B148" i="10"/>
  <c r="H148" i="6"/>
  <c r="I148" i="6" s="1"/>
  <c r="J148" i="6" s="1"/>
  <c r="F148" i="6"/>
  <c r="E148" i="6"/>
  <c r="D148" i="6"/>
  <c r="G148" i="6" s="1"/>
  <c r="C148" i="6"/>
  <c r="B148" i="6"/>
  <c r="A148" i="6"/>
  <c r="M148" i="1"/>
  <c r="L148" i="1"/>
  <c r="G148" i="1"/>
  <c r="E148" i="5" s="1"/>
  <c r="F148" i="1"/>
  <c r="E148" i="10" s="1"/>
  <c r="E148" i="1"/>
  <c r="A148" i="1"/>
  <c r="A148" i="5" s="1"/>
  <c r="G147" i="2"/>
  <c r="F147" i="2"/>
  <c r="H147" i="2" s="1"/>
  <c r="J147" i="2" s="1"/>
  <c r="E147" i="2"/>
  <c r="L147" i="2" s="1"/>
  <c r="D147" i="2"/>
  <c r="C147" i="2"/>
  <c r="B147" i="2"/>
  <c r="G147" i="5"/>
  <c r="K147" i="5" s="1"/>
  <c r="N147" i="5" s="1"/>
  <c r="C147" i="5"/>
  <c r="B147" i="5"/>
  <c r="P147" i="10"/>
  <c r="AA147" i="10" s="1"/>
  <c r="O147" i="10"/>
  <c r="R147" i="10" s="1"/>
  <c r="H147" i="10"/>
  <c r="G147" i="10"/>
  <c r="I147" i="10" s="1"/>
  <c r="U147" i="10" s="1"/>
  <c r="C147" i="10"/>
  <c r="B147" i="10"/>
  <c r="H147" i="6"/>
  <c r="I147" i="6" s="1"/>
  <c r="J147" i="6" s="1"/>
  <c r="F147" i="6"/>
  <c r="E147" i="6"/>
  <c r="D147" i="6"/>
  <c r="G147" i="6" s="1"/>
  <c r="C147" i="6"/>
  <c r="B147" i="6"/>
  <c r="A147" i="6"/>
  <c r="M147" i="1"/>
  <c r="L147" i="1"/>
  <c r="G147" i="1"/>
  <c r="E147" i="5" s="1"/>
  <c r="F147" i="1"/>
  <c r="E147" i="1"/>
  <c r="D147" i="10" s="1"/>
  <c r="K147" i="10" s="1"/>
  <c r="A147" i="1"/>
  <c r="A147" i="5" s="1"/>
  <c r="G146" i="2"/>
  <c r="F146" i="2"/>
  <c r="H146" i="2" s="1"/>
  <c r="J146" i="2" s="1"/>
  <c r="E146" i="2"/>
  <c r="L146" i="2" s="1"/>
  <c r="D146" i="2"/>
  <c r="C146" i="2"/>
  <c r="B146" i="2"/>
  <c r="G146" i="5"/>
  <c r="K146" i="5" s="1"/>
  <c r="N146" i="5" s="1"/>
  <c r="C146" i="5"/>
  <c r="B146" i="5"/>
  <c r="P146" i="10"/>
  <c r="O146" i="10"/>
  <c r="R146" i="10" s="1"/>
  <c r="H146" i="10"/>
  <c r="G146" i="10"/>
  <c r="I146" i="10" s="1"/>
  <c r="C146" i="10"/>
  <c r="B146" i="10"/>
  <c r="H146" i="6"/>
  <c r="I146" i="6" s="1"/>
  <c r="J146" i="6" s="1"/>
  <c r="F146" i="6"/>
  <c r="E146" i="6"/>
  <c r="D146" i="6"/>
  <c r="G146" i="6" s="1"/>
  <c r="C146" i="6"/>
  <c r="B146" i="6"/>
  <c r="A146" i="6"/>
  <c r="M146" i="1"/>
  <c r="L146" i="1"/>
  <c r="G146" i="1"/>
  <c r="E146" i="5" s="1"/>
  <c r="F146" i="1"/>
  <c r="E146" i="1"/>
  <c r="D146" i="10" s="1"/>
  <c r="A146" i="1"/>
  <c r="G145" i="2"/>
  <c r="F145" i="2"/>
  <c r="E145" i="2"/>
  <c r="L145" i="2" s="1"/>
  <c r="D145" i="2"/>
  <c r="C145" i="2"/>
  <c r="B145" i="2"/>
  <c r="G145" i="5"/>
  <c r="K145" i="5" s="1"/>
  <c r="N145" i="5" s="1"/>
  <c r="C145" i="5"/>
  <c r="B145" i="5"/>
  <c r="P145" i="10"/>
  <c r="AA145" i="10" s="1"/>
  <c r="O145" i="10"/>
  <c r="R145" i="10" s="1"/>
  <c r="H145" i="10"/>
  <c r="G145" i="10"/>
  <c r="I145" i="10" s="1"/>
  <c r="C145" i="10"/>
  <c r="B145" i="10"/>
  <c r="H145" i="6"/>
  <c r="I145" i="6" s="1"/>
  <c r="J145" i="6" s="1"/>
  <c r="L145" i="6" s="1"/>
  <c r="F145" i="6"/>
  <c r="E145" i="6"/>
  <c r="D145" i="6"/>
  <c r="G145" i="6" s="1"/>
  <c r="C145" i="6"/>
  <c r="B145" i="6"/>
  <c r="A145" i="6"/>
  <c r="M145" i="1"/>
  <c r="L145" i="1"/>
  <c r="G145" i="1"/>
  <c r="E145" i="5" s="1"/>
  <c r="F145" i="1"/>
  <c r="E145" i="1"/>
  <c r="D145" i="10" s="1"/>
  <c r="A145" i="1"/>
  <c r="A145" i="5" s="1"/>
  <c r="G144" i="2"/>
  <c r="F144" i="2"/>
  <c r="H144" i="2" s="1"/>
  <c r="J144" i="2" s="1"/>
  <c r="E144" i="2"/>
  <c r="D144" i="2"/>
  <c r="C144" i="2"/>
  <c r="B144" i="2"/>
  <c r="G144" i="5"/>
  <c r="K144" i="5" s="1"/>
  <c r="N144" i="5" s="1"/>
  <c r="C144" i="5"/>
  <c r="B144" i="5"/>
  <c r="P144" i="10"/>
  <c r="AA144" i="10" s="1"/>
  <c r="O144" i="10"/>
  <c r="R144" i="10" s="1"/>
  <c r="H144" i="10"/>
  <c r="G144" i="10"/>
  <c r="I144" i="10" s="1"/>
  <c r="C144" i="10"/>
  <c r="B144" i="10"/>
  <c r="H144" i="6"/>
  <c r="I144" i="6" s="1"/>
  <c r="J144" i="6" s="1"/>
  <c r="F144" i="6"/>
  <c r="E144" i="6"/>
  <c r="D144" i="6"/>
  <c r="G144" i="6" s="1"/>
  <c r="C144" i="6"/>
  <c r="B144" i="6"/>
  <c r="A144" i="6"/>
  <c r="M144" i="1"/>
  <c r="L144" i="1"/>
  <c r="G144" i="1"/>
  <c r="E144" i="5" s="1"/>
  <c r="F144" i="1"/>
  <c r="E144" i="1"/>
  <c r="D144" i="10" s="1"/>
  <c r="A144" i="1"/>
  <c r="A144" i="2" s="1"/>
  <c r="G143" i="2"/>
  <c r="F143" i="2"/>
  <c r="H143" i="2" s="1"/>
  <c r="J143" i="2" s="1"/>
  <c r="E143" i="2"/>
  <c r="K143" i="2" s="1"/>
  <c r="D143" i="2"/>
  <c r="C143" i="2"/>
  <c r="B143" i="2"/>
  <c r="G143" i="5"/>
  <c r="K143" i="5" s="1"/>
  <c r="N143" i="5" s="1"/>
  <c r="C143" i="5"/>
  <c r="B143" i="5"/>
  <c r="P143" i="10"/>
  <c r="O143" i="10"/>
  <c r="H143" i="10"/>
  <c r="G143" i="10"/>
  <c r="I143" i="10" s="1"/>
  <c r="C143" i="10"/>
  <c r="B143" i="10"/>
  <c r="H143" i="6"/>
  <c r="I143" i="6" s="1"/>
  <c r="J143" i="6" s="1"/>
  <c r="M143" i="6" s="1"/>
  <c r="F143" i="6"/>
  <c r="E143" i="6"/>
  <c r="D143" i="6"/>
  <c r="G143" i="6" s="1"/>
  <c r="C143" i="6"/>
  <c r="B143" i="6"/>
  <c r="A143" i="6"/>
  <c r="M143" i="1"/>
  <c r="L143" i="1"/>
  <c r="G143" i="1"/>
  <c r="F143" i="1"/>
  <c r="E143" i="10" s="1"/>
  <c r="E143" i="1"/>
  <c r="A143" i="1"/>
  <c r="A143" i="2" s="1"/>
  <c r="G142" i="2"/>
  <c r="F142" i="2"/>
  <c r="E142" i="2"/>
  <c r="M142" i="2" s="1"/>
  <c r="C142" i="2"/>
  <c r="B142" i="2"/>
  <c r="G142" i="5"/>
  <c r="E142" i="5"/>
  <c r="C142" i="5"/>
  <c r="B142" i="5"/>
  <c r="P142" i="10"/>
  <c r="O142" i="10"/>
  <c r="H142" i="10"/>
  <c r="G142" i="10"/>
  <c r="I142" i="10" s="1"/>
  <c r="U142" i="10" s="1"/>
  <c r="C142" i="10"/>
  <c r="B142" i="10"/>
  <c r="H142" i="6"/>
  <c r="I142" i="6" s="1"/>
  <c r="J142" i="6" s="1"/>
  <c r="F142" i="6"/>
  <c r="E142" i="6"/>
  <c r="D142" i="6"/>
  <c r="G142" i="6" s="1"/>
  <c r="C142" i="6"/>
  <c r="B142" i="6"/>
  <c r="A142" i="6"/>
  <c r="M142" i="1"/>
  <c r="L142" i="1"/>
  <c r="G142" i="1"/>
  <c r="F142" i="1"/>
  <c r="E142" i="1"/>
  <c r="D142" i="10" s="1"/>
  <c r="A142" i="1"/>
  <c r="A142" i="5"/>
  <c r="G141" i="2"/>
  <c r="F141" i="2"/>
  <c r="L141" i="2" s="1"/>
  <c r="E141" i="2"/>
  <c r="D141" i="2"/>
  <c r="C141" i="2"/>
  <c r="B141" i="2"/>
  <c r="G141" i="5"/>
  <c r="K141" i="5" s="1"/>
  <c r="E141" i="5"/>
  <c r="C141" i="5"/>
  <c r="B141" i="5"/>
  <c r="P141" i="10"/>
  <c r="AA141" i="10" s="1"/>
  <c r="O141" i="10"/>
  <c r="H141" i="10"/>
  <c r="G141" i="10"/>
  <c r="I141" i="10" s="1"/>
  <c r="T141" i="10" s="1"/>
  <c r="C141" i="10"/>
  <c r="B141" i="10"/>
  <c r="H141" i="6"/>
  <c r="I141" i="6" s="1"/>
  <c r="J141" i="6" s="1"/>
  <c r="L141" i="6" s="1"/>
  <c r="F141" i="6"/>
  <c r="G141" i="6" s="1"/>
  <c r="E141" i="6"/>
  <c r="D141" i="6"/>
  <c r="C141" i="6"/>
  <c r="B141" i="6"/>
  <c r="A141" i="6"/>
  <c r="M141" i="1"/>
  <c r="L141" i="1"/>
  <c r="G141" i="1"/>
  <c r="F141" i="1"/>
  <c r="E141" i="10" s="1"/>
  <c r="E141" i="1"/>
  <c r="A141" i="1"/>
  <c r="A141" i="5"/>
  <c r="G140" i="2"/>
  <c r="F140" i="2"/>
  <c r="E140" i="2"/>
  <c r="D140" i="2"/>
  <c r="C140" i="2"/>
  <c r="B140" i="2"/>
  <c r="G140" i="5"/>
  <c r="E140" i="5"/>
  <c r="C140" i="5"/>
  <c r="B140" i="5"/>
  <c r="P140" i="10"/>
  <c r="AA140" i="10" s="1"/>
  <c r="O140" i="10"/>
  <c r="R140" i="10" s="1"/>
  <c r="H140" i="10"/>
  <c r="G140" i="10"/>
  <c r="I140" i="10" s="1"/>
  <c r="C140" i="10"/>
  <c r="B140" i="10"/>
  <c r="H140" i="6"/>
  <c r="I140" i="6" s="1"/>
  <c r="J140" i="6" s="1"/>
  <c r="M140" i="6" s="1"/>
  <c r="F140" i="6"/>
  <c r="E140" i="6"/>
  <c r="D140" i="6"/>
  <c r="G140" i="6" s="1"/>
  <c r="C140" i="6"/>
  <c r="B140" i="6"/>
  <c r="A140" i="6"/>
  <c r="M140" i="1"/>
  <c r="L140" i="1"/>
  <c r="G140" i="1"/>
  <c r="F140" i="1"/>
  <c r="E140" i="1"/>
  <c r="D140" i="10" s="1"/>
  <c r="A140" i="1"/>
  <c r="A140" i="2" s="1"/>
  <c r="G139" i="2"/>
  <c r="F139" i="2"/>
  <c r="E139" i="2"/>
  <c r="D139" i="2"/>
  <c r="C139" i="2"/>
  <c r="B139" i="2"/>
  <c r="G139" i="5"/>
  <c r="K139" i="5" s="1"/>
  <c r="N139" i="5" s="1"/>
  <c r="E139" i="5"/>
  <c r="C139" i="5"/>
  <c r="B139" i="5"/>
  <c r="P139" i="10"/>
  <c r="R139" i="10" s="1"/>
  <c r="O139" i="10"/>
  <c r="H139" i="10"/>
  <c r="G139" i="10"/>
  <c r="I139" i="10" s="1"/>
  <c r="C139" i="10"/>
  <c r="B139" i="10"/>
  <c r="H139" i="6"/>
  <c r="I139" i="6" s="1"/>
  <c r="J139" i="6" s="1"/>
  <c r="F139" i="6"/>
  <c r="E139" i="6"/>
  <c r="G139" i="6" s="1"/>
  <c r="D139" i="6"/>
  <c r="C139" i="6"/>
  <c r="B139" i="6"/>
  <c r="A139" i="6"/>
  <c r="M139" i="1"/>
  <c r="L139" i="1"/>
  <c r="G139" i="1"/>
  <c r="F139" i="1"/>
  <c r="E139" i="1"/>
  <c r="D139" i="10" s="1"/>
  <c r="A139" i="1"/>
  <c r="A139" i="2" s="1"/>
  <c r="G138" i="2"/>
  <c r="F138" i="2"/>
  <c r="E138" i="2"/>
  <c r="D138" i="2"/>
  <c r="C138" i="2"/>
  <c r="B138" i="2"/>
  <c r="G138" i="5"/>
  <c r="E138" i="5"/>
  <c r="C138" i="5"/>
  <c r="B138" i="5"/>
  <c r="P138" i="10"/>
  <c r="AA138" i="10" s="1"/>
  <c r="O138" i="10"/>
  <c r="H138" i="10"/>
  <c r="G138" i="10"/>
  <c r="I138" i="10" s="1"/>
  <c r="T138" i="10" s="1"/>
  <c r="C138" i="10"/>
  <c r="B138" i="10"/>
  <c r="H138" i="6"/>
  <c r="I138" i="6" s="1"/>
  <c r="J138" i="6" s="1"/>
  <c r="F138" i="6"/>
  <c r="G138" i="6" s="1"/>
  <c r="E138" i="6"/>
  <c r="D138" i="6"/>
  <c r="C138" i="6"/>
  <c r="B138" i="6"/>
  <c r="A138" i="6"/>
  <c r="M138" i="1"/>
  <c r="L138" i="1"/>
  <c r="G138" i="1"/>
  <c r="F138" i="1"/>
  <c r="D138" i="5" s="1"/>
  <c r="E138" i="1"/>
  <c r="A138" i="1"/>
  <c r="A138" i="2" s="1"/>
  <c r="G137" i="2"/>
  <c r="F137" i="2"/>
  <c r="E137" i="2"/>
  <c r="C137" i="2"/>
  <c r="B137" i="2"/>
  <c r="G137" i="5"/>
  <c r="E137" i="5"/>
  <c r="C137" i="5"/>
  <c r="B137" i="5"/>
  <c r="P137" i="10"/>
  <c r="AA137" i="10" s="1"/>
  <c r="O137" i="10"/>
  <c r="H137" i="10"/>
  <c r="G137" i="10"/>
  <c r="I137" i="10" s="1"/>
  <c r="U137" i="10" s="1"/>
  <c r="C137" i="10"/>
  <c r="B137" i="10"/>
  <c r="H137" i="6"/>
  <c r="I137" i="6" s="1"/>
  <c r="J137" i="6" s="1"/>
  <c r="F137" i="6"/>
  <c r="G137" i="6" s="1"/>
  <c r="E137" i="6"/>
  <c r="D137" i="6"/>
  <c r="C137" i="6"/>
  <c r="B137" i="6"/>
  <c r="A137" i="6"/>
  <c r="M137" i="1"/>
  <c r="L137" i="1"/>
  <c r="G137" i="1"/>
  <c r="F137" i="1"/>
  <c r="E137" i="1"/>
  <c r="D137" i="10" s="1"/>
  <c r="A137" i="1"/>
  <c r="A137" i="5" s="1"/>
  <c r="G136" i="2"/>
  <c r="F136" i="2"/>
  <c r="E136" i="2"/>
  <c r="C136" i="2"/>
  <c r="B136" i="2"/>
  <c r="G136" i="5"/>
  <c r="E136" i="5"/>
  <c r="C136" i="5"/>
  <c r="B136" i="5"/>
  <c r="P136" i="10"/>
  <c r="AA136" i="10" s="1"/>
  <c r="O136" i="10"/>
  <c r="H136" i="10"/>
  <c r="G136" i="10"/>
  <c r="I136" i="10" s="1"/>
  <c r="L136" i="10" s="1"/>
  <c r="W136" i="10" s="1"/>
  <c r="C136" i="10"/>
  <c r="B136" i="10"/>
  <c r="H136" i="6"/>
  <c r="I136" i="6" s="1"/>
  <c r="J136" i="6" s="1"/>
  <c r="L136" i="6" s="1"/>
  <c r="F136" i="6"/>
  <c r="G136" i="6" s="1"/>
  <c r="E136" i="6"/>
  <c r="D136" i="6"/>
  <c r="C136" i="6"/>
  <c r="B136" i="6"/>
  <c r="A136" i="6"/>
  <c r="M136" i="1"/>
  <c r="L136" i="1"/>
  <c r="G136" i="1"/>
  <c r="F136" i="1"/>
  <c r="E136" i="10" s="1"/>
  <c r="E136" i="1"/>
  <c r="A136" i="1"/>
  <c r="A136" i="5" s="1"/>
  <c r="G135" i="2"/>
  <c r="F135" i="2"/>
  <c r="E135" i="2"/>
  <c r="C135" i="2"/>
  <c r="B135" i="2"/>
  <c r="G135" i="5"/>
  <c r="E135" i="5"/>
  <c r="C135" i="5"/>
  <c r="B135" i="5"/>
  <c r="P135" i="10"/>
  <c r="AA135" i="10" s="1"/>
  <c r="O135" i="10"/>
  <c r="H135" i="10"/>
  <c r="G135" i="10"/>
  <c r="I135" i="10" s="1"/>
  <c r="U135" i="10" s="1"/>
  <c r="C135" i="10"/>
  <c r="B135" i="10"/>
  <c r="H135" i="6"/>
  <c r="I135" i="6" s="1"/>
  <c r="J135" i="6" s="1"/>
  <c r="F135" i="6"/>
  <c r="G135" i="6" s="1"/>
  <c r="E135" i="6"/>
  <c r="D135" i="6"/>
  <c r="C135" i="6"/>
  <c r="B135" i="6"/>
  <c r="A135" i="6"/>
  <c r="M135" i="1"/>
  <c r="L135" i="1"/>
  <c r="G135" i="1"/>
  <c r="F135" i="1"/>
  <c r="E135" i="10" s="1"/>
  <c r="E135" i="1"/>
  <c r="A135" i="1"/>
  <c r="A135" i="2" s="1"/>
  <c r="G134" i="2"/>
  <c r="K134" i="2" s="1"/>
  <c r="F134" i="2"/>
  <c r="H134" i="2" s="1"/>
  <c r="J134" i="2" s="1"/>
  <c r="E134" i="2"/>
  <c r="D134" i="2"/>
  <c r="C134" i="2"/>
  <c r="B134" i="2"/>
  <c r="G134" i="5"/>
  <c r="E134" i="5"/>
  <c r="C134" i="5"/>
  <c r="B134" i="5"/>
  <c r="P134" i="10"/>
  <c r="AA134" i="10" s="1"/>
  <c r="O134" i="10"/>
  <c r="H134" i="10"/>
  <c r="K134" i="10" s="1"/>
  <c r="G134" i="10"/>
  <c r="I134" i="10" s="1"/>
  <c r="C134" i="10"/>
  <c r="B134" i="10"/>
  <c r="H134" i="6"/>
  <c r="I134" i="6" s="1"/>
  <c r="J134" i="6" s="1"/>
  <c r="M134" i="6" s="1"/>
  <c r="F134" i="6"/>
  <c r="E134" i="6"/>
  <c r="D134" i="6"/>
  <c r="C134" i="6"/>
  <c r="B134" i="6"/>
  <c r="A134" i="6"/>
  <c r="M134" i="1"/>
  <c r="L134" i="1"/>
  <c r="G134" i="1"/>
  <c r="F134" i="1"/>
  <c r="E134" i="1"/>
  <c r="D134" i="10" s="1"/>
  <c r="A134" i="1"/>
  <c r="A134" i="5" s="1"/>
  <c r="G133" i="2"/>
  <c r="F133" i="2"/>
  <c r="H133" i="2" s="1"/>
  <c r="J133" i="2" s="1"/>
  <c r="E133" i="2"/>
  <c r="D133" i="2"/>
  <c r="C133" i="2"/>
  <c r="B133" i="2"/>
  <c r="G133" i="5"/>
  <c r="C133" i="5"/>
  <c r="B133" i="5"/>
  <c r="P133" i="10"/>
  <c r="AA133" i="10" s="1"/>
  <c r="O133" i="10"/>
  <c r="H133" i="10"/>
  <c r="K133" i="10" s="1"/>
  <c r="G133" i="10"/>
  <c r="I133" i="10" s="1"/>
  <c r="U133" i="10" s="1"/>
  <c r="C133" i="10"/>
  <c r="B133" i="10"/>
  <c r="H133" i="6"/>
  <c r="I133" i="6" s="1"/>
  <c r="J133" i="6" s="1"/>
  <c r="M133" i="6" s="1"/>
  <c r="F133" i="6"/>
  <c r="E133" i="6"/>
  <c r="D133" i="6"/>
  <c r="C133" i="6"/>
  <c r="B133" i="6"/>
  <c r="A133" i="6"/>
  <c r="M133" i="1"/>
  <c r="L133" i="1"/>
  <c r="G133" i="1"/>
  <c r="F133" i="1"/>
  <c r="E133" i="1"/>
  <c r="A133" i="1"/>
  <c r="A133" i="2" s="1"/>
  <c r="G132" i="2"/>
  <c r="F132" i="2"/>
  <c r="E132" i="2"/>
  <c r="C132" i="2"/>
  <c r="B132" i="2"/>
  <c r="G132" i="5"/>
  <c r="C132" i="5"/>
  <c r="B132" i="5"/>
  <c r="P132" i="10"/>
  <c r="AA132" i="10" s="1"/>
  <c r="O132" i="10"/>
  <c r="H132" i="10"/>
  <c r="G132" i="10"/>
  <c r="I132" i="10" s="1"/>
  <c r="T132" i="10" s="1"/>
  <c r="C132" i="10"/>
  <c r="B132" i="10"/>
  <c r="H132" i="6"/>
  <c r="I132" i="6" s="1"/>
  <c r="J132" i="6" s="1"/>
  <c r="L132" i="6" s="1"/>
  <c r="F132" i="6"/>
  <c r="G132" i="6" s="1"/>
  <c r="E132" i="6"/>
  <c r="D132" i="6"/>
  <c r="C132" i="6"/>
  <c r="B132" i="6"/>
  <c r="A132" i="6"/>
  <c r="M132" i="1"/>
  <c r="L132" i="1"/>
  <c r="G132" i="1"/>
  <c r="E132" i="5" s="1"/>
  <c r="F132" i="5" s="1"/>
  <c r="F132" i="1"/>
  <c r="D132" i="5" s="1"/>
  <c r="E132" i="1"/>
  <c r="A132" i="1"/>
  <c r="A132" i="2" s="1"/>
  <c r="G131" i="2"/>
  <c r="K131" i="2" s="1"/>
  <c r="F131" i="2"/>
  <c r="H131" i="2" s="1"/>
  <c r="J131" i="2" s="1"/>
  <c r="E131" i="2"/>
  <c r="D131" i="2"/>
  <c r="C131" i="2"/>
  <c r="B131" i="2"/>
  <c r="G131" i="5"/>
  <c r="C131" i="5"/>
  <c r="B131" i="5"/>
  <c r="P131" i="10"/>
  <c r="AA131" i="10" s="1"/>
  <c r="O131" i="10"/>
  <c r="H131" i="10"/>
  <c r="G131" i="10"/>
  <c r="I131" i="10" s="1"/>
  <c r="T131" i="10" s="1"/>
  <c r="C131" i="10"/>
  <c r="B131" i="10"/>
  <c r="H131" i="6"/>
  <c r="I131" i="6" s="1"/>
  <c r="J131" i="6" s="1"/>
  <c r="L131" i="6" s="1"/>
  <c r="F131" i="6"/>
  <c r="G131" i="6" s="1"/>
  <c r="E131" i="6"/>
  <c r="D131" i="6"/>
  <c r="C131" i="6"/>
  <c r="B131" i="6"/>
  <c r="A131" i="6"/>
  <c r="M131" i="1"/>
  <c r="L131" i="1"/>
  <c r="G131" i="1"/>
  <c r="E131" i="5" s="1"/>
  <c r="F131" i="1"/>
  <c r="E131" i="1"/>
  <c r="D131" i="10" s="1"/>
  <c r="A131" i="1"/>
  <c r="A131" i="5" s="1"/>
  <c r="G130" i="2"/>
  <c r="F130" i="2"/>
  <c r="E130" i="2"/>
  <c r="C130" i="2"/>
  <c r="B130" i="2"/>
  <c r="G130" i="5"/>
  <c r="C130" i="5"/>
  <c r="B130" i="5"/>
  <c r="P130" i="10"/>
  <c r="O130" i="10"/>
  <c r="H130" i="10"/>
  <c r="G130" i="10"/>
  <c r="I130" i="10" s="1"/>
  <c r="U130" i="10" s="1"/>
  <c r="C130" i="10"/>
  <c r="B130" i="10"/>
  <c r="H130" i="6"/>
  <c r="I130" i="6" s="1"/>
  <c r="J130" i="6" s="1"/>
  <c r="M130" i="6" s="1"/>
  <c r="F130" i="6"/>
  <c r="E130" i="6"/>
  <c r="D130" i="6"/>
  <c r="C130" i="6"/>
  <c r="B130" i="6"/>
  <c r="A130" i="6"/>
  <c r="M130" i="1"/>
  <c r="L130" i="1"/>
  <c r="G130" i="1"/>
  <c r="F130" i="1"/>
  <c r="E130" i="1"/>
  <c r="A130" i="1"/>
  <c r="A130" i="5" s="1"/>
  <c r="G129" i="2"/>
  <c r="F129" i="2"/>
  <c r="H129" i="2" s="1"/>
  <c r="J129" i="2" s="1"/>
  <c r="K129" i="2" s="1"/>
  <c r="E129" i="2"/>
  <c r="D129" i="2"/>
  <c r="C129" i="2"/>
  <c r="B129" i="2"/>
  <c r="G129" i="5"/>
  <c r="C129" i="5"/>
  <c r="B129" i="5"/>
  <c r="P129" i="10"/>
  <c r="O129" i="10"/>
  <c r="H129" i="10"/>
  <c r="G129" i="10"/>
  <c r="I129" i="10" s="1"/>
  <c r="C129" i="10"/>
  <c r="B129" i="10"/>
  <c r="H129" i="6"/>
  <c r="I129" i="6" s="1"/>
  <c r="J129" i="6" s="1"/>
  <c r="F129" i="6"/>
  <c r="E129" i="6"/>
  <c r="G129" i="6" s="1"/>
  <c r="D129" i="6"/>
  <c r="C129" i="6"/>
  <c r="B129" i="6"/>
  <c r="A129" i="6"/>
  <c r="M129" i="1"/>
  <c r="L129" i="1"/>
  <c r="G129" i="1"/>
  <c r="E129" i="5" s="1"/>
  <c r="F129" i="1"/>
  <c r="E129" i="1"/>
  <c r="D129" i="10" s="1"/>
  <c r="A129" i="1"/>
  <c r="A129" i="5" s="1"/>
  <c r="G128" i="2"/>
  <c r="F128" i="2"/>
  <c r="H128" i="2" s="1"/>
  <c r="J128" i="2" s="1"/>
  <c r="K128" i="2" s="1"/>
  <c r="E128" i="2"/>
  <c r="D128" i="2"/>
  <c r="C128" i="2"/>
  <c r="B128" i="2"/>
  <c r="G128" i="5"/>
  <c r="C128" i="5"/>
  <c r="B128" i="5"/>
  <c r="P128" i="10"/>
  <c r="AA128" i="10" s="1"/>
  <c r="O128" i="10"/>
  <c r="H128" i="10"/>
  <c r="G128" i="10"/>
  <c r="I128" i="10" s="1"/>
  <c r="C128" i="10"/>
  <c r="B128" i="10"/>
  <c r="H128" i="6"/>
  <c r="I128" i="6" s="1"/>
  <c r="J128" i="6" s="1"/>
  <c r="F128" i="6"/>
  <c r="E128" i="6"/>
  <c r="G128" i="6" s="1"/>
  <c r="D128" i="6"/>
  <c r="C128" i="6"/>
  <c r="B128" i="6"/>
  <c r="A128" i="6"/>
  <c r="M128" i="1"/>
  <c r="L128" i="1"/>
  <c r="G128" i="1"/>
  <c r="E128" i="5" s="1"/>
  <c r="F128" i="1"/>
  <c r="E128" i="10" s="1"/>
  <c r="E128" i="1"/>
  <c r="A128" i="1"/>
  <c r="A128" i="2" s="1"/>
  <c r="G127" i="2"/>
  <c r="F127" i="2"/>
  <c r="H127" i="2" s="1"/>
  <c r="J127" i="2" s="1"/>
  <c r="E127" i="2"/>
  <c r="C127" i="2"/>
  <c r="B127" i="2"/>
  <c r="G127" i="5"/>
  <c r="K127" i="5" s="1"/>
  <c r="N127" i="5" s="1"/>
  <c r="C127" i="5"/>
  <c r="B127" i="5"/>
  <c r="P127" i="10"/>
  <c r="O127" i="10"/>
  <c r="R127" i="10" s="1"/>
  <c r="H127" i="10"/>
  <c r="G127" i="10"/>
  <c r="I127" i="10" s="1"/>
  <c r="U127" i="10" s="1"/>
  <c r="C127" i="10"/>
  <c r="B127" i="10"/>
  <c r="H127" i="6"/>
  <c r="I127" i="6" s="1"/>
  <c r="J127" i="6" s="1"/>
  <c r="F127" i="6"/>
  <c r="E127" i="6"/>
  <c r="D127" i="6"/>
  <c r="G127" i="6" s="1"/>
  <c r="C127" i="6"/>
  <c r="B127" i="6"/>
  <c r="A127" i="6"/>
  <c r="M127" i="1"/>
  <c r="L127" i="1"/>
  <c r="G127" i="1"/>
  <c r="E127" i="5" s="1"/>
  <c r="F127" i="1"/>
  <c r="E127" i="1"/>
  <c r="D127" i="10" s="1"/>
  <c r="A127" i="1"/>
  <c r="A127" i="2" s="1"/>
  <c r="G126" i="2"/>
  <c r="F126" i="2"/>
  <c r="E126" i="2"/>
  <c r="M126" i="2" s="1"/>
  <c r="D126" i="2"/>
  <c r="C126" i="2"/>
  <c r="B126" i="2"/>
  <c r="G126" i="5"/>
  <c r="K126" i="5" s="1"/>
  <c r="N126" i="5" s="1"/>
  <c r="C126" i="5"/>
  <c r="B126" i="5"/>
  <c r="P126" i="10"/>
  <c r="AA126" i="10" s="1"/>
  <c r="O126" i="10"/>
  <c r="R126" i="10" s="1"/>
  <c r="H126" i="10"/>
  <c r="G126" i="10"/>
  <c r="I126" i="10" s="1"/>
  <c r="C126" i="10"/>
  <c r="B126" i="10"/>
  <c r="H126" i="6"/>
  <c r="I126" i="6" s="1"/>
  <c r="J126" i="6" s="1"/>
  <c r="F126" i="6"/>
  <c r="E126" i="6"/>
  <c r="D126" i="6"/>
  <c r="G126" i="6" s="1"/>
  <c r="C126" i="6"/>
  <c r="B126" i="6"/>
  <c r="A126" i="6"/>
  <c r="M126" i="1"/>
  <c r="L126" i="1"/>
  <c r="G126" i="1"/>
  <c r="E126" i="5" s="1"/>
  <c r="F126" i="1"/>
  <c r="E126" i="1"/>
  <c r="A126" i="1"/>
  <c r="A126" i="2" s="1"/>
  <c r="G125" i="2"/>
  <c r="F125" i="2"/>
  <c r="H125" i="2" s="1"/>
  <c r="J125" i="2" s="1"/>
  <c r="E125" i="2"/>
  <c r="D125" i="2"/>
  <c r="C125" i="2"/>
  <c r="B125" i="2"/>
  <c r="G125" i="5"/>
  <c r="K125" i="5" s="1"/>
  <c r="N125" i="5" s="1"/>
  <c r="C125" i="5"/>
  <c r="B125" i="5"/>
  <c r="P125" i="10"/>
  <c r="AA125" i="10" s="1"/>
  <c r="O125" i="10"/>
  <c r="R125" i="10" s="1"/>
  <c r="H125" i="10"/>
  <c r="G125" i="10"/>
  <c r="I125" i="10" s="1"/>
  <c r="C125" i="10"/>
  <c r="B125" i="10"/>
  <c r="H125" i="6"/>
  <c r="I125" i="6" s="1"/>
  <c r="J125" i="6" s="1"/>
  <c r="F125" i="6"/>
  <c r="E125" i="6"/>
  <c r="D125" i="6"/>
  <c r="G125" i="6" s="1"/>
  <c r="C125" i="6"/>
  <c r="B125" i="6"/>
  <c r="A125" i="6"/>
  <c r="M125" i="1"/>
  <c r="L125" i="1"/>
  <c r="G125" i="1"/>
  <c r="E125" i="5" s="1"/>
  <c r="F125" i="1"/>
  <c r="E125" i="1"/>
  <c r="D125" i="10" s="1"/>
  <c r="K125" i="10" s="1"/>
  <c r="A125" i="1"/>
  <c r="A125" i="5" s="1"/>
  <c r="G124" i="2"/>
  <c r="F124" i="2"/>
  <c r="E124" i="2"/>
  <c r="M124" i="2" s="1"/>
  <c r="C124" i="2"/>
  <c r="B124" i="2"/>
  <c r="G124" i="5"/>
  <c r="C124" i="5"/>
  <c r="B124" i="5"/>
  <c r="P124" i="10"/>
  <c r="AA124" i="10" s="1"/>
  <c r="O124" i="10"/>
  <c r="H124" i="10"/>
  <c r="L124" i="10" s="1"/>
  <c r="G124" i="10"/>
  <c r="I124" i="10" s="1"/>
  <c r="C124" i="10"/>
  <c r="B124" i="10"/>
  <c r="H124" i="6"/>
  <c r="I124" i="6" s="1"/>
  <c r="J124" i="6" s="1"/>
  <c r="M124" i="6" s="1"/>
  <c r="F124" i="6"/>
  <c r="E124" i="6"/>
  <c r="D124" i="6"/>
  <c r="C124" i="6"/>
  <c r="B124" i="6"/>
  <c r="A124" i="6"/>
  <c r="M124" i="1"/>
  <c r="L124" i="1"/>
  <c r="G124" i="1"/>
  <c r="E124" i="5" s="1"/>
  <c r="F124" i="1"/>
  <c r="E124" i="10" s="1"/>
  <c r="E124" i="1"/>
  <c r="N124" i="1" s="1"/>
  <c r="A124" i="1"/>
  <c r="A124" i="2" s="1"/>
  <c r="G123" i="2"/>
  <c r="F123" i="2"/>
  <c r="H123" i="2" s="1"/>
  <c r="J123" i="2" s="1"/>
  <c r="E123" i="2"/>
  <c r="D123" i="2"/>
  <c r="C123" i="2"/>
  <c r="B123" i="2"/>
  <c r="G123" i="5"/>
  <c r="C123" i="5"/>
  <c r="B123" i="5"/>
  <c r="P123" i="10"/>
  <c r="AA123" i="10" s="1"/>
  <c r="O123" i="10"/>
  <c r="H123" i="10"/>
  <c r="L123" i="10" s="1"/>
  <c r="X123" i="10" s="1"/>
  <c r="G123" i="10"/>
  <c r="I123" i="10" s="1"/>
  <c r="C123" i="10"/>
  <c r="B123" i="10"/>
  <c r="H123" i="6"/>
  <c r="I123" i="6" s="1"/>
  <c r="J123" i="6" s="1"/>
  <c r="F123" i="6"/>
  <c r="E123" i="6"/>
  <c r="D123" i="6"/>
  <c r="C123" i="6"/>
  <c r="B123" i="6"/>
  <c r="A123" i="6"/>
  <c r="M123" i="1"/>
  <c r="L123" i="1"/>
  <c r="G123" i="1"/>
  <c r="E123" i="5" s="1"/>
  <c r="F123" i="1"/>
  <c r="E123" i="10" s="1"/>
  <c r="E123" i="1"/>
  <c r="D123" i="10" s="1"/>
  <c r="A123" i="1"/>
  <c r="A123" i="5" s="1"/>
  <c r="G122" i="2"/>
  <c r="F122" i="2"/>
  <c r="H122" i="2" s="1"/>
  <c r="J122" i="2" s="1"/>
  <c r="E122" i="2"/>
  <c r="D122" i="2"/>
  <c r="C122" i="2"/>
  <c r="B122" i="2"/>
  <c r="G122" i="5"/>
  <c r="C122" i="5"/>
  <c r="B122" i="5"/>
  <c r="P122" i="10"/>
  <c r="AA122" i="10" s="1"/>
  <c r="O122" i="10"/>
  <c r="H122" i="10"/>
  <c r="L122" i="10" s="1"/>
  <c r="X122" i="10" s="1"/>
  <c r="G122" i="10"/>
  <c r="I122" i="10" s="1"/>
  <c r="U122" i="10" s="1"/>
  <c r="C122" i="10"/>
  <c r="B122" i="10"/>
  <c r="H122" i="6"/>
  <c r="I122" i="6" s="1"/>
  <c r="J122" i="6" s="1"/>
  <c r="L122" i="6" s="1"/>
  <c r="F122" i="6"/>
  <c r="E122" i="6"/>
  <c r="D122" i="6"/>
  <c r="C122" i="6"/>
  <c r="B122" i="6"/>
  <c r="A122" i="6"/>
  <c r="M122" i="1"/>
  <c r="L122" i="1"/>
  <c r="G122" i="1"/>
  <c r="E122" i="5" s="1"/>
  <c r="F122" i="1"/>
  <c r="E122" i="10" s="1"/>
  <c r="E122" i="1"/>
  <c r="A122" i="1"/>
  <c r="A122" i="5" s="1"/>
  <c r="G121" i="2"/>
  <c r="F121" i="2"/>
  <c r="H121" i="2" s="1"/>
  <c r="J121" i="2" s="1"/>
  <c r="E121" i="2"/>
  <c r="D121" i="2"/>
  <c r="C121" i="2"/>
  <c r="B121" i="2"/>
  <c r="G121" i="5"/>
  <c r="C121" i="5"/>
  <c r="B121" i="5"/>
  <c r="P121" i="10"/>
  <c r="AA121" i="10" s="1"/>
  <c r="O121" i="10"/>
  <c r="H121" i="10"/>
  <c r="G121" i="10"/>
  <c r="I121" i="10" s="1"/>
  <c r="C121" i="10"/>
  <c r="B121" i="10"/>
  <c r="H121" i="6"/>
  <c r="I121" i="6" s="1"/>
  <c r="J121" i="6" s="1"/>
  <c r="L121" i="6" s="1"/>
  <c r="F121" i="6"/>
  <c r="E121" i="6"/>
  <c r="D121" i="6"/>
  <c r="C121" i="6"/>
  <c r="B121" i="6"/>
  <c r="A121" i="6"/>
  <c r="M121" i="1"/>
  <c r="L121" i="1"/>
  <c r="G121" i="1"/>
  <c r="E121" i="5" s="1"/>
  <c r="F121" i="1"/>
  <c r="D121" i="5" s="1"/>
  <c r="E121" i="1"/>
  <c r="D121" i="10" s="1"/>
  <c r="A121" i="1"/>
  <c r="A121" i="2"/>
  <c r="G120" i="2"/>
  <c r="F120" i="2"/>
  <c r="E120" i="2"/>
  <c r="L120" i="2" s="1"/>
  <c r="D120" i="2"/>
  <c r="C120" i="2"/>
  <c r="B120" i="2"/>
  <c r="G120" i="5"/>
  <c r="K120" i="5" s="1"/>
  <c r="N120" i="5" s="1"/>
  <c r="C120" i="5"/>
  <c r="B120" i="5"/>
  <c r="P120" i="10"/>
  <c r="AA120" i="10"/>
  <c r="O120" i="10"/>
  <c r="H120" i="10"/>
  <c r="G120" i="10"/>
  <c r="I120" i="10"/>
  <c r="C120" i="10"/>
  <c r="B120" i="10"/>
  <c r="H120" i="6"/>
  <c r="I120" i="6" s="1"/>
  <c r="J120" i="6" s="1"/>
  <c r="F120" i="6"/>
  <c r="G120" i="6" s="1"/>
  <c r="E120" i="6"/>
  <c r="D120" i="6"/>
  <c r="C120" i="6"/>
  <c r="B120" i="6"/>
  <c r="A120" i="6"/>
  <c r="M120" i="1"/>
  <c r="L120" i="1"/>
  <c r="G120" i="1"/>
  <c r="E120" i="5" s="1"/>
  <c r="F120" i="5" s="1"/>
  <c r="F120" i="1"/>
  <c r="D120" i="5" s="1"/>
  <c r="E120" i="1"/>
  <c r="D120" i="10" s="1"/>
  <c r="K120" i="10" s="1"/>
  <c r="A120" i="1"/>
  <c r="A120" i="5"/>
  <c r="G119" i="2"/>
  <c r="F119" i="2"/>
  <c r="E119" i="2"/>
  <c r="C119" i="2"/>
  <c r="B119" i="2"/>
  <c r="G119" i="5"/>
  <c r="K119" i="5" s="1"/>
  <c r="N119" i="5" s="1"/>
  <c r="E119" i="5"/>
  <c r="C119" i="5"/>
  <c r="B119" i="5"/>
  <c r="P119" i="10"/>
  <c r="O119" i="10"/>
  <c r="H119" i="10"/>
  <c r="K119" i="10" s="1"/>
  <c r="G119" i="10"/>
  <c r="I119" i="10" s="1"/>
  <c r="C119" i="10"/>
  <c r="B119" i="10"/>
  <c r="H119" i="6"/>
  <c r="I119" i="6" s="1"/>
  <c r="J119" i="6" s="1"/>
  <c r="L119" i="6" s="1"/>
  <c r="F119" i="6"/>
  <c r="E119" i="6"/>
  <c r="D119" i="6"/>
  <c r="C119" i="6"/>
  <c r="B119" i="6"/>
  <c r="A119" i="6"/>
  <c r="M119" i="1"/>
  <c r="L119" i="1"/>
  <c r="G119" i="1"/>
  <c r="F119" i="1"/>
  <c r="E119" i="1"/>
  <c r="D119" i="10" s="1"/>
  <c r="A119" i="1"/>
  <c r="A119" i="2" s="1"/>
  <c r="G118" i="2"/>
  <c r="F118" i="2"/>
  <c r="E118" i="2"/>
  <c r="C118" i="2"/>
  <c r="B118" i="2"/>
  <c r="G118" i="5"/>
  <c r="E118" i="5"/>
  <c r="C118" i="5"/>
  <c r="B118" i="5"/>
  <c r="P118" i="10"/>
  <c r="O118" i="10"/>
  <c r="H118" i="10"/>
  <c r="G118" i="10"/>
  <c r="I118" i="10" s="1"/>
  <c r="C118" i="10"/>
  <c r="B118" i="10"/>
  <c r="H118" i="6"/>
  <c r="I118" i="6" s="1"/>
  <c r="J118" i="6" s="1"/>
  <c r="F118" i="6"/>
  <c r="E118" i="6"/>
  <c r="D118" i="6"/>
  <c r="C118" i="6"/>
  <c r="B118" i="6"/>
  <c r="A118" i="6"/>
  <c r="M118" i="1"/>
  <c r="L118" i="1"/>
  <c r="G118" i="1"/>
  <c r="F118" i="1"/>
  <c r="E118" i="1"/>
  <c r="D118" i="10" s="1"/>
  <c r="A118" i="1"/>
  <c r="A118" i="2" s="1"/>
  <c r="G117" i="2"/>
  <c r="F117" i="2"/>
  <c r="E117" i="2"/>
  <c r="C117" i="2"/>
  <c r="B117" i="2"/>
  <c r="G117" i="5"/>
  <c r="K117" i="5" s="1"/>
  <c r="N117" i="5" s="1"/>
  <c r="E117" i="5"/>
  <c r="C117" i="5"/>
  <c r="B117" i="5"/>
  <c r="P117" i="10"/>
  <c r="O117" i="10"/>
  <c r="H117" i="10"/>
  <c r="G117" i="10"/>
  <c r="I117" i="10" s="1"/>
  <c r="U117" i="10" s="1"/>
  <c r="C117" i="10"/>
  <c r="B117" i="10"/>
  <c r="H117" i="6"/>
  <c r="I117" i="6" s="1"/>
  <c r="J117" i="6" s="1"/>
  <c r="L117" i="6" s="1"/>
  <c r="F117" i="6"/>
  <c r="E117" i="6"/>
  <c r="D117" i="6"/>
  <c r="C117" i="6"/>
  <c r="B117" i="6"/>
  <c r="A117" i="6"/>
  <c r="M117" i="1"/>
  <c r="L117" i="1"/>
  <c r="G117" i="1"/>
  <c r="F117" i="1"/>
  <c r="E117" i="10" s="1"/>
  <c r="E117" i="1"/>
  <c r="A117" i="1"/>
  <c r="G116" i="2"/>
  <c r="F116" i="2"/>
  <c r="E116" i="2"/>
  <c r="C116" i="2"/>
  <c r="B116" i="2"/>
  <c r="G116" i="5"/>
  <c r="E116" i="5"/>
  <c r="C116" i="5"/>
  <c r="B116" i="5"/>
  <c r="P116" i="10"/>
  <c r="O116" i="10"/>
  <c r="H116" i="10"/>
  <c r="G116" i="10"/>
  <c r="I116" i="10" s="1"/>
  <c r="C116" i="10"/>
  <c r="B116" i="10"/>
  <c r="H116" i="6"/>
  <c r="I116" i="6" s="1"/>
  <c r="J116" i="6" s="1"/>
  <c r="F116" i="6"/>
  <c r="E116" i="6"/>
  <c r="D116" i="6"/>
  <c r="C116" i="6"/>
  <c r="B116" i="6"/>
  <c r="A116" i="6"/>
  <c r="M116" i="1"/>
  <c r="L116" i="1"/>
  <c r="G116" i="1"/>
  <c r="F116" i="1"/>
  <c r="D116" i="5" s="1"/>
  <c r="I116" i="5" s="1"/>
  <c r="M116" i="5" s="1"/>
  <c r="O116" i="5" s="1"/>
  <c r="E116" i="1"/>
  <c r="D116" i="10" s="1"/>
  <c r="A116" i="1"/>
  <c r="A116" i="5" s="1"/>
  <c r="G115" i="2"/>
  <c r="F115" i="2"/>
  <c r="E115" i="2"/>
  <c r="D115" i="2"/>
  <c r="C115" i="2"/>
  <c r="B115" i="2"/>
  <c r="G115" i="5"/>
  <c r="E115" i="5"/>
  <c r="F115" i="5" s="1"/>
  <c r="C115" i="5"/>
  <c r="B115" i="5"/>
  <c r="P115" i="10"/>
  <c r="AA115" i="10" s="1"/>
  <c r="O115" i="10"/>
  <c r="R115" i="10" s="1"/>
  <c r="H115" i="10"/>
  <c r="G115" i="10"/>
  <c r="I115" i="10" s="1"/>
  <c r="C115" i="10"/>
  <c r="B115" i="10"/>
  <c r="H115" i="6"/>
  <c r="I115" i="6" s="1"/>
  <c r="J115" i="6" s="1"/>
  <c r="F115" i="6"/>
  <c r="E115" i="6"/>
  <c r="D115" i="6"/>
  <c r="G115" i="6" s="1"/>
  <c r="C115" i="6"/>
  <c r="B115" i="6"/>
  <c r="A115" i="6"/>
  <c r="M115" i="1"/>
  <c r="L115" i="1"/>
  <c r="G115" i="1"/>
  <c r="F115" i="1"/>
  <c r="D115" i="5" s="1"/>
  <c r="E115" i="1"/>
  <c r="D115" i="10" s="1"/>
  <c r="K115" i="10" s="1"/>
  <c r="A115" i="1"/>
  <c r="A115" i="2" s="1"/>
  <c r="G114" i="2"/>
  <c r="F114" i="2"/>
  <c r="E114" i="2"/>
  <c r="M114" i="2" s="1"/>
  <c r="C114" i="2"/>
  <c r="B114" i="2"/>
  <c r="G114" i="5"/>
  <c r="E114" i="5"/>
  <c r="F114" i="5" s="1"/>
  <c r="C114" i="5"/>
  <c r="B114" i="5"/>
  <c r="P114" i="10"/>
  <c r="AA114" i="10" s="1"/>
  <c r="O114" i="10"/>
  <c r="R114" i="10" s="1"/>
  <c r="H114" i="10"/>
  <c r="G114" i="10"/>
  <c r="I114" i="10" s="1"/>
  <c r="C114" i="10"/>
  <c r="B114" i="10"/>
  <c r="H114" i="6"/>
  <c r="I114" i="6" s="1"/>
  <c r="J114" i="6" s="1"/>
  <c r="F114" i="6"/>
  <c r="E114" i="6"/>
  <c r="D114" i="6"/>
  <c r="G114" i="6" s="1"/>
  <c r="C114" i="6"/>
  <c r="B114" i="6"/>
  <c r="A114" i="6"/>
  <c r="M114" i="1"/>
  <c r="L114" i="1"/>
  <c r="G114" i="1"/>
  <c r="F114" i="1"/>
  <c r="E114" i="10" s="1"/>
  <c r="E114" i="1"/>
  <c r="A114" i="1"/>
  <c r="A114" i="5" s="1"/>
  <c r="G113" i="2"/>
  <c r="F113" i="2"/>
  <c r="E113" i="2"/>
  <c r="M113" i="2" s="1"/>
  <c r="C113" i="2"/>
  <c r="B113" i="2"/>
  <c r="G113" i="5"/>
  <c r="E113" i="5"/>
  <c r="F113" i="5" s="1"/>
  <c r="C113" i="5"/>
  <c r="B113" i="5"/>
  <c r="P113" i="10"/>
  <c r="AA113" i="10" s="1"/>
  <c r="O113" i="10"/>
  <c r="R113" i="10" s="1"/>
  <c r="H113" i="10"/>
  <c r="G113" i="10"/>
  <c r="I113" i="10" s="1"/>
  <c r="C113" i="10"/>
  <c r="B113" i="10"/>
  <c r="H113" i="6"/>
  <c r="I113" i="6" s="1"/>
  <c r="J113" i="6" s="1"/>
  <c r="F113" i="6"/>
  <c r="E113" i="6"/>
  <c r="D113" i="6"/>
  <c r="G113" i="6" s="1"/>
  <c r="C113" i="6"/>
  <c r="B113" i="6"/>
  <c r="A113" i="6"/>
  <c r="M113" i="1"/>
  <c r="L113" i="1"/>
  <c r="G113" i="1"/>
  <c r="F113" i="1"/>
  <c r="D113" i="5" s="1"/>
  <c r="I113" i="5" s="1"/>
  <c r="M113" i="5" s="1"/>
  <c r="O113" i="5" s="1"/>
  <c r="E113" i="1"/>
  <c r="D113" i="10" s="1"/>
  <c r="A113" i="1"/>
  <c r="A113" i="2" s="1"/>
  <c r="G112" i="2"/>
  <c r="F112" i="2"/>
  <c r="E112" i="2"/>
  <c r="M112" i="2" s="1"/>
  <c r="C112" i="2"/>
  <c r="B112" i="2"/>
  <c r="G112" i="5"/>
  <c r="K112" i="5" s="1"/>
  <c r="E112" i="5"/>
  <c r="C112" i="5"/>
  <c r="B112" i="5"/>
  <c r="P112" i="10"/>
  <c r="AA112" i="10" s="1"/>
  <c r="O112" i="10"/>
  <c r="R112" i="10" s="1"/>
  <c r="H112" i="10"/>
  <c r="G112" i="10"/>
  <c r="I112" i="10" s="1"/>
  <c r="C112" i="10"/>
  <c r="B112" i="10"/>
  <c r="H112" i="6"/>
  <c r="I112" i="6" s="1"/>
  <c r="J112" i="6" s="1"/>
  <c r="F112" i="6"/>
  <c r="E112" i="6"/>
  <c r="D112" i="6"/>
  <c r="G112" i="6" s="1"/>
  <c r="C112" i="6"/>
  <c r="B112" i="6"/>
  <c r="A112" i="6"/>
  <c r="M112" i="1"/>
  <c r="L112" i="1"/>
  <c r="G112" i="1"/>
  <c r="F112" i="1"/>
  <c r="E112" i="10" s="1"/>
  <c r="E112" i="1"/>
  <c r="A112" i="1"/>
  <c r="A112" i="5" s="1"/>
  <c r="G111" i="2"/>
  <c r="F111" i="2"/>
  <c r="H111" i="2" s="1"/>
  <c r="J111" i="2" s="1"/>
  <c r="E111" i="2"/>
  <c r="D111" i="2"/>
  <c r="C111" i="2"/>
  <c r="B111" i="2"/>
  <c r="G111" i="5"/>
  <c r="K111" i="5" s="1"/>
  <c r="N111" i="5" s="1"/>
  <c r="E111" i="5"/>
  <c r="C111" i="5"/>
  <c r="B111" i="5"/>
  <c r="P111" i="10"/>
  <c r="O111" i="10"/>
  <c r="H111" i="10"/>
  <c r="G111" i="10"/>
  <c r="I111" i="10" s="1"/>
  <c r="U111" i="10" s="1"/>
  <c r="C111" i="10"/>
  <c r="B111" i="10"/>
  <c r="H111" i="6"/>
  <c r="I111" i="6" s="1"/>
  <c r="J111" i="6" s="1"/>
  <c r="F111" i="6"/>
  <c r="E111" i="6"/>
  <c r="G111" i="6" s="1"/>
  <c r="D111" i="6"/>
  <c r="C111" i="6"/>
  <c r="B111" i="6"/>
  <c r="A111" i="6"/>
  <c r="M111" i="1"/>
  <c r="L111" i="1"/>
  <c r="G111" i="1"/>
  <c r="F111" i="1"/>
  <c r="D111" i="5" s="1"/>
  <c r="F111" i="5" s="1"/>
  <c r="E111" i="1"/>
  <c r="D111" i="10" s="1"/>
  <c r="A111" i="1"/>
  <c r="A111" i="2" s="1"/>
  <c r="G110" i="2"/>
  <c r="F110" i="2"/>
  <c r="H110" i="2" s="1"/>
  <c r="J110" i="2" s="1"/>
  <c r="E110" i="2"/>
  <c r="C110" i="2"/>
  <c r="B110" i="2"/>
  <c r="G110" i="5"/>
  <c r="K110" i="5" s="1"/>
  <c r="N110" i="5" s="1"/>
  <c r="E110" i="5"/>
  <c r="C110" i="5"/>
  <c r="B110" i="5"/>
  <c r="P110" i="10"/>
  <c r="O110" i="10"/>
  <c r="H110" i="10"/>
  <c r="G110" i="10"/>
  <c r="I110" i="10" s="1"/>
  <c r="C110" i="10"/>
  <c r="B110" i="10"/>
  <c r="H110" i="6"/>
  <c r="I110" i="6" s="1"/>
  <c r="J110" i="6" s="1"/>
  <c r="M110" i="6" s="1"/>
  <c r="F110" i="6"/>
  <c r="E110" i="6"/>
  <c r="G110" i="6" s="1"/>
  <c r="D110" i="6"/>
  <c r="C110" i="6"/>
  <c r="B110" i="6"/>
  <c r="A110" i="6"/>
  <c r="M110" i="1"/>
  <c r="L110" i="1"/>
  <c r="G110" i="1"/>
  <c r="F110" i="1"/>
  <c r="D110" i="5" s="1"/>
  <c r="E110" i="1"/>
  <c r="D110" i="10" s="1"/>
  <c r="A110" i="1"/>
  <c r="A110" i="2" s="1"/>
  <c r="G109" i="2"/>
  <c r="F109" i="2"/>
  <c r="H109" i="2" s="1"/>
  <c r="J109" i="2" s="1"/>
  <c r="K109" i="2" s="1"/>
  <c r="E109" i="2"/>
  <c r="C109" i="2"/>
  <c r="B109" i="2"/>
  <c r="G109" i="5"/>
  <c r="K109" i="5" s="1"/>
  <c r="N109" i="5" s="1"/>
  <c r="E109" i="5"/>
  <c r="C109" i="5"/>
  <c r="B109" i="5"/>
  <c r="P109" i="10"/>
  <c r="O109" i="10"/>
  <c r="H109" i="10"/>
  <c r="K109" i="10" s="1"/>
  <c r="G109" i="10"/>
  <c r="I109" i="10" s="1"/>
  <c r="T109" i="10" s="1"/>
  <c r="C109" i="10"/>
  <c r="B109" i="10"/>
  <c r="H109" i="6"/>
  <c r="I109" i="6" s="1"/>
  <c r="J109" i="6" s="1"/>
  <c r="M109" i="6" s="1"/>
  <c r="F109" i="6"/>
  <c r="E109" i="6"/>
  <c r="G109" i="6" s="1"/>
  <c r="D109" i="6"/>
  <c r="C109" i="6"/>
  <c r="B109" i="6"/>
  <c r="A109" i="6"/>
  <c r="M109" i="1"/>
  <c r="L109" i="1"/>
  <c r="G109" i="1"/>
  <c r="F109" i="1"/>
  <c r="E109" i="1"/>
  <c r="D109" i="10" s="1"/>
  <c r="A109" i="1"/>
  <c r="A109" i="5" s="1"/>
  <c r="G108" i="2"/>
  <c r="F108" i="2"/>
  <c r="H108" i="2" s="1"/>
  <c r="J108" i="2" s="1"/>
  <c r="E108" i="2"/>
  <c r="C108" i="2"/>
  <c r="B108" i="2"/>
  <c r="G108" i="5"/>
  <c r="K108" i="5" s="1"/>
  <c r="N108" i="5" s="1"/>
  <c r="E108" i="5"/>
  <c r="C108" i="5"/>
  <c r="B108" i="5"/>
  <c r="P108" i="10"/>
  <c r="O108" i="10"/>
  <c r="H108" i="10"/>
  <c r="G108" i="10"/>
  <c r="I108" i="10" s="1"/>
  <c r="C108" i="10"/>
  <c r="B108" i="10"/>
  <c r="H108" i="6"/>
  <c r="I108" i="6" s="1"/>
  <c r="J108" i="6" s="1"/>
  <c r="M108" i="6" s="1"/>
  <c r="F108" i="6"/>
  <c r="E108" i="6"/>
  <c r="G108" i="6" s="1"/>
  <c r="D108" i="6"/>
  <c r="C108" i="6"/>
  <c r="B108" i="6"/>
  <c r="A108" i="6"/>
  <c r="M108" i="1"/>
  <c r="L108" i="1"/>
  <c r="G108" i="1"/>
  <c r="F108" i="1"/>
  <c r="E108" i="1"/>
  <c r="D108" i="10" s="1"/>
  <c r="A108" i="1"/>
  <c r="A108" i="2" s="1"/>
  <c r="G107" i="2"/>
  <c r="F107" i="2"/>
  <c r="H107" i="2" s="1"/>
  <c r="J107" i="2" s="1"/>
  <c r="E107" i="2"/>
  <c r="C107" i="2"/>
  <c r="B107" i="2"/>
  <c r="G107" i="5"/>
  <c r="K107" i="5" s="1"/>
  <c r="N107" i="5" s="1"/>
  <c r="E107" i="5"/>
  <c r="C107" i="5"/>
  <c r="B107" i="5"/>
  <c r="P107" i="10"/>
  <c r="O107" i="10"/>
  <c r="H107" i="10"/>
  <c r="G107" i="10"/>
  <c r="I107" i="10" s="1"/>
  <c r="C107" i="10"/>
  <c r="B107" i="10"/>
  <c r="H107" i="6"/>
  <c r="I107" i="6" s="1"/>
  <c r="J107" i="6" s="1"/>
  <c r="L107" i="6" s="1"/>
  <c r="F107" i="6"/>
  <c r="E107" i="6"/>
  <c r="G107" i="6" s="1"/>
  <c r="D107" i="6"/>
  <c r="C107" i="6"/>
  <c r="B107" i="6"/>
  <c r="A107" i="6"/>
  <c r="M107" i="1"/>
  <c r="L107" i="1"/>
  <c r="G107" i="1"/>
  <c r="F107" i="1"/>
  <c r="E107" i="1"/>
  <c r="D107" i="10" s="1"/>
  <c r="A107" i="1"/>
  <c r="A107" i="2" s="1"/>
  <c r="G106" i="2"/>
  <c r="F106" i="2"/>
  <c r="E106" i="2"/>
  <c r="D106" i="2"/>
  <c r="C106" i="2"/>
  <c r="B106" i="2"/>
  <c r="G106" i="5"/>
  <c r="E106" i="5"/>
  <c r="C106" i="5"/>
  <c r="B106" i="5"/>
  <c r="P106" i="10"/>
  <c r="O106" i="10"/>
  <c r="H106" i="10"/>
  <c r="G106" i="10"/>
  <c r="I106" i="10" s="1"/>
  <c r="L106" i="10" s="1"/>
  <c r="X106" i="10" s="1"/>
  <c r="C106" i="10"/>
  <c r="B106" i="10"/>
  <c r="H106" i="6"/>
  <c r="I106" i="6" s="1"/>
  <c r="J106" i="6" s="1"/>
  <c r="F106" i="6"/>
  <c r="G106" i="6" s="1"/>
  <c r="E106" i="6"/>
  <c r="D106" i="6"/>
  <c r="C106" i="6"/>
  <c r="B106" i="6"/>
  <c r="A106" i="6"/>
  <c r="M106" i="1"/>
  <c r="L106" i="1"/>
  <c r="G106" i="1"/>
  <c r="F106" i="1"/>
  <c r="E106" i="10" s="1"/>
  <c r="E106" i="1"/>
  <c r="D106" i="10" s="1"/>
  <c r="F106" i="10" s="1"/>
  <c r="A106" i="1"/>
  <c r="A106" i="2" s="1"/>
  <c r="G105" i="2"/>
  <c r="F105" i="2"/>
  <c r="E105" i="2"/>
  <c r="D105" i="2"/>
  <c r="C105" i="2"/>
  <c r="B105" i="2"/>
  <c r="G105" i="5"/>
  <c r="C105" i="5"/>
  <c r="B105" i="5"/>
  <c r="P105" i="10"/>
  <c r="O105" i="10"/>
  <c r="R105" i="10" s="1"/>
  <c r="H105" i="10"/>
  <c r="G105" i="10"/>
  <c r="I105" i="10" s="1"/>
  <c r="C105" i="10"/>
  <c r="B105" i="10"/>
  <c r="H105" i="6"/>
  <c r="I105" i="6" s="1"/>
  <c r="J105" i="6" s="1"/>
  <c r="F105" i="6"/>
  <c r="G105" i="6" s="1"/>
  <c r="E105" i="6"/>
  <c r="D105" i="6"/>
  <c r="C105" i="6"/>
  <c r="B105" i="6"/>
  <c r="A105" i="6"/>
  <c r="M105" i="1"/>
  <c r="L105" i="1"/>
  <c r="G105" i="1"/>
  <c r="F105" i="1"/>
  <c r="D105" i="5" s="1"/>
  <c r="E105" i="1"/>
  <c r="D105" i="10" s="1"/>
  <c r="A105" i="1"/>
  <c r="A105" i="5" s="1"/>
  <c r="G104" i="2"/>
  <c r="K104" i="2" s="1"/>
  <c r="F104" i="2"/>
  <c r="H104" i="2" s="1"/>
  <c r="J104" i="2" s="1"/>
  <c r="E104" i="2"/>
  <c r="M104" i="2" s="1"/>
  <c r="D104" i="2"/>
  <c r="C104" i="2"/>
  <c r="B104" i="2"/>
  <c r="G104" i="5"/>
  <c r="E104" i="5"/>
  <c r="C104" i="5"/>
  <c r="B104" i="5"/>
  <c r="P104" i="10"/>
  <c r="AA104" i="10" s="1"/>
  <c r="O104" i="10"/>
  <c r="H104" i="10"/>
  <c r="L104" i="10" s="1"/>
  <c r="X104" i="10" s="1"/>
  <c r="G104" i="10"/>
  <c r="I104" i="10" s="1"/>
  <c r="C104" i="10"/>
  <c r="B104" i="10"/>
  <c r="H104" i="6"/>
  <c r="I104" i="6" s="1"/>
  <c r="J104" i="6" s="1"/>
  <c r="F104" i="6"/>
  <c r="E104" i="6"/>
  <c r="D104" i="6"/>
  <c r="C104" i="6"/>
  <c r="B104" i="6"/>
  <c r="A104" i="6"/>
  <c r="M104" i="1"/>
  <c r="L104" i="1"/>
  <c r="G104" i="1"/>
  <c r="F104" i="1"/>
  <c r="D104" i="5" s="1"/>
  <c r="E104" i="1"/>
  <c r="D104" i="10" s="1"/>
  <c r="A104" i="1"/>
  <c r="G103" i="2"/>
  <c r="F103" i="2"/>
  <c r="H103" i="2" s="1"/>
  <c r="J103" i="2" s="1"/>
  <c r="E103" i="2"/>
  <c r="D103" i="2"/>
  <c r="C103" i="2"/>
  <c r="B103" i="2"/>
  <c r="G103" i="5"/>
  <c r="C103" i="5"/>
  <c r="B103" i="5"/>
  <c r="P103" i="10"/>
  <c r="AA103" i="10" s="1"/>
  <c r="O103" i="10"/>
  <c r="H103" i="10"/>
  <c r="L103" i="10" s="1"/>
  <c r="W103" i="10" s="1"/>
  <c r="G103" i="10"/>
  <c r="I103" i="10" s="1"/>
  <c r="C103" i="10"/>
  <c r="B103" i="10"/>
  <c r="H103" i="6"/>
  <c r="I103" i="6" s="1"/>
  <c r="J103" i="6" s="1"/>
  <c r="L103" i="6" s="1"/>
  <c r="F103" i="6"/>
  <c r="E103" i="6"/>
  <c r="D103" i="6"/>
  <c r="C103" i="6"/>
  <c r="B103" i="6"/>
  <c r="A103" i="6"/>
  <c r="M103" i="1"/>
  <c r="L103" i="1"/>
  <c r="G103" i="1"/>
  <c r="E103" i="5" s="1"/>
  <c r="F103" i="1"/>
  <c r="E103" i="10" s="1"/>
  <c r="E103" i="1"/>
  <c r="N103" i="1" s="1"/>
  <c r="A103" i="1"/>
  <c r="A103" i="2" s="1"/>
  <c r="G102" i="2"/>
  <c r="F102" i="2"/>
  <c r="H102" i="2" s="1"/>
  <c r="J102" i="2" s="1"/>
  <c r="E102" i="2"/>
  <c r="D102" i="2"/>
  <c r="C102" i="2"/>
  <c r="B102" i="2"/>
  <c r="G102" i="5"/>
  <c r="E102" i="5"/>
  <c r="C102" i="5"/>
  <c r="B102" i="5"/>
  <c r="P102" i="10"/>
  <c r="AA102" i="10" s="1"/>
  <c r="O102" i="10"/>
  <c r="R102" i="10" s="1"/>
  <c r="H102" i="10"/>
  <c r="G102" i="10"/>
  <c r="I102" i="10" s="1"/>
  <c r="U102" i="10" s="1"/>
  <c r="C102" i="10"/>
  <c r="B102" i="10"/>
  <c r="H102" i="6"/>
  <c r="I102" i="6" s="1"/>
  <c r="J102" i="6" s="1"/>
  <c r="F102" i="6"/>
  <c r="E102" i="6"/>
  <c r="D102" i="6"/>
  <c r="G102" i="6" s="1"/>
  <c r="C102" i="6"/>
  <c r="B102" i="6"/>
  <c r="A102" i="6"/>
  <c r="M102" i="1"/>
  <c r="L102" i="1"/>
  <c r="G102" i="1"/>
  <c r="F102" i="1"/>
  <c r="E102" i="10" s="1"/>
  <c r="E102" i="1"/>
  <c r="D102" i="10" s="1"/>
  <c r="A102" i="1"/>
  <c r="A102" i="2" s="1"/>
  <c r="G101" i="2"/>
  <c r="F101" i="2"/>
  <c r="H101" i="2" s="1"/>
  <c r="J101" i="2" s="1"/>
  <c r="E101" i="2"/>
  <c r="L101" i="2" s="1"/>
  <c r="D101" i="2"/>
  <c r="C101" i="2"/>
  <c r="B101" i="2"/>
  <c r="G101" i="5"/>
  <c r="K101" i="5" s="1"/>
  <c r="N101" i="5" s="1"/>
  <c r="E101" i="5"/>
  <c r="C101" i="5"/>
  <c r="B101" i="5"/>
  <c r="P101" i="10"/>
  <c r="Z101" i="10" s="1"/>
  <c r="O101" i="10"/>
  <c r="H101" i="10"/>
  <c r="G101" i="10"/>
  <c r="I101" i="10" s="1"/>
  <c r="C101" i="10"/>
  <c r="B101" i="10"/>
  <c r="H101" i="6"/>
  <c r="I101" i="6" s="1"/>
  <c r="J101" i="6" s="1"/>
  <c r="M101" i="6" s="1"/>
  <c r="F101" i="6"/>
  <c r="E101" i="6"/>
  <c r="G101" i="6" s="1"/>
  <c r="D101" i="6"/>
  <c r="C101" i="6"/>
  <c r="B101" i="6"/>
  <c r="A101" i="6"/>
  <c r="M101" i="1"/>
  <c r="L101" i="1"/>
  <c r="G101" i="1"/>
  <c r="F101" i="1"/>
  <c r="E101" i="1"/>
  <c r="D101" i="10" s="1"/>
  <c r="A101" i="1"/>
  <c r="A101" i="5" s="1"/>
  <c r="G100" i="2"/>
  <c r="F100" i="2"/>
  <c r="E100" i="2"/>
  <c r="D100" i="2"/>
  <c r="C100" i="2"/>
  <c r="B100" i="2"/>
  <c r="G100" i="5"/>
  <c r="K100" i="5" s="1"/>
  <c r="N100" i="5" s="1"/>
  <c r="E100" i="5"/>
  <c r="C100" i="5"/>
  <c r="B100" i="5"/>
  <c r="P100" i="10"/>
  <c r="AA100" i="10" s="1"/>
  <c r="O100" i="10"/>
  <c r="H100" i="10"/>
  <c r="G100" i="10"/>
  <c r="I100" i="10" s="1"/>
  <c r="U100" i="10" s="1"/>
  <c r="C100" i="10"/>
  <c r="B100" i="10"/>
  <c r="H100" i="6"/>
  <c r="I100" i="6" s="1"/>
  <c r="J100" i="6" s="1"/>
  <c r="M100" i="6" s="1"/>
  <c r="F100" i="6"/>
  <c r="G100" i="6" s="1"/>
  <c r="E100" i="6"/>
  <c r="D100" i="6"/>
  <c r="C100" i="6"/>
  <c r="B100" i="6"/>
  <c r="A100" i="6"/>
  <c r="M100" i="1"/>
  <c r="L100" i="1"/>
  <c r="G100" i="1"/>
  <c r="F100" i="1"/>
  <c r="E100" i="1"/>
  <c r="A100" i="1"/>
  <c r="A100" i="2" s="1"/>
  <c r="G99" i="2"/>
  <c r="F99" i="2"/>
  <c r="E99" i="2"/>
  <c r="D99" i="2"/>
  <c r="C99" i="2"/>
  <c r="B99" i="2"/>
  <c r="G99" i="5"/>
  <c r="C99" i="5"/>
  <c r="B99" i="5"/>
  <c r="P99" i="10"/>
  <c r="AA99" i="10" s="1"/>
  <c r="O99" i="10"/>
  <c r="H99" i="10"/>
  <c r="G99" i="10"/>
  <c r="I99" i="10" s="1"/>
  <c r="C99" i="10"/>
  <c r="B99" i="10"/>
  <c r="H99" i="6"/>
  <c r="I99" i="6" s="1"/>
  <c r="J99" i="6" s="1"/>
  <c r="L99" i="6" s="1"/>
  <c r="F99" i="6"/>
  <c r="G99" i="6" s="1"/>
  <c r="E99" i="6"/>
  <c r="D99" i="6"/>
  <c r="C99" i="6"/>
  <c r="B99" i="6"/>
  <c r="A99" i="6"/>
  <c r="M99" i="1"/>
  <c r="L99" i="1"/>
  <c r="G99" i="1"/>
  <c r="E99" i="5" s="1"/>
  <c r="F99" i="1"/>
  <c r="E99" i="1"/>
  <c r="D99" i="10" s="1"/>
  <c r="A99" i="1"/>
  <c r="A99" i="2" s="1"/>
  <c r="G98" i="2"/>
  <c r="K98" i="2" s="1"/>
  <c r="F98" i="2"/>
  <c r="H98" i="2" s="1"/>
  <c r="J98" i="2" s="1"/>
  <c r="E98" i="2"/>
  <c r="D98" i="2"/>
  <c r="C98" i="2"/>
  <c r="B98" i="2"/>
  <c r="G98" i="5"/>
  <c r="K98" i="5" s="1"/>
  <c r="N98" i="5" s="1"/>
  <c r="C98" i="5"/>
  <c r="B98" i="5"/>
  <c r="P98" i="10"/>
  <c r="O98" i="10"/>
  <c r="H98" i="10"/>
  <c r="G98" i="10"/>
  <c r="I98" i="10" s="1"/>
  <c r="C98" i="10"/>
  <c r="B98" i="10"/>
  <c r="H98" i="6"/>
  <c r="I98" i="6" s="1"/>
  <c r="J98" i="6" s="1"/>
  <c r="L98" i="6" s="1"/>
  <c r="F98" i="6"/>
  <c r="G98" i="6" s="1"/>
  <c r="E98" i="6"/>
  <c r="D98" i="6"/>
  <c r="C98" i="6"/>
  <c r="B98" i="6"/>
  <c r="A98" i="6"/>
  <c r="M98" i="1"/>
  <c r="L98" i="1"/>
  <c r="G98" i="1"/>
  <c r="E98" i="5" s="1"/>
  <c r="F98" i="1"/>
  <c r="E98" i="10" s="1"/>
  <c r="E98" i="1"/>
  <c r="D98" i="10" s="1"/>
  <c r="A98" i="1"/>
  <c r="A98" i="5" s="1"/>
  <c r="G97" i="2"/>
  <c r="K97" i="2" s="1"/>
  <c r="F97" i="2"/>
  <c r="H97" i="2" s="1"/>
  <c r="J97" i="2" s="1"/>
  <c r="E97" i="2"/>
  <c r="D97" i="2"/>
  <c r="C97" i="2"/>
  <c r="B97" i="2"/>
  <c r="G97" i="5"/>
  <c r="C97" i="5"/>
  <c r="B97" i="5"/>
  <c r="P97" i="10"/>
  <c r="AA97" i="10" s="1"/>
  <c r="O97" i="10"/>
  <c r="H97" i="10"/>
  <c r="G97" i="10"/>
  <c r="I97" i="10" s="1"/>
  <c r="C97" i="10"/>
  <c r="B97" i="10"/>
  <c r="H97" i="6"/>
  <c r="I97" i="6" s="1"/>
  <c r="J97" i="6" s="1"/>
  <c r="M97" i="6" s="1"/>
  <c r="F97" i="6"/>
  <c r="G97" i="6" s="1"/>
  <c r="E97" i="6"/>
  <c r="D97" i="6"/>
  <c r="C97" i="6"/>
  <c r="B97" i="6"/>
  <c r="A97" i="6"/>
  <c r="M97" i="1"/>
  <c r="L97" i="1"/>
  <c r="G97" i="1"/>
  <c r="E97" i="5" s="1"/>
  <c r="F97" i="1"/>
  <c r="E97" i="10" s="1"/>
  <c r="E97" i="1"/>
  <c r="A97" i="1"/>
  <c r="A97" i="5" s="1"/>
  <c r="G96" i="2"/>
  <c r="F96" i="2"/>
  <c r="H96" i="2" s="1"/>
  <c r="J96" i="2" s="1"/>
  <c r="E96" i="2"/>
  <c r="D96" i="2"/>
  <c r="C96" i="2"/>
  <c r="B96" i="2"/>
  <c r="G96" i="5"/>
  <c r="K96" i="5" s="1"/>
  <c r="N96" i="5" s="1"/>
  <c r="C96" i="5"/>
  <c r="B96" i="5"/>
  <c r="P96" i="10"/>
  <c r="O96" i="10"/>
  <c r="H96" i="10"/>
  <c r="G96" i="10"/>
  <c r="I96" i="10" s="1"/>
  <c r="C96" i="10"/>
  <c r="B96" i="10"/>
  <c r="H96" i="6"/>
  <c r="I96" i="6" s="1"/>
  <c r="J96" i="6" s="1"/>
  <c r="F96" i="6"/>
  <c r="G96" i="6" s="1"/>
  <c r="E96" i="6"/>
  <c r="D96" i="6"/>
  <c r="C96" i="6"/>
  <c r="B96" i="6"/>
  <c r="A96" i="6"/>
  <c r="M96" i="1"/>
  <c r="L96" i="1"/>
  <c r="G96" i="1"/>
  <c r="E96" i="5" s="1"/>
  <c r="F96" i="1"/>
  <c r="E96" i="1"/>
  <c r="A96" i="1"/>
  <c r="A96" i="5" s="1"/>
  <c r="G95" i="2"/>
  <c r="F95" i="2"/>
  <c r="E95" i="2"/>
  <c r="D95" i="2"/>
  <c r="C95" i="2"/>
  <c r="B95" i="2"/>
  <c r="G95" i="5"/>
  <c r="K95" i="5" s="1"/>
  <c r="C95" i="5"/>
  <c r="B95" i="5"/>
  <c r="P95" i="10"/>
  <c r="O95" i="10"/>
  <c r="R95" i="10" s="1"/>
  <c r="H95" i="10"/>
  <c r="G95" i="10"/>
  <c r="I95" i="10" s="1"/>
  <c r="T95" i="10" s="1"/>
  <c r="C95" i="10"/>
  <c r="B95" i="10"/>
  <c r="H95" i="6"/>
  <c r="I95" i="6" s="1"/>
  <c r="J95" i="6" s="1"/>
  <c r="M95" i="6" s="1"/>
  <c r="F95" i="6"/>
  <c r="G95" i="6" s="1"/>
  <c r="E95" i="6"/>
  <c r="D95" i="6"/>
  <c r="C95" i="6"/>
  <c r="B95" i="6"/>
  <c r="A95" i="6"/>
  <c r="M95" i="1"/>
  <c r="L95" i="1"/>
  <c r="G95" i="1"/>
  <c r="F95" i="1"/>
  <c r="E95" i="10" s="1"/>
  <c r="E95" i="1"/>
  <c r="A95" i="1"/>
  <c r="A95" i="2" s="1"/>
  <c r="G94" i="2"/>
  <c r="K94" i="2" s="1"/>
  <c r="F94" i="2"/>
  <c r="H94" i="2" s="1"/>
  <c r="J94" i="2" s="1"/>
  <c r="E94" i="2"/>
  <c r="D94" i="2"/>
  <c r="C94" i="2"/>
  <c r="B94" i="2"/>
  <c r="G94" i="5"/>
  <c r="C94" i="5"/>
  <c r="B94" i="5"/>
  <c r="P94" i="10"/>
  <c r="O94" i="10"/>
  <c r="H94" i="10"/>
  <c r="G94" i="10"/>
  <c r="I94" i="10" s="1"/>
  <c r="C94" i="10"/>
  <c r="B94" i="10"/>
  <c r="H94" i="6"/>
  <c r="I94" i="6" s="1"/>
  <c r="J94" i="6" s="1"/>
  <c r="F94" i="6"/>
  <c r="G94" i="6" s="1"/>
  <c r="E94" i="6"/>
  <c r="D94" i="6"/>
  <c r="C94" i="6"/>
  <c r="B94" i="6"/>
  <c r="A94" i="6"/>
  <c r="M94" i="1"/>
  <c r="L94" i="1"/>
  <c r="G94" i="1"/>
  <c r="E94" i="5" s="1"/>
  <c r="F94" i="1"/>
  <c r="E94" i="1"/>
  <c r="D94" i="10" s="1"/>
  <c r="A94" i="1"/>
  <c r="A94" i="5" s="1"/>
  <c r="G93" i="2"/>
  <c r="F93" i="2"/>
  <c r="E93" i="2"/>
  <c r="D93" i="2"/>
  <c r="C93" i="2"/>
  <c r="B93" i="2"/>
  <c r="G93" i="5"/>
  <c r="K93" i="5" s="1"/>
  <c r="N93" i="5" s="1"/>
  <c r="C93" i="5"/>
  <c r="B93" i="5"/>
  <c r="P93" i="10"/>
  <c r="O93" i="10"/>
  <c r="H93" i="10"/>
  <c r="G93" i="10"/>
  <c r="I93" i="10" s="1"/>
  <c r="U93" i="10" s="1"/>
  <c r="C93" i="10"/>
  <c r="B93" i="10"/>
  <c r="H93" i="6"/>
  <c r="I93" i="6" s="1"/>
  <c r="J93" i="6" s="1"/>
  <c r="F93" i="6"/>
  <c r="G93" i="6" s="1"/>
  <c r="E93" i="6"/>
  <c r="D93" i="6"/>
  <c r="C93" i="6"/>
  <c r="B93" i="6"/>
  <c r="A93" i="6"/>
  <c r="M93" i="1"/>
  <c r="L93" i="1"/>
  <c r="G93" i="1"/>
  <c r="E93" i="5" s="1"/>
  <c r="F93" i="5" s="1"/>
  <c r="F93" i="1"/>
  <c r="D93" i="5" s="1"/>
  <c r="E93" i="1"/>
  <c r="D93" i="10" s="1"/>
  <c r="A93" i="1"/>
  <c r="A93" i="5" s="1"/>
  <c r="G92" i="2"/>
  <c r="K92" i="2" s="1"/>
  <c r="F92" i="2"/>
  <c r="H92" i="2" s="1"/>
  <c r="J92" i="2" s="1"/>
  <c r="E92" i="2"/>
  <c r="D92" i="2"/>
  <c r="C92" i="2"/>
  <c r="B92" i="2"/>
  <c r="G92" i="5"/>
  <c r="C92" i="5"/>
  <c r="B92" i="5"/>
  <c r="P92" i="10"/>
  <c r="O92" i="10"/>
  <c r="R92" i="10" s="1"/>
  <c r="H92" i="10"/>
  <c r="G92" i="10"/>
  <c r="I92" i="10" s="1"/>
  <c r="C92" i="10"/>
  <c r="B92" i="10"/>
  <c r="H92" i="6"/>
  <c r="I92" i="6" s="1"/>
  <c r="J92" i="6" s="1"/>
  <c r="M92" i="6" s="1"/>
  <c r="F92" i="6"/>
  <c r="G92" i="6" s="1"/>
  <c r="E92" i="6"/>
  <c r="D92" i="6"/>
  <c r="C92" i="6"/>
  <c r="B92" i="6"/>
  <c r="A92" i="6"/>
  <c r="M92" i="1"/>
  <c r="L92" i="1"/>
  <c r="G92" i="1"/>
  <c r="E92" i="5" s="1"/>
  <c r="F92" i="5" s="1"/>
  <c r="F92" i="1"/>
  <c r="D92" i="5" s="1"/>
  <c r="E92" i="1"/>
  <c r="D92" i="10" s="1"/>
  <c r="A92" i="1"/>
  <c r="A92" i="5" s="1"/>
  <c r="G91" i="2"/>
  <c r="K91" i="2" s="1"/>
  <c r="F91" i="2"/>
  <c r="H91" i="2" s="1"/>
  <c r="J91" i="2" s="1"/>
  <c r="E91" i="2"/>
  <c r="L91" i="2" s="1"/>
  <c r="D91" i="2"/>
  <c r="C91" i="2"/>
  <c r="B91" i="2"/>
  <c r="G91" i="5"/>
  <c r="C91" i="5"/>
  <c r="B91" i="5"/>
  <c r="P91" i="10"/>
  <c r="O91" i="10"/>
  <c r="R91" i="10" s="1"/>
  <c r="H91" i="10"/>
  <c r="G91" i="10"/>
  <c r="I91" i="10" s="1"/>
  <c r="C91" i="10"/>
  <c r="B91" i="10"/>
  <c r="H91" i="6"/>
  <c r="I91" i="6" s="1"/>
  <c r="J91" i="6" s="1"/>
  <c r="F91" i="6"/>
  <c r="G91" i="6" s="1"/>
  <c r="E91" i="6"/>
  <c r="D91" i="6"/>
  <c r="C91" i="6"/>
  <c r="B91" i="6"/>
  <c r="A91" i="6"/>
  <c r="M91" i="1"/>
  <c r="L91" i="1"/>
  <c r="G91" i="1"/>
  <c r="E91" i="5" s="1"/>
  <c r="F91" i="5" s="1"/>
  <c r="F91" i="1"/>
  <c r="D91" i="5" s="1"/>
  <c r="E91" i="1"/>
  <c r="D91" i="10" s="1"/>
  <c r="A91" i="1"/>
  <c r="A91" i="5" s="1"/>
  <c r="G90" i="2"/>
  <c r="K90" i="2" s="1"/>
  <c r="F90" i="2"/>
  <c r="H90" i="2" s="1"/>
  <c r="J90" i="2" s="1"/>
  <c r="E90" i="2"/>
  <c r="D90" i="2"/>
  <c r="C90" i="2"/>
  <c r="B90" i="2"/>
  <c r="G90" i="5"/>
  <c r="K90" i="5" s="1"/>
  <c r="N90" i="5" s="1"/>
  <c r="C90" i="5"/>
  <c r="B90" i="5"/>
  <c r="P90" i="10"/>
  <c r="O90" i="10"/>
  <c r="H90" i="10"/>
  <c r="G90" i="10"/>
  <c r="I90" i="10" s="1"/>
  <c r="T90" i="10" s="1"/>
  <c r="C90" i="10"/>
  <c r="B90" i="10"/>
  <c r="H90" i="6"/>
  <c r="I90" i="6" s="1"/>
  <c r="J90" i="6" s="1"/>
  <c r="F90" i="6"/>
  <c r="G90" i="6" s="1"/>
  <c r="E90" i="6"/>
  <c r="D90" i="6"/>
  <c r="C90" i="6"/>
  <c r="B90" i="6"/>
  <c r="A90" i="6"/>
  <c r="M90" i="1"/>
  <c r="L90" i="1"/>
  <c r="G90" i="1"/>
  <c r="E90" i="5" s="1"/>
  <c r="F90" i="1"/>
  <c r="E90" i="1"/>
  <c r="D90" i="10" s="1"/>
  <c r="A90" i="1"/>
  <c r="A90" i="5" s="1"/>
  <c r="G89" i="2"/>
  <c r="K89" i="2" s="1"/>
  <c r="F89" i="2"/>
  <c r="H89" i="2" s="1"/>
  <c r="J89" i="2" s="1"/>
  <c r="E89" i="2"/>
  <c r="D89" i="2"/>
  <c r="C89" i="2"/>
  <c r="B89" i="2"/>
  <c r="G89" i="5"/>
  <c r="C89" i="5"/>
  <c r="B89" i="5"/>
  <c r="P89" i="10"/>
  <c r="O89" i="10"/>
  <c r="R89" i="10" s="1"/>
  <c r="H89" i="10"/>
  <c r="G89" i="10"/>
  <c r="I89" i="10" s="1"/>
  <c r="C89" i="10"/>
  <c r="B89" i="10"/>
  <c r="H89" i="6"/>
  <c r="I89" i="6" s="1"/>
  <c r="J89" i="6" s="1"/>
  <c r="F89" i="6"/>
  <c r="G89" i="6" s="1"/>
  <c r="E89" i="6"/>
  <c r="D89" i="6"/>
  <c r="C89" i="6"/>
  <c r="B89" i="6"/>
  <c r="A89" i="6"/>
  <c r="M89" i="1"/>
  <c r="L89" i="1"/>
  <c r="G89" i="1"/>
  <c r="E89" i="5" s="1"/>
  <c r="F89" i="1"/>
  <c r="E89" i="10" s="1"/>
  <c r="E89" i="1"/>
  <c r="D89" i="10"/>
  <c r="K89" i="10" s="1"/>
  <c r="A89" i="1"/>
  <c r="G88" i="2"/>
  <c r="F88" i="2"/>
  <c r="H88" i="2" s="1"/>
  <c r="J88" i="2" s="1"/>
  <c r="E88" i="2"/>
  <c r="D88" i="2"/>
  <c r="C88" i="2"/>
  <c r="B88" i="2"/>
  <c r="G88" i="5"/>
  <c r="C88" i="5"/>
  <c r="B88" i="5"/>
  <c r="P88" i="10"/>
  <c r="AA88" i="10" s="1"/>
  <c r="O88" i="10"/>
  <c r="H88" i="10"/>
  <c r="K88" i="10" s="1"/>
  <c r="G88" i="10"/>
  <c r="I88" i="10" s="1"/>
  <c r="U88" i="10" s="1"/>
  <c r="C88" i="10"/>
  <c r="B88" i="10"/>
  <c r="H88" i="6"/>
  <c r="I88" i="6" s="1"/>
  <c r="J88" i="6" s="1"/>
  <c r="F88" i="6"/>
  <c r="E88" i="6"/>
  <c r="D88" i="6"/>
  <c r="C88" i="6"/>
  <c r="B88" i="6"/>
  <c r="A88" i="6"/>
  <c r="M88" i="1"/>
  <c r="L88" i="1"/>
  <c r="G88" i="1"/>
  <c r="E88" i="5" s="1"/>
  <c r="F88" i="1"/>
  <c r="D88" i="5" s="1"/>
  <c r="E88" i="1"/>
  <c r="D88" i="10" s="1"/>
  <c r="A88" i="1"/>
  <c r="A88" i="5" s="1"/>
  <c r="G87" i="2"/>
  <c r="F87" i="2"/>
  <c r="H87" i="2" s="1"/>
  <c r="J87" i="2" s="1"/>
  <c r="E87" i="2"/>
  <c r="D87" i="2"/>
  <c r="C87" i="2"/>
  <c r="B87" i="2"/>
  <c r="G87" i="5"/>
  <c r="C87" i="5"/>
  <c r="B87" i="5"/>
  <c r="P87" i="10"/>
  <c r="AA87" i="10" s="1"/>
  <c r="O87" i="10"/>
  <c r="H87" i="10"/>
  <c r="G87" i="10"/>
  <c r="I87" i="10" s="1"/>
  <c r="U87" i="10" s="1"/>
  <c r="C87" i="10"/>
  <c r="B87" i="10"/>
  <c r="H87" i="6"/>
  <c r="I87" i="6" s="1"/>
  <c r="J87" i="6" s="1"/>
  <c r="F87" i="6"/>
  <c r="E87" i="6"/>
  <c r="D87" i="6"/>
  <c r="C87" i="6"/>
  <c r="B87" i="6"/>
  <c r="A87" i="6"/>
  <c r="M87" i="1"/>
  <c r="L87" i="1"/>
  <c r="G87" i="1"/>
  <c r="E87" i="5" s="1"/>
  <c r="F87" i="1"/>
  <c r="D87" i="5" s="1"/>
  <c r="E87" i="1"/>
  <c r="D87" i="10" s="1"/>
  <c r="A87" i="1"/>
  <c r="A87" i="5" s="1"/>
  <c r="G86" i="2"/>
  <c r="F86" i="2"/>
  <c r="H86" i="2" s="1"/>
  <c r="J86" i="2" s="1"/>
  <c r="E86" i="2"/>
  <c r="D86" i="2"/>
  <c r="C86" i="2"/>
  <c r="B86" i="2"/>
  <c r="G86" i="5"/>
  <c r="K86" i="5" s="1"/>
  <c r="C86" i="5"/>
  <c r="B86" i="5"/>
  <c r="P86" i="10"/>
  <c r="AA86" i="10" s="1"/>
  <c r="O86" i="10"/>
  <c r="H86" i="10"/>
  <c r="G86" i="10"/>
  <c r="I86" i="10" s="1"/>
  <c r="T86" i="10" s="1"/>
  <c r="C86" i="10"/>
  <c r="B86" i="10"/>
  <c r="H86" i="6"/>
  <c r="I86" i="6" s="1"/>
  <c r="J86" i="6" s="1"/>
  <c r="F86" i="6"/>
  <c r="E86" i="6"/>
  <c r="D86" i="6"/>
  <c r="C86" i="6"/>
  <c r="B86" i="6"/>
  <c r="A86" i="6"/>
  <c r="M86" i="1"/>
  <c r="L86" i="1"/>
  <c r="G86" i="1"/>
  <c r="E86" i="5" s="1"/>
  <c r="F86" i="1"/>
  <c r="D86" i="5" s="1"/>
  <c r="E86" i="1"/>
  <c r="D86" i="10" s="1"/>
  <c r="A86" i="1"/>
  <c r="A86" i="5" s="1"/>
  <c r="G85" i="2"/>
  <c r="F85" i="2"/>
  <c r="H85" i="2" s="1"/>
  <c r="J85" i="2" s="1"/>
  <c r="E85" i="2"/>
  <c r="D85" i="2"/>
  <c r="C85" i="2"/>
  <c r="B85" i="2"/>
  <c r="G85" i="5"/>
  <c r="C85" i="5"/>
  <c r="B85" i="5"/>
  <c r="P85" i="10"/>
  <c r="O85" i="10"/>
  <c r="H85" i="10"/>
  <c r="G85" i="10"/>
  <c r="I85" i="10" s="1"/>
  <c r="U85" i="10" s="1"/>
  <c r="C85" i="10"/>
  <c r="B85" i="10"/>
  <c r="H85" i="6"/>
  <c r="I85" i="6" s="1"/>
  <c r="J85" i="6" s="1"/>
  <c r="F85" i="6"/>
  <c r="E85" i="6"/>
  <c r="D85" i="6"/>
  <c r="C85" i="6"/>
  <c r="B85" i="6"/>
  <c r="A85" i="6"/>
  <c r="M85" i="1"/>
  <c r="L85" i="1"/>
  <c r="G85" i="1"/>
  <c r="E85" i="5" s="1"/>
  <c r="F85" i="1"/>
  <c r="D85" i="5" s="1"/>
  <c r="E85" i="1"/>
  <c r="D85" i="10" s="1"/>
  <c r="A85" i="1"/>
  <c r="A85" i="2" s="1"/>
  <c r="G84" i="2"/>
  <c r="F84" i="2"/>
  <c r="E84" i="2"/>
  <c r="C84" i="2"/>
  <c r="B84" i="2"/>
  <c r="G84" i="5"/>
  <c r="C84" i="5"/>
  <c r="B84" i="5"/>
  <c r="P84" i="10"/>
  <c r="AA84" i="10" s="1"/>
  <c r="O84" i="10"/>
  <c r="H84" i="10"/>
  <c r="G84" i="10"/>
  <c r="I84" i="10" s="1"/>
  <c r="C84" i="10"/>
  <c r="B84" i="10"/>
  <c r="H84" i="6"/>
  <c r="I84" i="6" s="1"/>
  <c r="J84" i="6" s="1"/>
  <c r="F84" i="6"/>
  <c r="G84" i="6" s="1"/>
  <c r="E84" i="6"/>
  <c r="D84" i="6"/>
  <c r="C84" i="6"/>
  <c r="B84" i="6"/>
  <c r="A84" i="6"/>
  <c r="M84" i="1"/>
  <c r="L84" i="1"/>
  <c r="G84" i="1"/>
  <c r="E84" i="5" s="1"/>
  <c r="F84" i="1"/>
  <c r="E84" i="10" s="1"/>
  <c r="E84" i="1"/>
  <c r="A84" i="1"/>
  <c r="A84" i="5" s="1"/>
  <c r="G83" i="2"/>
  <c r="F83" i="2"/>
  <c r="E83" i="2"/>
  <c r="C83" i="2"/>
  <c r="B83" i="2"/>
  <c r="G83" i="5"/>
  <c r="C83" i="5"/>
  <c r="B83" i="5"/>
  <c r="P83" i="10"/>
  <c r="O83" i="10"/>
  <c r="H83" i="10"/>
  <c r="K83" i="10" s="1"/>
  <c r="G83" i="10"/>
  <c r="I83" i="10" s="1"/>
  <c r="C83" i="10"/>
  <c r="B83" i="10"/>
  <c r="H83" i="6"/>
  <c r="I83" i="6" s="1"/>
  <c r="J83" i="6" s="1"/>
  <c r="L83" i="6" s="1"/>
  <c r="F83" i="6"/>
  <c r="E83" i="6"/>
  <c r="G83" i="6" s="1"/>
  <c r="D83" i="6"/>
  <c r="C83" i="6"/>
  <c r="B83" i="6"/>
  <c r="A83" i="6"/>
  <c r="M83" i="1"/>
  <c r="L83" i="1"/>
  <c r="G83" i="1"/>
  <c r="E83" i="5" s="1"/>
  <c r="F83" i="1"/>
  <c r="E83" i="10" s="1"/>
  <c r="F83" i="10" s="1"/>
  <c r="E83" i="1"/>
  <c r="D83" i="10" s="1"/>
  <c r="A83" i="1"/>
  <c r="A83" i="2"/>
  <c r="G82" i="2"/>
  <c r="F82" i="2"/>
  <c r="H82" i="2" s="1"/>
  <c r="J82" i="2" s="1"/>
  <c r="E82" i="2"/>
  <c r="D82" i="2"/>
  <c r="C82" i="2"/>
  <c r="B82" i="2"/>
  <c r="G82" i="5"/>
  <c r="C82" i="5"/>
  <c r="B82" i="5"/>
  <c r="P82" i="10"/>
  <c r="AA82" i="10" s="1"/>
  <c r="O82" i="10"/>
  <c r="H82" i="10"/>
  <c r="G82" i="10"/>
  <c r="I82" i="10" s="1"/>
  <c r="C82" i="10"/>
  <c r="B82" i="10"/>
  <c r="H82" i="6"/>
  <c r="I82" i="6" s="1"/>
  <c r="J82" i="6" s="1"/>
  <c r="F82" i="6"/>
  <c r="G82" i="6" s="1"/>
  <c r="E82" i="6"/>
  <c r="D82" i="6"/>
  <c r="C82" i="6"/>
  <c r="B82" i="6"/>
  <c r="A82" i="6"/>
  <c r="M82" i="1"/>
  <c r="L82" i="1"/>
  <c r="G82" i="1"/>
  <c r="E82" i="5" s="1"/>
  <c r="F82" i="1"/>
  <c r="E82" i="10" s="1"/>
  <c r="E82" i="1"/>
  <c r="A82" i="1"/>
  <c r="A82" i="5" s="1"/>
  <c r="G81" i="2"/>
  <c r="K81" i="2" s="1"/>
  <c r="F81" i="2"/>
  <c r="H81" i="2" s="1"/>
  <c r="J81" i="2" s="1"/>
  <c r="E81" i="2"/>
  <c r="D81" i="2"/>
  <c r="C81" i="2"/>
  <c r="B81" i="2"/>
  <c r="G81" i="5"/>
  <c r="K81" i="5" s="1"/>
  <c r="N81" i="5" s="1"/>
  <c r="C81" i="5"/>
  <c r="B81" i="5"/>
  <c r="P81" i="10"/>
  <c r="AA81" i="10" s="1"/>
  <c r="O81" i="10"/>
  <c r="H81" i="10"/>
  <c r="G81" i="10"/>
  <c r="I81" i="10" s="1"/>
  <c r="C81" i="10"/>
  <c r="B81" i="10"/>
  <c r="H81" i="6"/>
  <c r="I81" i="6" s="1"/>
  <c r="J81" i="6" s="1"/>
  <c r="M81" i="6" s="1"/>
  <c r="F81" i="6"/>
  <c r="G81" i="6" s="1"/>
  <c r="E81" i="6"/>
  <c r="D81" i="6"/>
  <c r="C81" i="6"/>
  <c r="B81" i="6"/>
  <c r="A81" i="6"/>
  <c r="M81" i="1"/>
  <c r="L81" i="1"/>
  <c r="G81" i="1"/>
  <c r="E81" i="5" s="1"/>
  <c r="F81" i="1"/>
  <c r="E81" i="10" s="1"/>
  <c r="E81" i="1"/>
  <c r="A81" i="1"/>
  <c r="G80" i="2"/>
  <c r="F80" i="2"/>
  <c r="E80" i="2"/>
  <c r="C80" i="2"/>
  <c r="B80" i="2"/>
  <c r="G80" i="5"/>
  <c r="C80" i="5"/>
  <c r="B80" i="5"/>
  <c r="P80" i="10"/>
  <c r="R80" i="10" s="1"/>
  <c r="O80" i="10"/>
  <c r="H80" i="10"/>
  <c r="G80" i="10"/>
  <c r="I80" i="10" s="1"/>
  <c r="C80" i="10"/>
  <c r="B80" i="10"/>
  <c r="H80" i="6"/>
  <c r="I80" i="6" s="1"/>
  <c r="J80" i="6" s="1"/>
  <c r="L80" i="6" s="1"/>
  <c r="F80" i="6"/>
  <c r="E80" i="6"/>
  <c r="D80" i="6"/>
  <c r="C80" i="6"/>
  <c r="B80" i="6"/>
  <c r="A80" i="6"/>
  <c r="M80" i="1"/>
  <c r="L80" i="1"/>
  <c r="G80" i="1"/>
  <c r="F80" i="1"/>
  <c r="E80" i="10" s="1"/>
  <c r="E80" i="1"/>
  <c r="A80" i="1"/>
  <c r="A80" i="5" s="1"/>
  <c r="G79" i="2"/>
  <c r="F79" i="2"/>
  <c r="H79" i="2" s="1"/>
  <c r="J79" i="2" s="1"/>
  <c r="E79" i="2"/>
  <c r="C79" i="2"/>
  <c r="B79" i="2"/>
  <c r="G79" i="5"/>
  <c r="K79" i="5" s="1"/>
  <c r="N79" i="5" s="1"/>
  <c r="C79" i="5"/>
  <c r="B79" i="5"/>
  <c r="P79" i="10"/>
  <c r="O79" i="10"/>
  <c r="H79" i="10"/>
  <c r="G79" i="10"/>
  <c r="I79" i="10" s="1"/>
  <c r="C79" i="10"/>
  <c r="B79" i="10"/>
  <c r="H79" i="6"/>
  <c r="I79" i="6" s="1"/>
  <c r="J79" i="6" s="1"/>
  <c r="M79" i="6" s="1"/>
  <c r="F79" i="6"/>
  <c r="E79" i="6"/>
  <c r="D79" i="6"/>
  <c r="G79" i="6" s="1"/>
  <c r="C79" i="6"/>
  <c r="B79" i="6"/>
  <c r="A79" i="6"/>
  <c r="M79" i="1"/>
  <c r="L79" i="1"/>
  <c r="G79" i="1"/>
  <c r="E79" i="5" s="1"/>
  <c r="F79" i="1"/>
  <c r="E79" i="1"/>
  <c r="A79" i="1"/>
  <c r="A79" i="2" s="1"/>
  <c r="G78" i="2"/>
  <c r="F78" i="2"/>
  <c r="E78" i="2"/>
  <c r="M78" i="2" s="1"/>
  <c r="C78" i="2"/>
  <c r="B78" i="2"/>
  <c r="G78" i="5"/>
  <c r="K78" i="5" s="1"/>
  <c r="N78" i="5" s="1"/>
  <c r="C78" i="5"/>
  <c r="B78" i="5"/>
  <c r="P78" i="10"/>
  <c r="AA78" i="10" s="1"/>
  <c r="O78" i="10"/>
  <c r="H78" i="10"/>
  <c r="G78" i="10"/>
  <c r="I78" i="10" s="1"/>
  <c r="U78" i="10" s="1"/>
  <c r="C78" i="10"/>
  <c r="B78" i="10"/>
  <c r="H78" i="6"/>
  <c r="I78" i="6" s="1"/>
  <c r="J78" i="6" s="1"/>
  <c r="M78" i="6" s="1"/>
  <c r="F78" i="6"/>
  <c r="E78" i="6"/>
  <c r="D78" i="6"/>
  <c r="C78" i="6"/>
  <c r="B78" i="6"/>
  <c r="A78" i="6"/>
  <c r="M78" i="1"/>
  <c r="D78" i="2" s="1"/>
  <c r="L78" i="1"/>
  <c r="G78" i="1"/>
  <c r="E78" i="5" s="1"/>
  <c r="F78" i="1"/>
  <c r="D78" i="5" s="1"/>
  <c r="F78" i="5" s="1"/>
  <c r="E78" i="1"/>
  <c r="A78" i="1"/>
  <c r="A78" i="5" s="1"/>
  <c r="G77" i="2"/>
  <c r="F77" i="2"/>
  <c r="H77" i="2" s="1"/>
  <c r="J77" i="2" s="1"/>
  <c r="E77" i="2"/>
  <c r="M77" i="2" s="1"/>
  <c r="D77" i="2"/>
  <c r="C77" i="2"/>
  <c r="B77" i="2"/>
  <c r="G77" i="5"/>
  <c r="C77" i="5"/>
  <c r="B77" i="5"/>
  <c r="P77" i="10"/>
  <c r="AA77" i="10" s="1"/>
  <c r="O77" i="10"/>
  <c r="H77" i="10"/>
  <c r="K77" i="10" s="1"/>
  <c r="G77" i="10"/>
  <c r="I77" i="10" s="1"/>
  <c r="U77" i="10" s="1"/>
  <c r="C77" i="10"/>
  <c r="B77" i="10"/>
  <c r="H77" i="6"/>
  <c r="I77" i="6" s="1"/>
  <c r="J77" i="6" s="1"/>
  <c r="F77" i="6"/>
  <c r="E77" i="6"/>
  <c r="D77" i="6"/>
  <c r="C77" i="6"/>
  <c r="B77" i="6"/>
  <c r="A77" i="6"/>
  <c r="M77" i="1"/>
  <c r="L77" i="1"/>
  <c r="G77" i="1"/>
  <c r="E77" i="5" s="1"/>
  <c r="F77" i="1"/>
  <c r="E77" i="10" s="1"/>
  <c r="E77" i="1"/>
  <c r="D77" i="10" s="1"/>
  <c r="A77" i="1"/>
  <c r="A77" i="2" s="1"/>
  <c r="G76" i="2"/>
  <c r="F76" i="2"/>
  <c r="E76" i="2"/>
  <c r="C76" i="2"/>
  <c r="B76" i="2"/>
  <c r="G76" i="5"/>
  <c r="C76" i="5"/>
  <c r="B76" i="5"/>
  <c r="P76" i="10"/>
  <c r="O76" i="10"/>
  <c r="H76" i="10"/>
  <c r="G76" i="10"/>
  <c r="I76" i="10" s="1"/>
  <c r="C76" i="10"/>
  <c r="B76" i="10"/>
  <c r="H76" i="6"/>
  <c r="I76" i="6" s="1"/>
  <c r="J76" i="6" s="1"/>
  <c r="F76" i="6"/>
  <c r="G76" i="6" s="1"/>
  <c r="E76" i="6"/>
  <c r="D76" i="6"/>
  <c r="C76" i="6"/>
  <c r="B76" i="6"/>
  <c r="A76" i="6"/>
  <c r="M76" i="1"/>
  <c r="L76" i="1"/>
  <c r="G76" i="1"/>
  <c r="E76" i="5" s="1"/>
  <c r="F76" i="1"/>
  <c r="E76" i="10" s="1"/>
  <c r="E76" i="1"/>
  <c r="A76" i="1"/>
  <c r="A76" i="2" s="1"/>
  <c r="F75" i="2"/>
  <c r="L75" i="2" s="1"/>
  <c r="E75" i="2"/>
  <c r="C75" i="2"/>
  <c r="B75" i="2"/>
  <c r="G75" i="5"/>
  <c r="C75" i="5"/>
  <c r="B75" i="5"/>
  <c r="P75" i="10"/>
  <c r="O75" i="10"/>
  <c r="H75" i="10"/>
  <c r="G75" i="10"/>
  <c r="C75" i="10"/>
  <c r="B75" i="10"/>
  <c r="H75" i="6"/>
  <c r="I75" i="6" s="1"/>
  <c r="J75" i="6" s="1"/>
  <c r="F75" i="6"/>
  <c r="E75" i="6"/>
  <c r="D75" i="6"/>
  <c r="G75" i="6" s="1"/>
  <c r="C75" i="6"/>
  <c r="B75" i="6"/>
  <c r="A75" i="6"/>
  <c r="M75" i="1"/>
  <c r="L75" i="1"/>
  <c r="G75" i="1"/>
  <c r="E75" i="5" s="1"/>
  <c r="F75" i="1"/>
  <c r="E75" i="1"/>
  <c r="D75" i="10"/>
  <c r="K75" i="10" s="1"/>
  <c r="A75" i="1"/>
  <c r="A75" i="2" s="1"/>
  <c r="G74" i="2"/>
  <c r="F74" i="2"/>
  <c r="E74" i="2"/>
  <c r="D74" i="2"/>
  <c r="C74" i="2"/>
  <c r="B74" i="2"/>
  <c r="G74" i="5"/>
  <c r="C74" i="5"/>
  <c r="B74" i="5"/>
  <c r="P74" i="10"/>
  <c r="O74" i="10"/>
  <c r="H74" i="10"/>
  <c r="G74" i="10"/>
  <c r="I74" i="10" s="1"/>
  <c r="T74" i="10" s="1"/>
  <c r="C74" i="10"/>
  <c r="B74" i="10"/>
  <c r="H74" i="6"/>
  <c r="I74" i="6" s="1"/>
  <c r="J74" i="6" s="1"/>
  <c r="F74" i="6"/>
  <c r="E74" i="6"/>
  <c r="G74" i="6" s="1"/>
  <c r="D74" i="6"/>
  <c r="C74" i="6"/>
  <c r="B74" i="6"/>
  <c r="A74" i="6"/>
  <c r="M74" i="1"/>
  <c r="L74" i="1"/>
  <c r="G74" i="1"/>
  <c r="E74" i="5" s="1"/>
  <c r="F74" i="1"/>
  <c r="E74" i="1"/>
  <c r="A74" i="1"/>
  <c r="F73" i="2"/>
  <c r="E73" i="2"/>
  <c r="L73" i="2" s="1"/>
  <c r="C73" i="2"/>
  <c r="B73" i="2"/>
  <c r="G73" i="5"/>
  <c r="C73" i="5"/>
  <c r="B73" i="5"/>
  <c r="P73" i="10"/>
  <c r="O73" i="10"/>
  <c r="H73" i="10"/>
  <c r="G73" i="10"/>
  <c r="C73" i="10"/>
  <c r="B73" i="10"/>
  <c r="H73" i="6"/>
  <c r="I73" i="6" s="1"/>
  <c r="J73" i="6" s="1"/>
  <c r="F73" i="6"/>
  <c r="E73" i="6"/>
  <c r="D73" i="6"/>
  <c r="C73" i="6"/>
  <c r="B73" i="6"/>
  <c r="A73" i="6"/>
  <c r="M73" i="1"/>
  <c r="L73" i="1"/>
  <c r="G73" i="1"/>
  <c r="E73" i="5" s="1"/>
  <c r="F73" i="1"/>
  <c r="E73" i="1"/>
  <c r="D73" i="10" s="1"/>
  <c r="A73" i="1"/>
  <c r="A73" i="2" s="1"/>
  <c r="G72" i="2"/>
  <c r="F72" i="2"/>
  <c r="E72" i="2"/>
  <c r="L72" i="2" s="1"/>
  <c r="D72" i="2"/>
  <c r="C72" i="2"/>
  <c r="B72" i="2"/>
  <c r="G72" i="5"/>
  <c r="C72" i="5"/>
  <c r="B72" i="5"/>
  <c r="P72" i="10"/>
  <c r="O72" i="10"/>
  <c r="H72" i="10"/>
  <c r="G72" i="10"/>
  <c r="I72" i="10" s="1"/>
  <c r="C72" i="10"/>
  <c r="B72" i="10"/>
  <c r="H72" i="6"/>
  <c r="I72" i="6" s="1"/>
  <c r="J72" i="6" s="1"/>
  <c r="F72" i="6"/>
  <c r="E72" i="6"/>
  <c r="D72" i="6"/>
  <c r="C72" i="6"/>
  <c r="B72" i="6"/>
  <c r="A72" i="6"/>
  <c r="M72" i="1"/>
  <c r="L72" i="1"/>
  <c r="G72" i="1"/>
  <c r="E72" i="5" s="1"/>
  <c r="F72" i="1"/>
  <c r="E72" i="10" s="1"/>
  <c r="E72" i="1"/>
  <c r="A72" i="1"/>
  <c r="A72" i="2" s="1"/>
  <c r="G71" i="2"/>
  <c r="F71" i="2"/>
  <c r="E71" i="2"/>
  <c r="C71" i="2"/>
  <c r="B71" i="2"/>
  <c r="G71" i="5"/>
  <c r="C71" i="5"/>
  <c r="B71" i="5"/>
  <c r="P71" i="10"/>
  <c r="O71" i="10"/>
  <c r="H71" i="10"/>
  <c r="G71" i="10"/>
  <c r="I71" i="10" s="1"/>
  <c r="U71" i="10" s="1"/>
  <c r="C71" i="10"/>
  <c r="B71" i="10"/>
  <c r="H71" i="6"/>
  <c r="I71" i="6" s="1"/>
  <c r="J71" i="6" s="1"/>
  <c r="F71" i="6"/>
  <c r="G71" i="6" s="1"/>
  <c r="E71" i="6"/>
  <c r="D71" i="6"/>
  <c r="C71" i="6"/>
  <c r="B71" i="6"/>
  <c r="A71" i="6"/>
  <c r="M71" i="1"/>
  <c r="D71" i="2" s="1"/>
  <c r="L71" i="1"/>
  <c r="G71" i="1"/>
  <c r="E71" i="5" s="1"/>
  <c r="F71" i="1"/>
  <c r="O71" i="1" s="1"/>
  <c r="E71" i="1"/>
  <c r="A71" i="1"/>
  <c r="A71" i="5" s="1"/>
  <c r="F70" i="2"/>
  <c r="L70" i="2" s="1"/>
  <c r="E70" i="2"/>
  <c r="C70" i="2"/>
  <c r="B70" i="2"/>
  <c r="G70" i="5"/>
  <c r="C70" i="5"/>
  <c r="B70" i="5"/>
  <c r="P70" i="10"/>
  <c r="AA70" i="10" s="1"/>
  <c r="O70" i="10"/>
  <c r="R70" i="10" s="1"/>
  <c r="H70" i="10"/>
  <c r="G70" i="10"/>
  <c r="C70" i="10"/>
  <c r="B70" i="10"/>
  <c r="H70" i="6"/>
  <c r="I70" i="6" s="1"/>
  <c r="J70" i="6" s="1"/>
  <c r="F70" i="6"/>
  <c r="E70" i="6"/>
  <c r="D70" i="6"/>
  <c r="G70" i="6" s="1"/>
  <c r="C70" i="6"/>
  <c r="B70" i="6"/>
  <c r="A70" i="6"/>
  <c r="M70" i="1"/>
  <c r="L70" i="1"/>
  <c r="G70" i="1"/>
  <c r="F70" i="1"/>
  <c r="E70" i="1"/>
  <c r="A70" i="1"/>
  <c r="A70" i="2" s="1"/>
  <c r="F69" i="2"/>
  <c r="E69" i="2"/>
  <c r="C69" i="2"/>
  <c r="B69" i="2"/>
  <c r="G69" i="5"/>
  <c r="C69" i="5"/>
  <c r="B69" i="5"/>
  <c r="P69" i="10"/>
  <c r="AA69" i="10" s="1"/>
  <c r="O69" i="10"/>
  <c r="H69" i="10"/>
  <c r="G69" i="10"/>
  <c r="C69" i="10"/>
  <c r="B69" i="10"/>
  <c r="H69" i="6"/>
  <c r="I69" i="6" s="1"/>
  <c r="J69" i="6" s="1"/>
  <c r="F69" i="6"/>
  <c r="E69" i="6"/>
  <c r="D69" i="6"/>
  <c r="C69" i="6"/>
  <c r="B69" i="6"/>
  <c r="A69" i="6"/>
  <c r="M69" i="1"/>
  <c r="L69" i="1"/>
  <c r="G69" i="1"/>
  <c r="E69" i="5" s="1"/>
  <c r="F69" i="1"/>
  <c r="E69" i="1"/>
  <c r="D69" i="10" s="1"/>
  <c r="A69" i="1"/>
  <c r="A69" i="2" s="1"/>
  <c r="G68" i="2"/>
  <c r="F68" i="2"/>
  <c r="E68" i="2"/>
  <c r="C68" i="2"/>
  <c r="B68" i="2"/>
  <c r="G68" i="5"/>
  <c r="C68" i="5"/>
  <c r="B68" i="5"/>
  <c r="P68" i="10"/>
  <c r="O68" i="10"/>
  <c r="H68" i="10"/>
  <c r="G68" i="10"/>
  <c r="I68" i="10" s="1"/>
  <c r="C68" i="10"/>
  <c r="B68" i="10"/>
  <c r="H68" i="6"/>
  <c r="I68" i="6" s="1"/>
  <c r="J68" i="6" s="1"/>
  <c r="F68" i="6"/>
  <c r="E68" i="6"/>
  <c r="G68" i="6" s="1"/>
  <c r="D68" i="6"/>
  <c r="C68" i="6"/>
  <c r="B68" i="6"/>
  <c r="A68" i="6"/>
  <c r="M68" i="1"/>
  <c r="L68" i="1"/>
  <c r="G68" i="1"/>
  <c r="E68" i="5" s="1"/>
  <c r="F68" i="1"/>
  <c r="D68" i="5" s="1"/>
  <c r="F68" i="5" s="1"/>
  <c r="E68" i="1"/>
  <c r="A68" i="1"/>
  <c r="G67" i="2"/>
  <c r="F67" i="2"/>
  <c r="M67" i="2" s="1"/>
  <c r="E67" i="2"/>
  <c r="C67" i="2"/>
  <c r="B67" i="2"/>
  <c r="G67" i="5"/>
  <c r="K67" i="5" s="1"/>
  <c r="N67" i="5" s="1"/>
  <c r="C67" i="5"/>
  <c r="B67" i="5"/>
  <c r="P67" i="10"/>
  <c r="AA67" i="10" s="1"/>
  <c r="O67" i="10"/>
  <c r="R67" i="10" s="1"/>
  <c r="H67" i="10"/>
  <c r="G67" i="10"/>
  <c r="I67" i="10" s="1"/>
  <c r="C67" i="10"/>
  <c r="B67" i="10"/>
  <c r="H67" i="6"/>
  <c r="I67" i="6" s="1"/>
  <c r="J67" i="6" s="1"/>
  <c r="F67" i="6"/>
  <c r="E67" i="6"/>
  <c r="D67" i="6"/>
  <c r="C67" i="6"/>
  <c r="B67" i="6"/>
  <c r="A67" i="6"/>
  <c r="M67" i="1"/>
  <c r="L67" i="1"/>
  <c r="G67" i="1"/>
  <c r="F67" i="1"/>
  <c r="E67" i="1"/>
  <c r="D67" i="10" s="1"/>
  <c r="K67" i="10" s="1"/>
  <c r="A67" i="1"/>
  <c r="A67" i="2" s="1"/>
  <c r="G66" i="2"/>
  <c r="F66" i="2"/>
  <c r="E66" i="2"/>
  <c r="M66" i="2" s="1"/>
  <c r="C66" i="2"/>
  <c r="B66" i="2"/>
  <c r="G66" i="5"/>
  <c r="K66" i="5" s="1"/>
  <c r="N66" i="5" s="1"/>
  <c r="C66" i="5"/>
  <c r="B66" i="5"/>
  <c r="P66" i="10"/>
  <c r="O66" i="10"/>
  <c r="H66" i="10"/>
  <c r="G66" i="10"/>
  <c r="I66" i="10" s="1"/>
  <c r="C66" i="10"/>
  <c r="B66" i="10"/>
  <c r="H66" i="6"/>
  <c r="I66" i="6" s="1"/>
  <c r="J66" i="6" s="1"/>
  <c r="F66" i="6"/>
  <c r="E66" i="6"/>
  <c r="D66" i="6"/>
  <c r="C66" i="6"/>
  <c r="B66" i="6"/>
  <c r="A66" i="6"/>
  <c r="M66" i="1"/>
  <c r="H66" i="2" s="1"/>
  <c r="J66" i="2" s="1"/>
  <c r="L66" i="1"/>
  <c r="G66" i="1"/>
  <c r="E66" i="5" s="1"/>
  <c r="F66" i="1"/>
  <c r="E66" i="10" s="1"/>
  <c r="E66" i="1"/>
  <c r="A66" i="1"/>
  <c r="A66" i="5" s="1"/>
  <c r="G65" i="2"/>
  <c r="F65" i="2"/>
  <c r="H65" i="2" s="1"/>
  <c r="J65" i="2" s="1"/>
  <c r="E65" i="2"/>
  <c r="D65" i="2"/>
  <c r="C65" i="2"/>
  <c r="B65" i="2"/>
  <c r="G65" i="5"/>
  <c r="K65" i="5" s="1"/>
  <c r="N65" i="5" s="1"/>
  <c r="C65" i="5"/>
  <c r="B65" i="5"/>
  <c r="P65" i="10"/>
  <c r="AA65" i="10" s="1"/>
  <c r="O65" i="10"/>
  <c r="R65" i="10" s="1"/>
  <c r="H65" i="10"/>
  <c r="G65" i="10"/>
  <c r="I65" i="10" s="1"/>
  <c r="C65" i="10"/>
  <c r="B65" i="10"/>
  <c r="H65" i="6"/>
  <c r="I65" i="6" s="1"/>
  <c r="J65" i="6" s="1"/>
  <c r="L65" i="6" s="1"/>
  <c r="F65" i="6"/>
  <c r="E65" i="6"/>
  <c r="D65" i="6"/>
  <c r="C65" i="6"/>
  <c r="B65" i="6"/>
  <c r="A65" i="6"/>
  <c r="M65" i="1"/>
  <c r="L65" i="1"/>
  <c r="G65" i="1"/>
  <c r="E65" i="5" s="1"/>
  <c r="F65" i="1"/>
  <c r="E65" i="1"/>
  <c r="D65" i="10" s="1"/>
  <c r="A65" i="1"/>
  <c r="A65" i="5" s="1"/>
  <c r="G64" i="2"/>
  <c r="F64" i="2"/>
  <c r="H64" i="2" s="1"/>
  <c r="J64" i="2" s="1"/>
  <c r="E64" i="2"/>
  <c r="D64" i="2"/>
  <c r="C64" i="2"/>
  <c r="B64" i="2"/>
  <c r="G64" i="5"/>
  <c r="K64" i="5" s="1"/>
  <c r="N64" i="5" s="1"/>
  <c r="C64" i="5"/>
  <c r="B64" i="5"/>
  <c r="P64" i="10"/>
  <c r="O64" i="10"/>
  <c r="H64" i="10"/>
  <c r="G64" i="10"/>
  <c r="I64" i="10" s="1"/>
  <c r="C64" i="10"/>
  <c r="B64" i="10"/>
  <c r="H64" i="6"/>
  <c r="I64" i="6" s="1"/>
  <c r="J64" i="6" s="1"/>
  <c r="F64" i="6"/>
  <c r="E64" i="6"/>
  <c r="D64" i="6"/>
  <c r="C64" i="6"/>
  <c r="B64" i="6"/>
  <c r="A64" i="6"/>
  <c r="M64" i="1"/>
  <c r="L64" i="1"/>
  <c r="G64" i="1"/>
  <c r="E64" i="5" s="1"/>
  <c r="F64" i="1"/>
  <c r="E64" i="1"/>
  <c r="D64" i="10" s="1"/>
  <c r="A64" i="1"/>
  <c r="A64" i="2" s="1"/>
  <c r="G63" i="2"/>
  <c r="F63" i="2"/>
  <c r="H63" i="2" s="1"/>
  <c r="J63" i="2" s="1"/>
  <c r="E63" i="2"/>
  <c r="D63" i="2"/>
  <c r="C63" i="2"/>
  <c r="B63" i="2"/>
  <c r="G63" i="5"/>
  <c r="K63" i="5" s="1"/>
  <c r="N63" i="5" s="1"/>
  <c r="C63" i="5"/>
  <c r="B63" i="5"/>
  <c r="P63" i="10"/>
  <c r="O63" i="10"/>
  <c r="R63" i="10" s="1"/>
  <c r="H63" i="10"/>
  <c r="G63" i="10"/>
  <c r="I63" i="10" s="1"/>
  <c r="C63" i="10"/>
  <c r="B63" i="10"/>
  <c r="H63" i="6"/>
  <c r="I63" i="6" s="1"/>
  <c r="J63" i="6" s="1"/>
  <c r="F63" i="6"/>
  <c r="E63" i="6"/>
  <c r="D63" i="6"/>
  <c r="C63" i="6"/>
  <c r="B63" i="6"/>
  <c r="A63" i="6"/>
  <c r="M63" i="1"/>
  <c r="L63" i="1"/>
  <c r="G63" i="1"/>
  <c r="E63" i="5" s="1"/>
  <c r="F63" i="1"/>
  <c r="E63" i="10"/>
  <c r="E63" i="1"/>
  <c r="D63" i="10" s="1"/>
  <c r="A63" i="1"/>
  <c r="A63" i="5" s="1"/>
  <c r="G62" i="2"/>
  <c r="F62" i="2"/>
  <c r="E62" i="2"/>
  <c r="D62" i="2"/>
  <c r="C62" i="2"/>
  <c r="B62" i="2"/>
  <c r="G62" i="5"/>
  <c r="K62" i="5" s="1"/>
  <c r="N62" i="5" s="1"/>
  <c r="C62" i="5"/>
  <c r="B62" i="5"/>
  <c r="P62" i="10"/>
  <c r="O62" i="10"/>
  <c r="R62" i="10" s="1"/>
  <c r="H62" i="10"/>
  <c r="G62" i="10"/>
  <c r="I62" i="10" s="1"/>
  <c r="C62" i="10"/>
  <c r="B62" i="10"/>
  <c r="H62" i="6"/>
  <c r="I62" i="6" s="1"/>
  <c r="J62" i="6" s="1"/>
  <c r="F62" i="6"/>
  <c r="E62" i="6"/>
  <c r="D62" i="6"/>
  <c r="C62" i="6"/>
  <c r="B62" i="6"/>
  <c r="A62" i="6"/>
  <c r="M62" i="1"/>
  <c r="L62" i="1"/>
  <c r="G62" i="1"/>
  <c r="E62" i="5" s="1"/>
  <c r="F62" i="1"/>
  <c r="E62" i="1"/>
  <c r="D62" i="10" s="1"/>
  <c r="A62" i="1"/>
  <c r="A62" i="10" s="1"/>
  <c r="G61" i="2"/>
  <c r="F61" i="2"/>
  <c r="E61" i="2"/>
  <c r="D61" i="2"/>
  <c r="C61" i="2"/>
  <c r="B61" i="2"/>
  <c r="G61" i="5"/>
  <c r="K61" i="5" s="1"/>
  <c r="N61" i="5" s="1"/>
  <c r="C61" i="5"/>
  <c r="B61" i="5"/>
  <c r="P61" i="10"/>
  <c r="O61" i="10"/>
  <c r="H61" i="10"/>
  <c r="G61" i="10"/>
  <c r="I61" i="10" s="1"/>
  <c r="U61" i="10" s="1"/>
  <c r="C61" i="10"/>
  <c r="B61" i="10"/>
  <c r="H61" i="6"/>
  <c r="I61" i="6" s="1"/>
  <c r="J61" i="6" s="1"/>
  <c r="F61" i="6"/>
  <c r="E61" i="6"/>
  <c r="D61" i="6"/>
  <c r="C61" i="6"/>
  <c r="B61" i="6"/>
  <c r="A61" i="6"/>
  <c r="M61" i="1"/>
  <c r="L61" i="1"/>
  <c r="G61" i="1"/>
  <c r="E61" i="5" s="1"/>
  <c r="F61" i="1"/>
  <c r="E61" i="1"/>
  <c r="D61" i="10"/>
  <c r="K61" i="10" s="1"/>
  <c r="A61" i="1"/>
  <c r="A61" i="5" s="1"/>
  <c r="G60" i="2"/>
  <c r="F60" i="2"/>
  <c r="E60" i="2"/>
  <c r="D60" i="2"/>
  <c r="C60" i="2"/>
  <c r="B60" i="2"/>
  <c r="G60" i="5"/>
  <c r="C60" i="5"/>
  <c r="B60" i="5"/>
  <c r="P60" i="10"/>
  <c r="O60" i="10"/>
  <c r="H60" i="10"/>
  <c r="G60" i="10"/>
  <c r="I60" i="10" s="1"/>
  <c r="C60" i="10"/>
  <c r="B60" i="10"/>
  <c r="H60" i="6"/>
  <c r="I60" i="6" s="1"/>
  <c r="J60" i="6" s="1"/>
  <c r="F60" i="6"/>
  <c r="E60" i="6"/>
  <c r="D60" i="6"/>
  <c r="C60" i="6"/>
  <c r="B60" i="6"/>
  <c r="A60" i="6"/>
  <c r="M60" i="1"/>
  <c r="L60" i="1"/>
  <c r="G60" i="1"/>
  <c r="F60" i="1"/>
  <c r="D60" i="5" s="1"/>
  <c r="E60" i="1"/>
  <c r="D60" i="10" s="1"/>
  <c r="A60" i="1"/>
  <c r="A60" i="10" s="1"/>
  <c r="G59" i="2"/>
  <c r="F59" i="2"/>
  <c r="E59" i="2"/>
  <c r="C59" i="2"/>
  <c r="B59" i="2"/>
  <c r="G59" i="5"/>
  <c r="K59" i="5" s="1"/>
  <c r="N59" i="5" s="1"/>
  <c r="C59" i="5"/>
  <c r="B59" i="5"/>
  <c r="P59" i="10"/>
  <c r="O59" i="10"/>
  <c r="R59" i="10" s="1"/>
  <c r="H59" i="10"/>
  <c r="G59" i="10"/>
  <c r="I59" i="10" s="1"/>
  <c r="C59" i="10"/>
  <c r="B59" i="10"/>
  <c r="H59" i="6"/>
  <c r="I59" i="6" s="1"/>
  <c r="J59" i="6" s="1"/>
  <c r="F59" i="6"/>
  <c r="E59" i="6"/>
  <c r="D59" i="6"/>
  <c r="C59" i="6"/>
  <c r="B59" i="6"/>
  <c r="A59" i="6"/>
  <c r="M59" i="1"/>
  <c r="L59" i="1"/>
  <c r="G59" i="1"/>
  <c r="O59" i="1" s="1"/>
  <c r="F59" i="1"/>
  <c r="E59" i="10" s="1"/>
  <c r="E59" i="1"/>
  <c r="D59" i="10" s="1"/>
  <c r="A59" i="1"/>
  <c r="A59" i="2" s="1"/>
  <c r="G58" i="2"/>
  <c r="F58" i="2"/>
  <c r="E58" i="2"/>
  <c r="D58" i="2"/>
  <c r="C58" i="2"/>
  <c r="B58" i="2"/>
  <c r="G58" i="5"/>
  <c r="C58" i="5"/>
  <c r="B58" i="5"/>
  <c r="P58" i="10"/>
  <c r="O58" i="10"/>
  <c r="R58" i="10" s="1"/>
  <c r="H58" i="10"/>
  <c r="G58" i="10"/>
  <c r="I58" i="10" s="1"/>
  <c r="C58" i="10"/>
  <c r="B58" i="10"/>
  <c r="H58" i="6"/>
  <c r="I58" i="6" s="1"/>
  <c r="J58" i="6" s="1"/>
  <c r="F58" i="6"/>
  <c r="E58" i="6"/>
  <c r="D58" i="6"/>
  <c r="C58" i="6"/>
  <c r="B58" i="6"/>
  <c r="A58" i="6"/>
  <c r="M58" i="1"/>
  <c r="L58" i="1"/>
  <c r="G58" i="1"/>
  <c r="F58" i="1"/>
  <c r="E58" i="10" s="1"/>
  <c r="E58" i="1"/>
  <c r="D58" i="10" s="1"/>
  <c r="A58" i="1"/>
  <c r="A58" i="2" s="1"/>
  <c r="G57" i="2"/>
  <c r="F57" i="2"/>
  <c r="E57" i="2"/>
  <c r="M57" i="2" s="1"/>
  <c r="C57" i="2"/>
  <c r="B57" i="2"/>
  <c r="G57" i="5"/>
  <c r="C57" i="5"/>
  <c r="B57" i="5"/>
  <c r="P57" i="10"/>
  <c r="O57" i="10"/>
  <c r="H57" i="10"/>
  <c r="G57" i="10"/>
  <c r="I57" i="10" s="1"/>
  <c r="C57" i="10"/>
  <c r="B57" i="10"/>
  <c r="H57" i="6"/>
  <c r="I57" i="6" s="1"/>
  <c r="J57" i="6" s="1"/>
  <c r="F57" i="6"/>
  <c r="E57" i="6"/>
  <c r="D57" i="6"/>
  <c r="C57" i="6"/>
  <c r="B57" i="6"/>
  <c r="A57" i="6"/>
  <c r="M57" i="1"/>
  <c r="L57" i="1"/>
  <c r="G57" i="1"/>
  <c r="F57" i="1"/>
  <c r="O57" i="1" s="1"/>
  <c r="E57" i="1"/>
  <c r="D57" i="10" s="1"/>
  <c r="A57" i="1"/>
  <c r="A57" i="5" s="1"/>
  <c r="G56" i="2"/>
  <c r="F56" i="2"/>
  <c r="H56" i="2" s="1"/>
  <c r="J56" i="2" s="1"/>
  <c r="E56" i="2"/>
  <c r="D56" i="2"/>
  <c r="C56" i="2"/>
  <c r="B56" i="2"/>
  <c r="G56" i="5"/>
  <c r="K56" i="5" s="1"/>
  <c r="N56" i="5" s="1"/>
  <c r="C56" i="5"/>
  <c r="B56" i="5"/>
  <c r="P56" i="10"/>
  <c r="O56" i="10"/>
  <c r="H56" i="10"/>
  <c r="G56" i="10"/>
  <c r="I56" i="10" s="1"/>
  <c r="T56" i="10" s="1"/>
  <c r="C56" i="10"/>
  <c r="B56" i="10"/>
  <c r="H56" i="6"/>
  <c r="I56" i="6" s="1"/>
  <c r="J56" i="6" s="1"/>
  <c r="F56" i="6"/>
  <c r="E56" i="6"/>
  <c r="D56" i="6"/>
  <c r="C56" i="6"/>
  <c r="B56" i="6"/>
  <c r="A56" i="6"/>
  <c r="M56" i="1"/>
  <c r="L56" i="1"/>
  <c r="G56" i="1"/>
  <c r="E56" i="5" s="1"/>
  <c r="F56" i="1"/>
  <c r="E56" i="1"/>
  <c r="D56" i="10" s="1"/>
  <c r="A56" i="1"/>
  <c r="A56" i="5" s="1"/>
  <c r="G55" i="2"/>
  <c r="F55" i="2"/>
  <c r="H55" i="2" s="1"/>
  <c r="J55" i="2" s="1"/>
  <c r="E55" i="2"/>
  <c r="D55" i="2"/>
  <c r="C55" i="2"/>
  <c r="B55" i="2"/>
  <c r="G55" i="5"/>
  <c r="K55" i="5" s="1"/>
  <c r="N55" i="5" s="1"/>
  <c r="C55" i="5"/>
  <c r="B55" i="5"/>
  <c r="P55" i="10"/>
  <c r="O55" i="10"/>
  <c r="H55" i="10"/>
  <c r="G55" i="10"/>
  <c r="I55" i="10" s="1"/>
  <c r="C55" i="10"/>
  <c r="B55" i="10"/>
  <c r="H55" i="6"/>
  <c r="I55" i="6" s="1"/>
  <c r="J55" i="6" s="1"/>
  <c r="F55" i="6"/>
  <c r="E55" i="6"/>
  <c r="D55" i="6"/>
  <c r="C55" i="6"/>
  <c r="B55" i="6"/>
  <c r="A55" i="6"/>
  <c r="M55" i="1"/>
  <c r="L55" i="1"/>
  <c r="G55" i="1"/>
  <c r="F55" i="1"/>
  <c r="E55" i="1"/>
  <c r="D55" i="10" s="1"/>
  <c r="A55" i="1"/>
  <c r="A55" i="5" s="1"/>
  <c r="G54" i="2"/>
  <c r="F54" i="2"/>
  <c r="E54" i="2"/>
  <c r="D54" i="2"/>
  <c r="C54" i="2"/>
  <c r="B54" i="2"/>
  <c r="G54" i="5"/>
  <c r="K54" i="5" s="1"/>
  <c r="C54" i="5"/>
  <c r="B54" i="5"/>
  <c r="P54" i="10"/>
  <c r="O54" i="10"/>
  <c r="H54" i="10"/>
  <c r="G54" i="10"/>
  <c r="I54" i="10" s="1"/>
  <c r="C54" i="10"/>
  <c r="B54" i="10"/>
  <c r="H54" i="6"/>
  <c r="I54" i="6" s="1"/>
  <c r="J54" i="6" s="1"/>
  <c r="F54" i="6"/>
  <c r="E54" i="6"/>
  <c r="D54" i="6"/>
  <c r="C54" i="6"/>
  <c r="B54" i="6"/>
  <c r="A54" i="6"/>
  <c r="M54" i="1"/>
  <c r="L54" i="1"/>
  <c r="G54" i="1"/>
  <c r="E54" i="5" s="1"/>
  <c r="F54" i="1"/>
  <c r="O54" i="1" s="1"/>
  <c r="E54" i="1"/>
  <c r="D54" i="10" s="1"/>
  <c r="A54" i="1"/>
  <c r="A54" i="2" s="1"/>
  <c r="G53" i="2"/>
  <c r="F53" i="2"/>
  <c r="E53" i="2"/>
  <c r="D53" i="2"/>
  <c r="C53" i="2"/>
  <c r="B53" i="2"/>
  <c r="G53" i="5"/>
  <c r="K53" i="5" s="1"/>
  <c r="N53" i="5" s="1"/>
  <c r="C53" i="5"/>
  <c r="B53" i="5"/>
  <c r="P53" i="10"/>
  <c r="O53" i="10"/>
  <c r="H53" i="10"/>
  <c r="G53" i="10"/>
  <c r="I53" i="10" s="1"/>
  <c r="U53" i="10" s="1"/>
  <c r="C53" i="10"/>
  <c r="B53" i="10"/>
  <c r="H53" i="6"/>
  <c r="I53" i="6" s="1"/>
  <c r="J53" i="6" s="1"/>
  <c r="F53" i="6"/>
  <c r="E53" i="6"/>
  <c r="D53" i="6"/>
  <c r="C53" i="6"/>
  <c r="B53" i="6"/>
  <c r="A53" i="6"/>
  <c r="M53" i="1"/>
  <c r="L53" i="1"/>
  <c r="G53" i="1"/>
  <c r="F53" i="1"/>
  <c r="E53" i="10" s="1"/>
  <c r="E53" i="1"/>
  <c r="D53" i="10" s="1"/>
  <c r="A53" i="1"/>
  <c r="A53" i="2" s="1"/>
  <c r="G52" i="2"/>
  <c r="F52" i="2"/>
  <c r="E52" i="2"/>
  <c r="C52" i="2"/>
  <c r="B52" i="2"/>
  <c r="G52" i="5"/>
  <c r="K52" i="5" s="1"/>
  <c r="N52" i="5" s="1"/>
  <c r="C52" i="5"/>
  <c r="B52" i="5"/>
  <c r="P52" i="10"/>
  <c r="AA52" i="10" s="1"/>
  <c r="O52" i="10"/>
  <c r="H52" i="10"/>
  <c r="G52" i="10"/>
  <c r="I52" i="10" s="1"/>
  <c r="C52" i="10"/>
  <c r="B52" i="10"/>
  <c r="H52" i="6"/>
  <c r="I52" i="6" s="1"/>
  <c r="J52" i="6" s="1"/>
  <c r="F52" i="6"/>
  <c r="E52" i="6"/>
  <c r="D52" i="6"/>
  <c r="C52" i="6"/>
  <c r="B52" i="6"/>
  <c r="A52" i="6"/>
  <c r="M52" i="1"/>
  <c r="D52" i="2" s="1"/>
  <c r="L52" i="1"/>
  <c r="G52" i="1"/>
  <c r="E52" i="5" s="1"/>
  <c r="F52" i="1"/>
  <c r="D52" i="5" s="1"/>
  <c r="E52" i="1"/>
  <c r="A52" i="1"/>
  <c r="A52" i="2" s="1"/>
  <c r="G51" i="2"/>
  <c r="F51" i="2"/>
  <c r="E51" i="2"/>
  <c r="C51" i="2"/>
  <c r="B51" i="2"/>
  <c r="G51" i="5"/>
  <c r="C51" i="5"/>
  <c r="B51" i="5"/>
  <c r="P51" i="10"/>
  <c r="O51" i="10"/>
  <c r="H51" i="10"/>
  <c r="G51" i="10"/>
  <c r="I51" i="10" s="1"/>
  <c r="C51" i="10"/>
  <c r="B51" i="10"/>
  <c r="H51" i="6"/>
  <c r="I51" i="6" s="1"/>
  <c r="J51" i="6" s="1"/>
  <c r="F51" i="6"/>
  <c r="E51" i="6"/>
  <c r="D51" i="6"/>
  <c r="C51" i="6"/>
  <c r="B51" i="6"/>
  <c r="A51" i="6"/>
  <c r="M51" i="1"/>
  <c r="L51" i="1"/>
  <c r="G51" i="1"/>
  <c r="E51" i="5" s="1"/>
  <c r="F51" i="1"/>
  <c r="E51" i="10" s="1"/>
  <c r="E51" i="1"/>
  <c r="A51" i="1"/>
  <c r="G50" i="2"/>
  <c r="F50" i="2"/>
  <c r="H50" i="2" s="1"/>
  <c r="J50" i="2" s="1"/>
  <c r="E50" i="2"/>
  <c r="D50" i="2"/>
  <c r="C50" i="2"/>
  <c r="B50" i="2"/>
  <c r="G50" i="5"/>
  <c r="C50" i="5"/>
  <c r="B50" i="5"/>
  <c r="P50" i="10"/>
  <c r="O50" i="10"/>
  <c r="H50" i="10"/>
  <c r="G50" i="10"/>
  <c r="I50" i="10" s="1"/>
  <c r="C50" i="10"/>
  <c r="B50" i="10"/>
  <c r="H50" i="6"/>
  <c r="I50" i="6" s="1"/>
  <c r="J50" i="6" s="1"/>
  <c r="F50" i="6"/>
  <c r="E50" i="6"/>
  <c r="D50" i="6"/>
  <c r="C50" i="6"/>
  <c r="B50" i="6"/>
  <c r="A50" i="6"/>
  <c r="M50" i="1"/>
  <c r="L50" i="1"/>
  <c r="G50" i="1"/>
  <c r="E50" i="5" s="1"/>
  <c r="F50" i="1"/>
  <c r="E50" i="10" s="1"/>
  <c r="F50" i="10" s="1"/>
  <c r="E50" i="1"/>
  <c r="D50" i="10" s="1"/>
  <c r="A50" i="1"/>
  <c r="A50" i="5" s="1"/>
  <c r="G49" i="2"/>
  <c r="F49" i="2"/>
  <c r="E49" i="2"/>
  <c r="C49" i="2"/>
  <c r="B49" i="2"/>
  <c r="G49" i="5"/>
  <c r="K49" i="5" s="1"/>
  <c r="N49" i="5" s="1"/>
  <c r="C49" i="5"/>
  <c r="B49" i="5"/>
  <c r="P49" i="10"/>
  <c r="O49" i="10"/>
  <c r="H49" i="10"/>
  <c r="G49" i="10"/>
  <c r="I49" i="10" s="1"/>
  <c r="C49" i="10"/>
  <c r="B49" i="10"/>
  <c r="H49" i="6"/>
  <c r="I49" i="6" s="1"/>
  <c r="J49" i="6" s="1"/>
  <c r="F49" i="6"/>
  <c r="E49" i="6"/>
  <c r="D49" i="6"/>
  <c r="C49" i="6"/>
  <c r="B49" i="6"/>
  <c r="A49" i="6"/>
  <c r="M49" i="1"/>
  <c r="L49" i="1"/>
  <c r="G49" i="1"/>
  <c r="F49" i="1"/>
  <c r="E49" i="1"/>
  <c r="D49" i="10" s="1"/>
  <c r="A49" i="1"/>
  <c r="A49" i="2" s="1"/>
  <c r="G48" i="2"/>
  <c r="F48" i="2"/>
  <c r="E48" i="2"/>
  <c r="C48" i="2"/>
  <c r="B48" i="2"/>
  <c r="G48" i="5"/>
  <c r="C48" i="5"/>
  <c r="B48" i="5"/>
  <c r="P48" i="10"/>
  <c r="O48" i="10"/>
  <c r="H48" i="10"/>
  <c r="G48" i="10"/>
  <c r="I48" i="10" s="1"/>
  <c r="C48" i="10"/>
  <c r="B48" i="10"/>
  <c r="H48" i="6"/>
  <c r="I48" i="6" s="1"/>
  <c r="J48" i="6" s="1"/>
  <c r="F48" i="6"/>
  <c r="E48" i="6"/>
  <c r="D48" i="6"/>
  <c r="C48" i="6"/>
  <c r="B48" i="6"/>
  <c r="A48" i="6"/>
  <c r="M48" i="1"/>
  <c r="L48" i="1"/>
  <c r="G48" i="1"/>
  <c r="E48" i="5" s="1"/>
  <c r="F48" i="1"/>
  <c r="D48" i="5" s="1"/>
  <c r="E48" i="1"/>
  <c r="D48" i="10" s="1"/>
  <c r="A48" i="1"/>
  <c r="A48" i="2" s="1"/>
  <c r="F47" i="2"/>
  <c r="H47" i="2" s="1"/>
  <c r="J47" i="2" s="1"/>
  <c r="E47" i="2"/>
  <c r="C47" i="2"/>
  <c r="B47" i="2"/>
  <c r="G47" i="5"/>
  <c r="C47" i="5"/>
  <c r="B47" i="5"/>
  <c r="P47" i="10"/>
  <c r="AA47" i="10" s="1"/>
  <c r="O47" i="10"/>
  <c r="H47" i="10"/>
  <c r="G47" i="10"/>
  <c r="C47" i="10"/>
  <c r="B47" i="10"/>
  <c r="H47" i="6"/>
  <c r="I47" i="6" s="1"/>
  <c r="J47" i="6" s="1"/>
  <c r="F47" i="6"/>
  <c r="E47" i="6"/>
  <c r="D47" i="6"/>
  <c r="C47" i="6"/>
  <c r="B47" i="6"/>
  <c r="A47" i="6"/>
  <c r="M47" i="1"/>
  <c r="L47" i="1"/>
  <c r="G47" i="1"/>
  <c r="E47" i="5" s="1"/>
  <c r="F47" i="1"/>
  <c r="E47" i="1"/>
  <c r="D47" i="10" s="1"/>
  <c r="A47" i="1"/>
  <c r="G46" i="2"/>
  <c r="F46" i="2"/>
  <c r="H46" i="2" s="1"/>
  <c r="J46" i="2" s="1"/>
  <c r="E46" i="2"/>
  <c r="D46" i="2"/>
  <c r="C46" i="2"/>
  <c r="B46" i="2"/>
  <c r="G46" i="5"/>
  <c r="C46" i="5"/>
  <c r="B46" i="5"/>
  <c r="P46" i="10"/>
  <c r="AA46" i="10" s="1"/>
  <c r="O46" i="10"/>
  <c r="H46" i="10"/>
  <c r="G46" i="10"/>
  <c r="I46" i="10" s="1"/>
  <c r="C46" i="10"/>
  <c r="B46" i="10"/>
  <c r="H46" i="6"/>
  <c r="I46" i="6" s="1"/>
  <c r="J46" i="6" s="1"/>
  <c r="F46" i="6"/>
  <c r="E46" i="6"/>
  <c r="D46" i="6"/>
  <c r="C46" i="6"/>
  <c r="B46" i="6"/>
  <c r="A46" i="6"/>
  <c r="M46" i="1"/>
  <c r="L46" i="1"/>
  <c r="G46" i="1"/>
  <c r="E46" i="5" s="1"/>
  <c r="F46" i="1"/>
  <c r="D46" i="5" s="1"/>
  <c r="E46" i="1"/>
  <c r="D46" i="10" s="1"/>
  <c r="A46" i="1"/>
  <c r="A46" i="2" s="1"/>
  <c r="G45" i="2"/>
  <c r="F45" i="2"/>
  <c r="H45" i="2" s="1"/>
  <c r="J45" i="2" s="1"/>
  <c r="E45" i="2"/>
  <c r="D45" i="2"/>
  <c r="C45" i="2"/>
  <c r="B45" i="2"/>
  <c r="G45" i="5"/>
  <c r="C45" i="5"/>
  <c r="B45" i="5"/>
  <c r="P45" i="10"/>
  <c r="O45" i="10"/>
  <c r="H45" i="10"/>
  <c r="G45" i="10"/>
  <c r="I45" i="10" s="1"/>
  <c r="C45" i="10"/>
  <c r="B45" i="10"/>
  <c r="H45" i="6"/>
  <c r="I45" i="6" s="1"/>
  <c r="J45" i="6" s="1"/>
  <c r="F45" i="6"/>
  <c r="E45" i="6"/>
  <c r="D45" i="6"/>
  <c r="C45" i="6"/>
  <c r="B45" i="6"/>
  <c r="A45" i="6"/>
  <c r="M45" i="1"/>
  <c r="L45" i="1"/>
  <c r="G45" i="1"/>
  <c r="E45" i="5" s="1"/>
  <c r="F45" i="1"/>
  <c r="D45" i="5" s="1"/>
  <c r="E45" i="1"/>
  <c r="D45" i="10" s="1"/>
  <c r="A45" i="1"/>
  <c r="G44" i="2"/>
  <c r="F44" i="2"/>
  <c r="E44" i="2"/>
  <c r="C44" i="2"/>
  <c r="B44" i="2"/>
  <c r="G44" i="5"/>
  <c r="C44" i="5"/>
  <c r="B44" i="5"/>
  <c r="P44" i="10"/>
  <c r="O44" i="10"/>
  <c r="H44" i="10"/>
  <c r="G44" i="10"/>
  <c r="I44" i="10" s="1"/>
  <c r="C44" i="10"/>
  <c r="B44" i="10"/>
  <c r="H44" i="6"/>
  <c r="I44" i="6" s="1"/>
  <c r="J44" i="6" s="1"/>
  <c r="F44" i="6"/>
  <c r="E44" i="6"/>
  <c r="D44" i="6"/>
  <c r="C44" i="6"/>
  <c r="B44" i="6"/>
  <c r="A44" i="6"/>
  <c r="M44" i="1"/>
  <c r="L44" i="1"/>
  <c r="G44" i="1"/>
  <c r="F44" i="1"/>
  <c r="D44" i="5" s="1"/>
  <c r="E44" i="1"/>
  <c r="D44" i="10" s="1"/>
  <c r="A44" i="1"/>
  <c r="G43" i="2"/>
  <c r="F43" i="2"/>
  <c r="E43" i="2"/>
  <c r="D43" i="2"/>
  <c r="C43" i="2"/>
  <c r="B43" i="2"/>
  <c r="G43" i="5"/>
  <c r="K43" i="5" s="1"/>
  <c r="N43" i="5" s="1"/>
  <c r="C43" i="5"/>
  <c r="B43" i="5"/>
  <c r="P43" i="10"/>
  <c r="O43" i="10"/>
  <c r="H43" i="10"/>
  <c r="G43" i="10"/>
  <c r="I43" i="10" s="1"/>
  <c r="T43" i="10" s="1"/>
  <c r="C43" i="10"/>
  <c r="B43" i="10"/>
  <c r="H43" i="6"/>
  <c r="I43" i="6" s="1"/>
  <c r="J43" i="6" s="1"/>
  <c r="F43" i="6"/>
  <c r="E43" i="6"/>
  <c r="D43" i="6"/>
  <c r="C43" i="6"/>
  <c r="B43" i="6"/>
  <c r="A43" i="6"/>
  <c r="M43" i="1"/>
  <c r="L43" i="1"/>
  <c r="G43" i="1"/>
  <c r="E43" i="5" s="1"/>
  <c r="F43" i="1"/>
  <c r="E43" i="1"/>
  <c r="D43" i="10" s="1"/>
  <c r="A43" i="1"/>
  <c r="A43" i="5" s="1"/>
  <c r="G42" i="2"/>
  <c r="F42" i="2"/>
  <c r="E42" i="2"/>
  <c r="M42" i="2" s="1"/>
  <c r="D42" i="2"/>
  <c r="C42" i="2"/>
  <c r="B42" i="2"/>
  <c r="G42" i="5"/>
  <c r="K42" i="5" s="1"/>
  <c r="N42" i="5" s="1"/>
  <c r="C42" i="5"/>
  <c r="B42" i="5"/>
  <c r="P42" i="10"/>
  <c r="O42" i="10"/>
  <c r="H42" i="10"/>
  <c r="G42" i="10"/>
  <c r="I42" i="10" s="1"/>
  <c r="C42" i="10"/>
  <c r="B42" i="10"/>
  <c r="H42" i="6"/>
  <c r="I42" i="6" s="1"/>
  <c r="J42" i="6" s="1"/>
  <c r="F42" i="6"/>
  <c r="E42" i="6"/>
  <c r="D42" i="6"/>
  <c r="C42" i="6"/>
  <c r="B42" i="6"/>
  <c r="A42" i="6"/>
  <c r="M42" i="1"/>
  <c r="L42" i="1"/>
  <c r="G42" i="1"/>
  <c r="E42" i="5" s="1"/>
  <c r="F42" i="1"/>
  <c r="E42" i="1"/>
  <c r="D42" i="10"/>
  <c r="A42" i="1"/>
  <c r="A42" i="2" s="1"/>
  <c r="G41" i="2"/>
  <c r="F41" i="2"/>
  <c r="H41" i="2" s="1"/>
  <c r="J41" i="2" s="1"/>
  <c r="E41" i="2"/>
  <c r="D41" i="2"/>
  <c r="C41" i="2"/>
  <c r="B41" i="2"/>
  <c r="G41" i="5"/>
  <c r="C41" i="5"/>
  <c r="B41" i="5"/>
  <c r="P41" i="10"/>
  <c r="AA41" i="10" s="1"/>
  <c r="O41" i="10"/>
  <c r="H41" i="10"/>
  <c r="G41" i="10"/>
  <c r="I41" i="10" s="1"/>
  <c r="C41" i="10"/>
  <c r="B41" i="10"/>
  <c r="H41" i="6"/>
  <c r="I41" i="6" s="1"/>
  <c r="J41" i="6" s="1"/>
  <c r="F41" i="6"/>
  <c r="E41" i="6"/>
  <c r="D41" i="6"/>
  <c r="C41" i="6"/>
  <c r="B41" i="6"/>
  <c r="A41" i="6"/>
  <c r="M41" i="1"/>
  <c r="L41" i="1"/>
  <c r="G41" i="1"/>
  <c r="F41" i="1"/>
  <c r="E41" i="1"/>
  <c r="D41" i="10"/>
  <c r="A41" i="1"/>
  <c r="A41" i="2" s="1"/>
  <c r="G40" i="2"/>
  <c r="F40" i="2"/>
  <c r="H40" i="2" s="1"/>
  <c r="J40" i="2" s="1"/>
  <c r="E40" i="2"/>
  <c r="D40" i="2"/>
  <c r="C40" i="2"/>
  <c r="B40" i="2"/>
  <c r="G40" i="5"/>
  <c r="K40" i="5" s="1"/>
  <c r="N40" i="5" s="1"/>
  <c r="C40" i="5"/>
  <c r="B40" i="5"/>
  <c r="P40" i="10"/>
  <c r="O40" i="10"/>
  <c r="H40" i="10"/>
  <c r="G40" i="10"/>
  <c r="I40" i="10" s="1"/>
  <c r="C40" i="10"/>
  <c r="B40" i="10"/>
  <c r="H40" i="6"/>
  <c r="I40" i="6" s="1"/>
  <c r="J40" i="6" s="1"/>
  <c r="F40" i="6"/>
  <c r="E40" i="6"/>
  <c r="D40" i="6"/>
  <c r="C40" i="6"/>
  <c r="B40" i="6"/>
  <c r="A40" i="6"/>
  <c r="M40" i="1"/>
  <c r="L40" i="1"/>
  <c r="G40" i="1"/>
  <c r="E40" i="5"/>
  <c r="F40" i="1"/>
  <c r="E40" i="1"/>
  <c r="A40" i="1"/>
  <c r="A40" i="2" s="1"/>
  <c r="G39" i="2"/>
  <c r="F39" i="2"/>
  <c r="H39" i="2" s="1"/>
  <c r="J39" i="2" s="1"/>
  <c r="E39" i="2"/>
  <c r="D39" i="2"/>
  <c r="C39" i="2"/>
  <c r="B39" i="2"/>
  <c r="G39" i="5"/>
  <c r="K39" i="5" s="1"/>
  <c r="N39" i="5" s="1"/>
  <c r="C39" i="5"/>
  <c r="B39" i="5"/>
  <c r="P39" i="10"/>
  <c r="AA39" i="10" s="1"/>
  <c r="O39" i="10"/>
  <c r="H39" i="10"/>
  <c r="G39" i="10"/>
  <c r="I39" i="10" s="1"/>
  <c r="U39" i="10" s="1"/>
  <c r="C39" i="10"/>
  <c r="B39" i="10"/>
  <c r="H39" i="6"/>
  <c r="I39" i="6" s="1"/>
  <c r="J39" i="6" s="1"/>
  <c r="F39" i="6"/>
  <c r="E39" i="6"/>
  <c r="D39" i="6"/>
  <c r="C39" i="6"/>
  <c r="B39" i="6"/>
  <c r="A39" i="6"/>
  <c r="M39" i="1"/>
  <c r="L39" i="1"/>
  <c r="G39" i="1"/>
  <c r="F39" i="1"/>
  <c r="D39" i="5" s="1"/>
  <c r="E39" i="1"/>
  <c r="A39" i="1"/>
  <c r="A39" i="5" s="1"/>
  <c r="G38" i="2"/>
  <c r="F38" i="2"/>
  <c r="H38" i="2" s="1"/>
  <c r="J38" i="2" s="1"/>
  <c r="E38" i="2"/>
  <c r="D38" i="2"/>
  <c r="C38" i="2"/>
  <c r="B38" i="2"/>
  <c r="G38" i="5"/>
  <c r="K38" i="5" s="1"/>
  <c r="C38" i="5"/>
  <c r="B38" i="5"/>
  <c r="P38" i="10"/>
  <c r="O38" i="10"/>
  <c r="H38" i="10"/>
  <c r="G38" i="10"/>
  <c r="I38" i="10" s="1"/>
  <c r="U38" i="10" s="1"/>
  <c r="C38" i="10"/>
  <c r="B38" i="10"/>
  <c r="H38" i="6"/>
  <c r="I38" i="6" s="1"/>
  <c r="J38" i="6" s="1"/>
  <c r="F38" i="6"/>
  <c r="E38" i="6"/>
  <c r="D38" i="6"/>
  <c r="C38" i="6"/>
  <c r="B38" i="6"/>
  <c r="A38" i="6"/>
  <c r="M38" i="1"/>
  <c r="L38" i="1"/>
  <c r="G38" i="1"/>
  <c r="F38" i="1"/>
  <c r="E38" i="1"/>
  <c r="A38" i="1"/>
  <c r="A38" i="2" s="1"/>
  <c r="G37" i="2"/>
  <c r="F37" i="2"/>
  <c r="H37" i="2" s="1"/>
  <c r="J37" i="2" s="1"/>
  <c r="E37" i="2"/>
  <c r="D37" i="2"/>
  <c r="C37" i="2"/>
  <c r="B37" i="2"/>
  <c r="G37" i="5"/>
  <c r="K37" i="5" s="1"/>
  <c r="N37" i="5" s="1"/>
  <c r="C37" i="5"/>
  <c r="B37" i="5"/>
  <c r="P37" i="10"/>
  <c r="Z37" i="10" s="1"/>
  <c r="O37" i="10"/>
  <c r="H37" i="10"/>
  <c r="G37" i="10"/>
  <c r="I37" i="10" s="1"/>
  <c r="C37" i="10"/>
  <c r="B37" i="10"/>
  <c r="H37" i="6"/>
  <c r="I37" i="6" s="1"/>
  <c r="J37" i="6" s="1"/>
  <c r="F37" i="6"/>
  <c r="E37" i="6"/>
  <c r="D37" i="6"/>
  <c r="C37" i="6"/>
  <c r="B37" i="6"/>
  <c r="A37" i="6"/>
  <c r="M37" i="1"/>
  <c r="L37" i="1"/>
  <c r="G37" i="1"/>
  <c r="E37" i="5" s="1"/>
  <c r="F37" i="1"/>
  <c r="E37" i="1"/>
  <c r="D37" i="10" s="1"/>
  <c r="A37" i="1"/>
  <c r="A37" i="2" s="1"/>
  <c r="G36" i="2"/>
  <c r="F36" i="2"/>
  <c r="H36" i="2" s="1"/>
  <c r="J36" i="2" s="1"/>
  <c r="E36" i="2"/>
  <c r="D36" i="2"/>
  <c r="C36" i="2"/>
  <c r="B36" i="2"/>
  <c r="G36" i="5"/>
  <c r="C36" i="5"/>
  <c r="B36" i="5"/>
  <c r="P36" i="10"/>
  <c r="AA36" i="10" s="1"/>
  <c r="O36" i="10"/>
  <c r="H36" i="10"/>
  <c r="K36" i="10" s="1"/>
  <c r="G36" i="10"/>
  <c r="I36" i="10" s="1"/>
  <c r="C36" i="10"/>
  <c r="B36" i="10"/>
  <c r="H36" i="6"/>
  <c r="I36" i="6" s="1"/>
  <c r="J36" i="6" s="1"/>
  <c r="F36" i="6"/>
  <c r="E36" i="6"/>
  <c r="D36" i="6"/>
  <c r="C36" i="6"/>
  <c r="B36" i="6"/>
  <c r="A36" i="6"/>
  <c r="M36" i="1"/>
  <c r="L36" i="1"/>
  <c r="G36" i="1"/>
  <c r="E36" i="5" s="1"/>
  <c r="F36" i="1"/>
  <c r="D36" i="5" s="1"/>
  <c r="E36" i="1"/>
  <c r="D36" i="10" s="1"/>
  <c r="A36" i="1"/>
  <c r="G35" i="2"/>
  <c r="F35" i="2"/>
  <c r="H35" i="2" s="1"/>
  <c r="J35" i="2" s="1"/>
  <c r="E35" i="2"/>
  <c r="D35" i="2"/>
  <c r="C35" i="2"/>
  <c r="B35" i="2"/>
  <c r="G35" i="5"/>
  <c r="C35" i="5"/>
  <c r="B35" i="5"/>
  <c r="P35" i="10"/>
  <c r="Z35" i="10" s="1"/>
  <c r="O35" i="10"/>
  <c r="H35" i="10"/>
  <c r="G35" i="10"/>
  <c r="I35" i="10" s="1"/>
  <c r="U35" i="10" s="1"/>
  <c r="C35" i="10"/>
  <c r="B35" i="10"/>
  <c r="H35" i="6"/>
  <c r="I35" i="6" s="1"/>
  <c r="J35" i="6" s="1"/>
  <c r="L35" i="6" s="1"/>
  <c r="F35" i="6"/>
  <c r="E35" i="6"/>
  <c r="D35" i="6"/>
  <c r="C35" i="6"/>
  <c r="B35" i="6"/>
  <c r="A35" i="6"/>
  <c r="M35" i="1"/>
  <c r="L35" i="1"/>
  <c r="G35" i="1"/>
  <c r="E35" i="5" s="1"/>
  <c r="F35" i="1"/>
  <c r="E35" i="10" s="1"/>
  <c r="E35" i="1"/>
  <c r="D35" i="10" s="1"/>
  <c r="A35" i="1"/>
  <c r="G34" i="2"/>
  <c r="F34" i="2"/>
  <c r="H34" i="2" s="1"/>
  <c r="J34" i="2" s="1"/>
  <c r="E34" i="2"/>
  <c r="D34" i="2"/>
  <c r="C34" i="2"/>
  <c r="B34" i="2"/>
  <c r="G34" i="5"/>
  <c r="C34" i="5"/>
  <c r="B34" i="5"/>
  <c r="P34" i="10"/>
  <c r="AA34" i="10" s="1"/>
  <c r="O34" i="10"/>
  <c r="H34" i="10"/>
  <c r="G34" i="10"/>
  <c r="I34" i="10" s="1"/>
  <c r="C34" i="10"/>
  <c r="B34" i="10"/>
  <c r="H34" i="6"/>
  <c r="I34" i="6" s="1"/>
  <c r="J34" i="6" s="1"/>
  <c r="F34" i="6"/>
  <c r="E34" i="6"/>
  <c r="D34" i="6"/>
  <c r="C34" i="6"/>
  <c r="B34" i="6"/>
  <c r="A34" i="6"/>
  <c r="M34" i="1"/>
  <c r="L34" i="1"/>
  <c r="G34" i="1"/>
  <c r="F34" i="1"/>
  <c r="E34" i="1"/>
  <c r="D34" i="10" s="1"/>
  <c r="A34" i="1"/>
  <c r="A34" i="5" s="1"/>
  <c r="F33" i="2"/>
  <c r="E33" i="2"/>
  <c r="C33" i="2"/>
  <c r="B33" i="2"/>
  <c r="G33" i="5"/>
  <c r="C33" i="5"/>
  <c r="B33" i="5"/>
  <c r="P33" i="10"/>
  <c r="O33" i="10"/>
  <c r="H33" i="10"/>
  <c r="G33" i="10"/>
  <c r="C33" i="10"/>
  <c r="B33" i="10"/>
  <c r="H33" i="6"/>
  <c r="I33" i="6" s="1"/>
  <c r="J33" i="6" s="1"/>
  <c r="L33" i="6" s="1"/>
  <c r="F33" i="6"/>
  <c r="E33" i="6"/>
  <c r="D33" i="6"/>
  <c r="C33" i="6"/>
  <c r="B33" i="6"/>
  <c r="A33" i="6"/>
  <c r="M33" i="1"/>
  <c r="L33" i="1"/>
  <c r="G33" i="1"/>
  <c r="E33" i="5" s="1"/>
  <c r="F33" i="1"/>
  <c r="E33" i="1"/>
  <c r="A33" i="1"/>
  <c r="A33" i="2" s="1"/>
  <c r="F32" i="2"/>
  <c r="E32" i="2"/>
  <c r="C32" i="2"/>
  <c r="B32" i="2"/>
  <c r="G32" i="5"/>
  <c r="C32" i="5"/>
  <c r="B32" i="5"/>
  <c r="P32" i="10"/>
  <c r="Z32" i="10" s="1"/>
  <c r="O32" i="10"/>
  <c r="H32" i="10"/>
  <c r="K32" i="10" s="1"/>
  <c r="G32" i="10"/>
  <c r="C32" i="10"/>
  <c r="B32" i="10"/>
  <c r="H32" i="6"/>
  <c r="I32" i="6" s="1"/>
  <c r="J32" i="6" s="1"/>
  <c r="L32" i="6" s="1"/>
  <c r="F32" i="6"/>
  <c r="E32" i="6"/>
  <c r="D32" i="6"/>
  <c r="C32" i="6"/>
  <c r="B32" i="6"/>
  <c r="A32" i="6"/>
  <c r="M32" i="1"/>
  <c r="L32" i="1"/>
  <c r="G32" i="1"/>
  <c r="F32" i="1"/>
  <c r="E32" i="1"/>
  <c r="D32" i="10" s="1"/>
  <c r="A32" i="1"/>
  <c r="A32" i="5"/>
  <c r="F31" i="2"/>
  <c r="E31" i="2"/>
  <c r="C31" i="2"/>
  <c r="B31" i="2"/>
  <c r="G31" i="5"/>
  <c r="C31" i="5"/>
  <c r="B31" i="5"/>
  <c r="P31" i="10"/>
  <c r="O31" i="10"/>
  <c r="H31" i="10"/>
  <c r="G31" i="10"/>
  <c r="C31" i="10"/>
  <c r="B31" i="10"/>
  <c r="H31" i="6"/>
  <c r="I31" i="6" s="1"/>
  <c r="J31" i="6" s="1"/>
  <c r="M31" i="6" s="1"/>
  <c r="F31" i="6"/>
  <c r="E31" i="6"/>
  <c r="D31" i="6"/>
  <c r="C31" i="6"/>
  <c r="B31" i="6"/>
  <c r="A31" i="6"/>
  <c r="M31" i="1"/>
  <c r="L31" i="1"/>
  <c r="G31" i="1"/>
  <c r="E31" i="5" s="1"/>
  <c r="F31" i="1"/>
  <c r="E31" i="1"/>
  <c r="A31" i="1"/>
  <c r="G30" i="2"/>
  <c r="F30" i="2"/>
  <c r="H30" i="2" s="1"/>
  <c r="J30" i="2" s="1"/>
  <c r="E30" i="2"/>
  <c r="C30" i="2"/>
  <c r="B30" i="2"/>
  <c r="G30" i="5"/>
  <c r="C30" i="5"/>
  <c r="B30" i="5"/>
  <c r="P30" i="10"/>
  <c r="O30" i="10"/>
  <c r="H30" i="10"/>
  <c r="G30" i="10"/>
  <c r="I30" i="10" s="1"/>
  <c r="U30" i="10" s="1"/>
  <c r="C30" i="10"/>
  <c r="B30" i="10"/>
  <c r="H30" i="6"/>
  <c r="I30" i="6" s="1"/>
  <c r="J30" i="6" s="1"/>
  <c r="L30" i="6" s="1"/>
  <c r="F30" i="6"/>
  <c r="E30" i="6"/>
  <c r="D30" i="6"/>
  <c r="C30" i="6"/>
  <c r="B30" i="6"/>
  <c r="A30" i="6"/>
  <c r="M30" i="1"/>
  <c r="L30" i="1"/>
  <c r="G30" i="1"/>
  <c r="F30" i="1"/>
  <c r="D30" i="5"/>
  <c r="I30" i="5" s="1"/>
  <c r="M30" i="5" s="1"/>
  <c r="O30" i="5" s="1"/>
  <c r="Q30" i="5" s="1"/>
  <c r="E30" i="1"/>
  <c r="D30" i="10" s="1"/>
  <c r="K30" i="10" s="1"/>
  <c r="A30" i="1"/>
  <c r="A30" i="2" s="1"/>
  <c r="F29" i="2"/>
  <c r="H29" i="2" s="1"/>
  <c r="J29" i="2" s="1"/>
  <c r="E29" i="2"/>
  <c r="C29" i="2"/>
  <c r="B29" i="2"/>
  <c r="G29" i="5"/>
  <c r="C29" i="5"/>
  <c r="B29" i="5"/>
  <c r="P29" i="10"/>
  <c r="AA29" i="10" s="1"/>
  <c r="O29" i="10"/>
  <c r="H29" i="10"/>
  <c r="G29" i="10"/>
  <c r="C29" i="10"/>
  <c r="B29" i="10"/>
  <c r="H29" i="6"/>
  <c r="I29" i="6" s="1"/>
  <c r="J29" i="6" s="1"/>
  <c r="M29" i="6" s="1"/>
  <c r="F29" i="6"/>
  <c r="E29" i="6"/>
  <c r="D29" i="6"/>
  <c r="C29" i="6"/>
  <c r="B29" i="6"/>
  <c r="A29" i="6"/>
  <c r="M29" i="1"/>
  <c r="L29" i="1"/>
  <c r="G29" i="1"/>
  <c r="E29" i="5" s="1"/>
  <c r="F29" i="1"/>
  <c r="E29" i="1"/>
  <c r="D29" i="10" s="1"/>
  <c r="A29" i="1"/>
  <c r="G28" i="2"/>
  <c r="F28" i="2"/>
  <c r="E28" i="2"/>
  <c r="M28" i="2" s="1"/>
  <c r="C28" i="2"/>
  <c r="B28" i="2"/>
  <c r="G28" i="5"/>
  <c r="C28" i="5"/>
  <c r="B28" i="5"/>
  <c r="P28" i="10"/>
  <c r="O28" i="10"/>
  <c r="H28" i="10"/>
  <c r="G28" i="10"/>
  <c r="I28" i="10" s="1"/>
  <c r="C28" i="10"/>
  <c r="B28" i="10"/>
  <c r="H28" i="6"/>
  <c r="I28" i="6" s="1"/>
  <c r="J28" i="6" s="1"/>
  <c r="L28" i="6" s="1"/>
  <c r="F28" i="6"/>
  <c r="E28" i="6"/>
  <c r="D28" i="6"/>
  <c r="C28" i="6"/>
  <c r="B28" i="6"/>
  <c r="A28" i="6"/>
  <c r="M28" i="1"/>
  <c r="L28" i="1"/>
  <c r="G28" i="1"/>
  <c r="F28" i="1"/>
  <c r="E28" i="1"/>
  <c r="D28" i="10" s="1"/>
  <c r="A28" i="1"/>
  <c r="A28" i="5" s="1"/>
  <c r="F27" i="2"/>
  <c r="E27" i="2"/>
  <c r="C27" i="2"/>
  <c r="B27" i="2"/>
  <c r="G27" i="5"/>
  <c r="C27" i="5"/>
  <c r="B27" i="5"/>
  <c r="P27" i="10"/>
  <c r="O27" i="10"/>
  <c r="H27" i="10"/>
  <c r="G27" i="10"/>
  <c r="C27" i="10"/>
  <c r="B27" i="10"/>
  <c r="H27" i="6"/>
  <c r="I27" i="6" s="1"/>
  <c r="J27" i="6" s="1"/>
  <c r="L27" i="6" s="1"/>
  <c r="F27" i="6"/>
  <c r="E27" i="6"/>
  <c r="D27" i="6"/>
  <c r="C27" i="6"/>
  <c r="B27" i="6"/>
  <c r="A27" i="6"/>
  <c r="M27" i="1"/>
  <c r="L27" i="1"/>
  <c r="G27" i="1"/>
  <c r="F27" i="1"/>
  <c r="D27" i="5" s="1"/>
  <c r="E27" i="1"/>
  <c r="A27" i="1"/>
  <c r="A27" i="5" s="1"/>
  <c r="F26" i="2"/>
  <c r="E26" i="2"/>
  <c r="L26" i="2" s="1"/>
  <c r="C26" i="2"/>
  <c r="B26" i="2"/>
  <c r="G26" i="5"/>
  <c r="C26" i="5"/>
  <c r="B26" i="5"/>
  <c r="P26" i="10"/>
  <c r="O26" i="10"/>
  <c r="H26" i="10"/>
  <c r="G26" i="10"/>
  <c r="C26" i="10"/>
  <c r="B26" i="10"/>
  <c r="H26" i="6"/>
  <c r="I26" i="6" s="1"/>
  <c r="J26" i="6" s="1"/>
  <c r="M26" i="6" s="1"/>
  <c r="F26" i="6"/>
  <c r="E26" i="6"/>
  <c r="D26" i="6"/>
  <c r="C26" i="6"/>
  <c r="B26" i="6"/>
  <c r="A26" i="6"/>
  <c r="M26" i="1"/>
  <c r="L26" i="1"/>
  <c r="G26" i="1"/>
  <c r="F26" i="1"/>
  <c r="E26" i="10" s="1"/>
  <c r="E26" i="1"/>
  <c r="D26" i="10" s="1"/>
  <c r="A26" i="1"/>
  <c r="F25" i="2"/>
  <c r="E25" i="2"/>
  <c r="C25" i="2"/>
  <c r="B25" i="2"/>
  <c r="G25" i="5"/>
  <c r="C25" i="5"/>
  <c r="B25" i="5"/>
  <c r="P25" i="10"/>
  <c r="AA25" i="10" s="1"/>
  <c r="O25" i="10"/>
  <c r="H25" i="10"/>
  <c r="G25" i="10"/>
  <c r="C25" i="10"/>
  <c r="B25" i="10"/>
  <c r="H25" i="6"/>
  <c r="I25" i="6" s="1"/>
  <c r="J25" i="6" s="1"/>
  <c r="L25" i="6" s="1"/>
  <c r="F25" i="6"/>
  <c r="E25" i="6"/>
  <c r="D25" i="6"/>
  <c r="C25" i="6"/>
  <c r="B25" i="6"/>
  <c r="A25" i="6"/>
  <c r="M25" i="1"/>
  <c r="L25" i="1"/>
  <c r="G25" i="1"/>
  <c r="E25" i="5" s="1"/>
  <c r="F25" i="1"/>
  <c r="E25" i="1"/>
  <c r="A25" i="1"/>
  <c r="A25" i="2" s="1"/>
  <c r="G24" i="2"/>
  <c r="F24" i="2"/>
  <c r="H24" i="2" s="1"/>
  <c r="J24" i="2" s="1"/>
  <c r="E24" i="2"/>
  <c r="D24" i="2"/>
  <c r="C24" i="2"/>
  <c r="B24" i="2"/>
  <c r="G24" i="5"/>
  <c r="C24" i="5"/>
  <c r="B24" i="5"/>
  <c r="P24" i="10"/>
  <c r="O24" i="10"/>
  <c r="H24" i="10"/>
  <c r="G24" i="10"/>
  <c r="I24" i="10" s="1"/>
  <c r="C24" i="10"/>
  <c r="B24" i="10"/>
  <c r="H24" i="6"/>
  <c r="I24" i="6" s="1"/>
  <c r="J24" i="6" s="1"/>
  <c r="L24" i="6" s="1"/>
  <c r="F24" i="6"/>
  <c r="E24" i="6"/>
  <c r="D24" i="6"/>
  <c r="C24" i="6"/>
  <c r="B24" i="6"/>
  <c r="A24" i="6"/>
  <c r="M24" i="1"/>
  <c r="L24" i="1"/>
  <c r="G24" i="1"/>
  <c r="E24" i="5" s="1"/>
  <c r="F24" i="1"/>
  <c r="D24" i="5"/>
  <c r="I24" i="5" s="1"/>
  <c r="M24" i="5" s="1"/>
  <c r="O24" i="5" s="1"/>
  <c r="Q24" i="5" s="1"/>
  <c r="E24" i="1"/>
  <c r="A24" i="1"/>
  <c r="A24" i="5" s="1"/>
  <c r="G23" i="2"/>
  <c r="F23" i="2"/>
  <c r="E23" i="2"/>
  <c r="D23" i="2"/>
  <c r="C23" i="2"/>
  <c r="B23" i="2"/>
  <c r="G23" i="5"/>
  <c r="C23" i="5"/>
  <c r="B23" i="5"/>
  <c r="P23" i="10"/>
  <c r="AA23" i="10" s="1"/>
  <c r="O23" i="10"/>
  <c r="H23" i="10"/>
  <c r="G23" i="10"/>
  <c r="I23" i="10" s="1"/>
  <c r="U23" i="10" s="1"/>
  <c r="C23" i="10"/>
  <c r="B23" i="10"/>
  <c r="H23" i="6"/>
  <c r="I23" i="6" s="1"/>
  <c r="J23" i="6" s="1"/>
  <c r="M23" i="6" s="1"/>
  <c r="F23" i="6"/>
  <c r="E23" i="6"/>
  <c r="D23" i="6"/>
  <c r="C23" i="6"/>
  <c r="B23" i="6"/>
  <c r="A23" i="6"/>
  <c r="M23" i="1"/>
  <c r="L23" i="1"/>
  <c r="G23" i="1"/>
  <c r="E23" i="5" s="1"/>
  <c r="F23" i="1"/>
  <c r="E23" i="1"/>
  <c r="A23" i="1"/>
  <c r="A23" i="5" s="1"/>
  <c r="G22" i="2"/>
  <c r="F22" i="2"/>
  <c r="E22" i="2"/>
  <c r="C22" i="2"/>
  <c r="B22" i="2"/>
  <c r="G22" i="5"/>
  <c r="C22" i="5"/>
  <c r="B22" i="5"/>
  <c r="P22" i="10"/>
  <c r="O22" i="10"/>
  <c r="H22" i="10"/>
  <c r="G22" i="10"/>
  <c r="I22" i="10" s="1"/>
  <c r="T22" i="10" s="1"/>
  <c r="C22" i="10"/>
  <c r="B22" i="10"/>
  <c r="H22" i="6"/>
  <c r="I22" i="6" s="1"/>
  <c r="J22" i="6" s="1"/>
  <c r="L22" i="6" s="1"/>
  <c r="F22" i="6"/>
  <c r="E22" i="6"/>
  <c r="D22" i="6"/>
  <c r="C22" i="6"/>
  <c r="B22" i="6"/>
  <c r="A22" i="6"/>
  <c r="M22" i="1"/>
  <c r="D22" i="2" s="1"/>
  <c r="L22" i="1"/>
  <c r="G22" i="1"/>
  <c r="F22" i="1"/>
  <c r="E22" i="10" s="1"/>
  <c r="E22" i="1"/>
  <c r="D22" i="10" s="1"/>
  <c r="A22" i="1"/>
  <c r="A22" i="2" s="1"/>
  <c r="G21" i="2"/>
  <c r="F21" i="2"/>
  <c r="H21" i="2" s="1"/>
  <c r="J21" i="2" s="1"/>
  <c r="K21" i="2" s="1"/>
  <c r="E21" i="2"/>
  <c r="C21" i="2"/>
  <c r="B21" i="2"/>
  <c r="G21" i="5"/>
  <c r="C21" i="5"/>
  <c r="B21" i="5"/>
  <c r="P21" i="10"/>
  <c r="AA21" i="10" s="1"/>
  <c r="O21" i="10"/>
  <c r="R21" i="10" s="1"/>
  <c r="H21" i="10"/>
  <c r="G21" i="10"/>
  <c r="I21" i="10" s="1"/>
  <c r="C21" i="10"/>
  <c r="B21" i="10"/>
  <c r="H21" i="6"/>
  <c r="I21" i="6" s="1"/>
  <c r="J21" i="6" s="1"/>
  <c r="M21" i="6" s="1"/>
  <c r="F21" i="6"/>
  <c r="E21" i="6"/>
  <c r="D21" i="6"/>
  <c r="C21" i="6"/>
  <c r="B21" i="6"/>
  <c r="A21" i="6"/>
  <c r="M21" i="1"/>
  <c r="D21" i="2" s="1"/>
  <c r="L21" i="1"/>
  <c r="G21" i="1"/>
  <c r="E21" i="5" s="1"/>
  <c r="F21" i="1"/>
  <c r="E21" i="10" s="1"/>
  <c r="E21" i="1"/>
  <c r="A21" i="1"/>
  <c r="G20" i="2"/>
  <c r="F20" i="2"/>
  <c r="H20" i="2"/>
  <c r="J20" i="2" s="1"/>
  <c r="E20" i="2"/>
  <c r="D20" i="2"/>
  <c r="C20" i="2"/>
  <c r="B20" i="2"/>
  <c r="G20" i="5"/>
  <c r="C20" i="5"/>
  <c r="B20" i="5"/>
  <c r="P20" i="10"/>
  <c r="O20" i="10"/>
  <c r="H20" i="10"/>
  <c r="G20" i="10"/>
  <c r="I20" i="10" s="1"/>
  <c r="C20" i="10"/>
  <c r="B20" i="10"/>
  <c r="H20" i="6"/>
  <c r="I20" i="6" s="1"/>
  <c r="J20" i="6" s="1"/>
  <c r="M20" i="6" s="1"/>
  <c r="F20" i="6"/>
  <c r="E20" i="6"/>
  <c r="D20" i="6"/>
  <c r="C20" i="6"/>
  <c r="B20" i="6"/>
  <c r="A20" i="6"/>
  <c r="M20" i="1"/>
  <c r="L20" i="1"/>
  <c r="G20" i="1"/>
  <c r="E20" i="5"/>
  <c r="F20" i="1"/>
  <c r="N20" i="1" s="1"/>
  <c r="E20" i="1"/>
  <c r="D20" i="10"/>
  <c r="A20" i="1"/>
  <c r="A20" i="5" s="1"/>
  <c r="G19" i="2"/>
  <c r="F19" i="2"/>
  <c r="E19" i="2"/>
  <c r="C19" i="2"/>
  <c r="B19" i="2"/>
  <c r="G19" i="5"/>
  <c r="C19" i="5"/>
  <c r="B19" i="5"/>
  <c r="P19" i="10"/>
  <c r="Z19" i="10" s="1"/>
  <c r="O19" i="10"/>
  <c r="H19" i="10"/>
  <c r="G19" i="10"/>
  <c r="I19" i="10" s="1"/>
  <c r="U19" i="10" s="1"/>
  <c r="C19" i="10"/>
  <c r="B19" i="10"/>
  <c r="H19" i="6"/>
  <c r="I19" i="6" s="1"/>
  <c r="J19" i="6" s="1"/>
  <c r="M19" i="6" s="1"/>
  <c r="F19" i="6"/>
  <c r="E19" i="6"/>
  <c r="D19" i="6"/>
  <c r="C19" i="6"/>
  <c r="B19" i="6"/>
  <c r="A19" i="6"/>
  <c r="M19" i="1"/>
  <c r="L19" i="1"/>
  <c r="G19" i="1"/>
  <c r="E19" i="5" s="1"/>
  <c r="F19" i="1"/>
  <c r="E19" i="1"/>
  <c r="D19" i="10"/>
  <c r="K19" i="10" s="1"/>
  <c r="A19" i="1"/>
  <c r="A19" i="2" s="1"/>
  <c r="G18" i="2"/>
  <c r="F18" i="2"/>
  <c r="H18" i="2" s="1"/>
  <c r="J18" i="2" s="1"/>
  <c r="E18" i="2"/>
  <c r="D18" i="2"/>
  <c r="C18" i="2"/>
  <c r="B18" i="2"/>
  <c r="G18" i="5"/>
  <c r="C18" i="5"/>
  <c r="B18" i="5"/>
  <c r="P18" i="10"/>
  <c r="AA18" i="10" s="1"/>
  <c r="O18" i="10"/>
  <c r="H18" i="10"/>
  <c r="G18" i="10"/>
  <c r="I18" i="10" s="1"/>
  <c r="C18" i="10"/>
  <c r="B18" i="10"/>
  <c r="H18" i="6"/>
  <c r="I18" i="6" s="1"/>
  <c r="J18" i="6" s="1"/>
  <c r="M18" i="6" s="1"/>
  <c r="F18" i="6"/>
  <c r="E18" i="6"/>
  <c r="D18" i="6"/>
  <c r="C18" i="6"/>
  <c r="B18" i="6"/>
  <c r="A18" i="6"/>
  <c r="M18" i="1"/>
  <c r="L18" i="1"/>
  <c r="G18" i="1"/>
  <c r="F18" i="1"/>
  <c r="D18" i="5"/>
  <c r="I18" i="5" s="1"/>
  <c r="M18" i="5" s="1"/>
  <c r="O18" i="5" s="1"/>
  <c r="R18" i="5" s="1"/>
  <c r="E18" i="1"/>
  <c r="A18" i="1"/>
  <c r="A18" i="2" s="1"/>
  <c r="G17" i="2"/>
  <c r="F17" i="2"/>
  <c r="H17" i="2" s="1"/>
  <c r="J17" i="2" s="1"/>
  <c r="E17" i="2"/>
  <c r="D17" i="2"/>
  <c r="C17" i="2"/>
  <c r="B17" i="2"/>
  <c r="G17" i="5"/>
  <c r="C17" i="5"/>
  <c r="B17" i="5"/>
  <c r="P17" i="10"/>
  <c r="AA17" i="10" s="1"/>
  <c r="O17" i="10"/>
  <c r="H17" i="10"/>
  <c r="G17" i="10"/>
  <c r="I17" i="10" s="1"/>
  <c r="U17" i="10" s="1"/>
  <c r="C17" i="10"/>
  <c r="B17" i="10"/>
  <c r="H17" i="6"/>
  <c r="I17" i="6" s="1"/>
  <c r="J17" i="6" s="1"/>
  <c r="M17" i="6" s="1"/>
  <c r="F17" i="6"/>
  <c r="E17" i="6"/>
  <c r="D17" i="6"/>
  <c r="C17" i="6"/>
  <c r="B17" i="6"/>
  <c r="A17" i="6"/>
  <c r="M17" i="1"/>
  <c r="L17" i="1"/>
  <c r="G17" i="1"/>
  <c r="E17" i="5" s="1"/>
  <c r="F17" i="1"/>
  <c r="O17" i="1" s="1"/>
  <c r="D17" i="5"/>
  <c r="E17" i="1"/>
  <c r="D17" i="10" s="1"/>
  <c r="A17" i="1"/>
  <c r="A17" i="2" s="1"/>
  <c r="G16" i="2"/>
  <c r="F16" i="2"/>
  <c r="E16" i="2"/>
  <c r="C16" i="2"/>
  <c r="B16" i="2"/>
  <c r="G16" i="5"/>
  <c r="C16" i="5"/>
  <c r="B16" i="5"/>
  <c r="P16" i="10"/>
  <c r="O16" i="10"/>
  <c r="H16" i="10"/>
  <c r="G16" i="10"/>
  <c r="I16" i="10" s="1"/>
  <c r="T16" i="10" s="1"/>
  <c r="C16" i="10"/>
  <c r="B16" i="10"/>
  <c r="H16" i="6"/>
  <c r="I16" i="6" s="1"/>
  <c r="J16" i="6" s="1"/>
  <c r="F16" i="6"/>
  <c r="E16" i="6"/>
  <c r="D16" i="6"/>
  <c r="C16" i="6"/>
  <c r="B16" i="6"/>
  <c r="A16" i="6"/>
  <c r="M16" i="1"/>
  <c r="D16" i="2" s="1"/>
  <c r="L16" i="1"/>
  <c r="G16" i="1"/>
  <c r="E16" i="5"/>
  <c r="F16" i="1"/>
  <c r="E16" i="1"/>
  <c r="D16" i="10"/>
  <c r="A16" i="1"/>
  <c r="G15" i="2"/>
  <c r="F15" i="2"/>
  <c r="E15" i="2"/>
  <c r="C15" i="2"/>
  <c r="B15" i="2"/>
  <c r="G15" i="5"/>
  <c r="C15" i="5"/>
  <c r="B15" i="5"/>
  <c r="P15" i="10"/>
  <c r="O15" i="10"/>
  <c r="H15" i="10"/>
  <c r="G15" i="10"/>
  <c r="I15" i="10" s="1"/>
  <c r="T15" i="10" s="1"/>
  <c r="C15" i="10"/>
  <c r="B15" i="10"/>
  <c r="H15" i="6"/>
  <c r="I15" i="6" s="1"/>
  <c r="J15" i="6" s="1"/>
  <c r="M15" i="6" s="1"/>
  <c r="F15" i="6"/>
  <c r="E15" i="6"/>
  <c r="D15" i="6"/>
  <c r="C15" i="6"/>
  <c r="B15" i="6"/>
  <c r="A15" i="6"/>
  <c r="M15" i="1"/>
  <c r="L15" i="1"/>
  <c r="G15" i="1"/>
  <c r="E15" i="5" s="1"/>
  <c r="F15" i="1"/>
  <c r="E15" i="1"/>
  <c r="D15" i="10" s="1"/>
  <c r="A15" i="1"/>
  <c r="A15" i="2" s="1"/>
  <c r="G14" i="2"/>
  <c r="F14" i="2"/>
  <c r="E14" i="2"/>
  <c r="C14" i="2"/>
  <c r="B14" i="2"/>
  <c r="G14" i="5"/>
  <c r="K14" i="5" s="1"/>
  <c r="N14" i="5" s="1"/>
  <c r="C14" i="5"/>
  <c r="B14" i="5"/>
  <c r="P14" i="10"/>
  <c r="AA14" i="10" s="1"/>
  <c r="O14" i="10"/>
  <c r="H14" i="10"/>
  <c r="G14" i="10"/>
  <c r="I14" i="10" s="1"/>
  <c r="T14" i="10" s="1"/>
  <c r="C14" i="10"/>
  <c r="B14" i="10"/>
  <c r="H14" i="6"/>
  <c r="I14" i="6" s="1"/>
  <c r="J14" i="6" s="1"/>
  <c r="F14" i="6"/>
  <c r="E14" i="6"/>
  <c r="D14" i="6"/>
  <c r="C14" i="6"/>
  <c r="B14" i="6"/>
  <c r="A14" i="6"/>
  <c r="M14" i="1"/>
  <c r="L14" i="1"/>
  <c r="G14" i="1"/>
  <c r="F14" i="1"/>
  <c r="E14" i="10" s="1"/>
  <c r="E14" i="1"/>
  <c r="A14" i="1"/>
  <c r="A14" i="5" s="1"/>
  <c r="G13" i="2"/>
  <c r="F13" i="2"/>
  <c r="H13" i="2" s="1"/>
  <c r="J13" i="2" s="1"/>
  <c r="E13" i="2"/>
  <c r="D13" i="2"/>
  <c r="C13" i="2"/>
  <c r="B13" i="2"/>
  <c r="G13" i="5"/>
  <c r="C13" i="5"/>
  <c r="B13" i="5"/>
  <c r="P13" i="10"/>
  <c r="AA13" i="10" s="1"/>
  <c r="O13" i="10"/>
  <c r="H13" i="10"/>
  <c r="G13" i="10"/>
  <c r="I13" i="10" s="1"/>
  <c r="U13" i="10" s="1"/>
  <c r="C13" i="10"/>
  <c r="B13" i="10"/>
  <c r="H13" i="6"/>
  <c r="I13" i="6" s="1"/>
  <c r="J13" i="6" s="1"/>
  <c r="F13" i="6"/>
  <c r="E13" i="6"/>
  <c r="D13" i="6"/>
  <c r="C13" i="6"/>
  <c r="B13" i="6"/>
  <c r="A13" i="6"/>
  <c r="M13" i="1"/>
  <c r="L13" i="1"/>
  <c r="G13" i="1"/>
  <c r="F13" i="1"/>
  <c r="D13" i="5" s="1"/>
  <c r="E13" i="1"/>
  <c r="A13" i="1"/>
  <c r="A13" i="2" s="1"/>
  <c r="G12" i="2"/>
  <c r="F12" i="2"/>
  <c r="E12" i="2"/>
  <c r="C12" i="2"/>
  <c r="B12" i="2"/>
  <c r="G12" i="5"/>
  <c r="K12" i="5" s="1"/>
  <c r="N12" i="5" s="1"/>
  <c r="C12" i="5"/>
  <c r="B12" i="5"/>
  <c r="P12" i="10"/>
  <c r="AA12" i="10" s="1"/>
  <c r="O12" i="10"/>
  <c r="H12" i="10"/>
  <c r="G12" i="10"/>
  <c r="I12" i="10" s="1"/>
  <c r="C12" i="10"/>
  <c r="B12" i="10"/>
  <c r="H12" i="6"/>
  <c r="I12" i="6" s="1"/>
  <c r="J12" i="6" s="1"/>
  <c r="F12" i="6"/>
  <c r="E12" i="6"/>
  <c r="D12" i="6"/>
  <c r="C12" i="6"/>
  <c r="B12" i="6"/>
  <c r="A12" i="6"/>
  <c r="M12" i="1"/>
  <c r="L12" i="1"/>
  <c r="G12" i="1"/>
  <c r="F12" i="1"/>
  <c r="D12" i="5" s="1"/>
  <c r="E12" i="1"/>
  <c r="A12" i="1"/>
  <c r="A12" i="2" s="1"/>
  <c r="G11" i="2"/>
  <c r="F11" i="2"/>
  <c r="E11" i="2"/>
  <c r="C11" i="2"/>
  <c r="B11" i="2"/>
  <c r="G11" i="5"/>
  <c r="C11" i="5"/>
  <c r="B11" i="5"/>
  <c r="P11" i="10"/>
  <c r="O11" i="10"/>
  <c r="H11" i="10"/>
  <c r="G11" i="10"/>
  <c r="I11" i="10" s="1"/>
  <c r="T11" i="10" s="1"/>
  <c r="C11" i="10"/>
  <c r="B11" i="10"/>
  <c r="H11" i="6"/>
  <c r="I11" i="6" s="1"/>
  <c r="J11" i="6" s="1"/>
  <c r="F11" i="6"/>
  <c r="E11" i="6"/>
  <c r="D11" i="6"/>
  <c r="C11" i="6"/>
  <c r="B11" i="6"/>
  <c r="A11" i="6"/>
  <c r="M11" i="1"/>
  <c r="L11" i="1"/>
  <c r="G11" i="1"/>
  <c r="E11" i="5" s="1"/>
  <c r="F11" i="1"/>
  <c r="E11" i="1"/>
  <c r="D11" i="10" s="1"/>
  <c r="A11" i="1"/>
  <c r="G10" i="2"/>
  <c r="F10" i="2"/>
  <c r="E10" i="2"/>
  <c r="C10" i="2"/>
  <c r="B10" i="2"/>
  <c r="G10" i="5"/>
  <c r="C10" i="5"/>
  <c r="B10" i="5"/>
  <c r="P10" i="10"/>
  <c r="O10" i="10"/>
  <c r="H10" i="10"/>
  <c r="G10" i="10"/>
  <c r="I10" i="10" s="1"/>
  <c r="C10" i="10"/>
  <c r="B10" i="10"/>
  <c r="H10" i="6"/>
  <c r="I10" i="6" s="1"/>
  <c r="J10" i="6" s="1"/>
  <c r="L10" i="6" s="1"/>
  <c r="F10" i="6"/>
  <c r="E10" i="6"/>
  <c r="D10" i="6"/>
  <c r="C10" i="6"/>
  <c r="B10" i="6"/>
  <c r="A10" i="6"/>
  <c r="M10" i="1"/>
  <c r="L10" i="1"/>
  <c r="G10" i="1"/>
  <c r="F10" i="1"/>
  <c r="D10" i="5" s="1"/>
  <c r="E10" i="1"/>
  <c r="D10" i="10" s="1"/>
  <c r="A10" i="1"/>
  <c r="A10" i="2" s="1"/>
  <c r="D9" i="2"/>
  <c r="G9" i="1"/>
  <c r="E9" i="5" s="1"/>
  <c r="F9" i="1"/>
  <c r="E9" i="1"/>
  <c r="D9" i="10" s="1"/>
  <c r="C4" i="9"/>
  <c r="H4" i="9"/>
  <c r="C6" i="7"/>
  <c r="H6" i="7"/>
  <c r="F12" i="7"/>
  <c r="F13" i="7"/>
  <c r="F14" i="7"/>
  <c r="F15" i="7"/>
  <c r="F16" i="7"/>
  <c r="H16" i="7" s="1"/>
  <c r="F17" i="7"/>
  <c r="H17" i="7" s="1"/>
  <c r="I4" i="2"/>
  <c r="O4" i="2"/>
  <c r="B9" i="2"/>
  <c r="C9" i="2"/>
  <c r="E9" i="2"/>
  <c r="G9" i="2"/>
  <c r="F9" i="2"/>
  <c r="H9" i="2" s="1"/>
  <c r="J9" i="2" s="1"/>
  <c r="J4" i="5"/>
  <c r="P4" i="5"/>
  <c r="B9" i="5"/>
  <c r="C9" i="5"/>
  <c r="D9" i="5"/>
  <c r="F9" i="5" s="1"/>
  <c r="G9" i="5"/>
  <c r="K9" i="5" s="1"/>
  <c r="M4" i="10"/>
  <c r="Q4" i="10"/>
  <c r="S4" i="10"/>
  <c r="V4" i="10"/>
  <c r="Y4" i="10"/>
  <c r="B9" i="10"/>
  <c r="C9" i="10"/>
  <c r="G9" i="10"/>
  <c r="I9" i="10" s="1"/>
  <c r="H9" i="10"/>
  <c r="K4" i="6"/>
  <c r="A9" i="6"/>
  <c r="B9" i="6"/>
  <c r="C9" i="6"/>
  <c r="D9" i="6"/>
  <c r="E9" i="6"/>
  <c r="F9" i="6"/>
  <c r="H9" i="6"/>
  <c r="I9" i="6" s="1"/>
  <c r="J9" i="6" s="1"/>
  <c r="M9" i="6" s="1"/>
  <c r="D4" i="1"/>
  <c r="A9" i="1"/>
  <c r="L9" i="1"/>
  <c r="M9" i="1"/>
  <c r="P9" i="10"/>
  <c r="O9" i="10"/>
  <c r="G17" i="7"/>
  <c r="G16" i="7"/>
  <c r="L169" i="2"/>
  <c r="Z169" i="10"/>
  <c r="T166" i="10"/>
  <c r="R166" i="10"/>
  <c r="Z166" i="10"/>
  <c r="U165" i="10"/>
  <c r="T165" i="10"/>
  <c r="Z165" i="10"/>
  <c r="T164" i="10"/>
  <c r="Z164" i="10"/>
  <c r="U163" i="10"/>
  <c r="Z163" i="10"/>
  <c r="R162" i="10"/>
  <c r="Z162" i="10"/>
  <c r="Z161" i="10"/>
  <c r="Z160" i="10"/>
  <c r="Z159" i="10"/>
  <c r="Z158" i="10"/>
  <c r="L158" i="6"/>
  <c r="T156" i="10"/>
  <c r="T155" i="10"/>
  <c r="M153" i="6"/>
  <c r="L153" i="6"/>
  <c r="T152" i="10"/>
  <c r="L152" i="6"/>
  <c r="Z151" i="10"/>
  <c r="T150" i="10"/>
  <c r="Z150" i="10"/>
  <c r="Z148" i="10"/>
  <c r="T147" i="10"/>
  <c r="Z147" i="10"/>
  <c r="M146" i="6"/>
  <c r="L146" i="6"/>
  <c r="Z145" i="10"/>
  <c r="M145" i="6"/>
  <c r="Z144" i="10"/>
  <c r="Z143" i="10"/>
  <c r="L143" i="6"/>
  <c r="T142" i="10"/>
  <c r="Z142" i="10"/>
  <c r="Z141" i="10"/>
  <c r="M141" i="6"/>
  <c r="Z140" i="10"/>
  <c r="L140" i="6"/>
  <c r="M139" i="6"/>
  <c r="L139" i="6"/>
  <c r="Z138" i="10"/>
  <c r="Z137" i="10"/>
  <c r="Z136" i="10"/>
  <c r="M136" i="6"/>
  <c r="R135" i="10"/>
  <c r="Z135" i="10"/>
  <c r="M135" i="6"/>
  <c r="L135" i="6"/>
  <c r="T133" i="10"/>
  <c r="R132" i="10"/>
  <c r="I132" i="5"/>
  <c r="M132" i="5" s="1"/>
  <c r="O132" i="5" s="1"/>
  <c r="Z132" i="10"/>
  <c r="M132" i="6"/>
  <c r="Z131" i="10"/>
  <c r="M131" i="6"/>
  <c r="L130" i="6"/>
  <c r="M129" i="6"/>
  <c r="L129" i="6"/>
  <c r="Z125" i="10"/>
  <c r="Z124" i="10"/>
  <c r="Z123" i="10"/>
  <c r="Z121" i="10"/>
  <c r="R120" i="10"/>
  <c r="Z120" i="10"/>
  <c r="M120" i="6"/>
  <c r="L120" i="6"/>
  <c r="R119" i="10"/>
  <c r="U119" i="10"/>
  <c r="T119" i="10"/>
  <c r="T117" i="10"/>
  <c r="Z117" i="10"/>
  <c r="R116" i="10"/>
  <c r="Z115" i="10"/>
  <c r="M115" i="6"/>
  <c r="L115" i="6"/>
  <c r="Z114" i="10"/>
  <c r="M114" i="6"/>
  <c r="L114" i="6"/>
  <c r="Z113" i="10"/>
  <c r="N112" i="5"/>
  <c r="Z112" i="10"/>
  <c r="T111" i="10"/>
  <c r="M111" i="6"/>
  <c r="L111" i="6"/>
  <c r="L110" i="6"/>
  <c r="U109" i="10"/>
  <c r="L108" i="6"/>
  <c r="U107" i="10"/>
  <c r="T107" i="10"/>
  <c r="M107" i="6"/>
  <c r="R106" i="10"/>
  <c r="M106" i="6"/>
  <c r="L106" i="6"/>
  <c r="M105" i="6"/>
  <c r="L105" i="6"/>
  <c r="Z103" i="10"/>
  <c r="T102" i="10"/>
  <c r="Z102" i="10"/>
  <c r="M102" i="6"/>
  <c r="L102" i="6"/>
  <c r="U101" i="10"/>
  <c r="T101" i="10"/>
  <c r="L101" i="6"/>
  <c r="Z100" i="10"/>
  <c r="L100" i="6"/>
  <c r="Z99" i="10"/>
  <c r="M99" i="6"/>
  <c r="L97" i="6"/>
  <c r="M96" i="6"/>
  <c r="L96" i="6"/>
  <c r="L95" i="6"/>
  <c r="M93" i="6"/>
  <c r="L93" i="6"/>
  <c r="L92" i="6"/>
  <c r="M91" i="6"/>
  <c r="L91" i="6"/>
  <c r="T88" i="10"/>
  <c r="Z88" i="10"/>
  <c r="U86" i="10"/>
  <c r="Z84" i="10"/>
  <c r="M80" i="6"/>
  <c r="Z78" i="10"/>
  <c r="T77" i="10"/>
  <c r="Z77" i="10"/>
  <c r="M71" i="6"/>
  <c r="L71" i="6"/>
  <c r="Z70" i="10"/>
  <c r="Z69" i="10"/>
  <c r="M69" i="6"/>
  <c r="L69" i="6"/>
  <c r="Z67" i="10"/>
  <c r="Z13" i="10"/>
  <c r="M98" i="6"/>
  <c r="M93" i="2"/>
  <c r="K102" i="5"/>
  <c r="N102" i="5" s="1"/>
  <c r="N112" i="1"/>
  <c r="M135" i="2"/>
  <c r="N143" i="1"/>
  <c r="N149" i="1"/>
  <c r="L150" i="2"/>
  <c r="N164" i="1"/>
  <c r="L104" i="2"/>
  <c r="K106" i="5"/>
  <c r="N106" i="5" s="1"/>
  <c r="K136" i="5"/>
  <c r="N136" i="5" s="1"/>
  <c r="N153" i="1"/>
  <c r="L109" i="6"/>
  <c r="O18" i="1"/>
  <c r="E44" i="10"/>
  <c r="E45" i="10"/>
  <c r="E47" i="10"/>
  <c r="D66" i="5"/>
  <c r="E68" i="10"/>
  <c r="D77" i="5"/>
  <c r="D80" i="5"/>
  <c r="D81" i="5"/>
  <c r="I81" i="5" s="1"/>
  <c r="M81" i="5" s="1"/>
  <c r="O81" i="5" s="1"/>
  <c r="E88" i="10"/>
  <c r="F88" i="10" s="1"/>
  <c r="D95" i="5"/>
  <c r="I95" i="5" s="1"/>
  <c r="M95" i="5" s="1"/>
  <c r="O95" i="5" s="1"/>
  <c r="D103" i="5"/>
  <c r="O112" i="1"/>
  <c r="D112" i="5"/>
  <c r="O114" i="1"/>
  <c r="D114" i="5"/>
  <c r="I114" i="5" s="1"/>
  <c r="K114" i="5"/>
  <c r="N114" i="5" s="1"/>
  <c r="O117" i="1"/>
  <c r="D117" i="5"/>
  <c r="I117" i="5" s="1"/>
  <c r="M117" i="5" s="1"/>
  <c r="O117" i="5" s="1"/>
  <c r="E118" i="10"/>
  <c r="O119" i="1"/>
  <c r="D122" i="5"/>
  <c r="F122" i="5" s="1"/>
  <c r="D124" i="5"/>
  <c r="O126" i="1"/>
  <c r="D126" i="10"/>
  <c r="K126" i="10" s="1"/>
  <c r="D128" i="5"/>
  <c r="I128" i="5" s="1"/>
  <c r="M128" i="5" s="1"/>
  <c r="O128" i="5" s="1"/>
  <c r="K129" i="5"/>
  <c r="N129" i="5" s="1"/>
  <c r="O132" i="1"/>
  <c r="E132" i="10"/>
  <c r="O135" i="1"/>
  <c r="D135" i="10"/>
  <c r="D136" i="5"/>
  <c r="H136" i="2"/>
  <c r="J136" i="2" s="1"/>
  <c r="O138" i="1"/>
  <c r="O140" i="1"/>
  <c r="O141" i="1"/>
  <c r="D141" i="5"/>
  <c r="D143" i="10"/>
  <c r="D148" i="5"/>
  <c r="F148" i="5" s="1"/>
  <c r="E150" i="10"/>
  <c r="L150" i="10" s="1"/>
  <c r="X150" i="10" s="1"/>
  <c r="D151" i="10"/>
  <c r="K151" i="10" s="1"/>
  <c r="D153" i="5"/>
  <c r="I153" i="5" s="1"/>
  <c r="D158" i="5"/>
  <c r="O160" i="1"/>
  <c r="D160" i="10"/>
  <c r="F160" i="10" s="1"/>
  <c r="D162" i="5"/>
  <c r="O164" i="1"/>
  <c r="D164" i="10"/>
  <c r="F164" i="10" s="1"/>
  <c r="M164" i="2"/>
  <c r="K169" i="5"/>
  <c r="N169" i="5" s="1"/>
  <c r="O39" i="1"/>
  <c r="E46" i="10"/>
  <c r="F46" i="10" s="1"/>
  <c r="D49" i="5"/>
  <c r="O60" i="1"/>
  <c r="D65" i="5"/>
  <c r="D70" i="5"/>
  <c r="D82" i="5"/>
  <c r="D84" i="5"/>
  <c r="E87" i="10"/>
  <c r="D100" i="5"/>
  <c r="O111" i="1"/>
  <c r="E111" i="10"/>
  <c r="F111" i="10" s="1"/>
  <c r="E121" i="10"/>
  <c r="D128" i="10"/>
  <c r="M131" i="2"/>
  <c r="E133" i="10"/>
  <c r="L134" i="2"/>
  <c r="D135" i="5"/>
  <c r="K135" i="5"/>
  <c r="N135" i="5" s="1"/>
  <c r="O136" i="1"/>
  <c r="D136" i="10"/>
  <c r="D140" i="5"/>
  <c r="I140" i="5" s="1"/>
  <c r="M140" i="5" s="1"/>
  <c r="O140" i="5" s="1"/>
  <c r="K140" i="5"/>
  <c r="N140" i="5" s="1"/>
  <c r="D143" i="5"/>
  <c r="D149" i="5"/>
  <c r="D151" i="5"/>
  <c r="D152" i="5"/>
  <c r="F152" i="5" s="1"/>
  <c r="E154" i="10"/>
  <c r="D160" i="5"/>
  <c r="D161" i="5"/>
  <c r="D164" i="5"/>
  <c r="F164" i="5" s="1"/>
  <c r="O165" i="1"/>
  <c r="E165" i="10"/>
  <c r="D71" i="5"/>
  <c r="D72" i="10"/>
  <c r="E74" i="10"/>
  <c r="O74" i="1"/>
  <c r="D74" i="5"/>
  <c r="F74" i="5" s="1"/>
  <c r="K93" i="10"/>
  <c r="N10" i="1"/>
  <c r="E10" i="10"/>
  <c r="E12" i="10"/>
  <c r="E13" i="10"/>
  <c r="N16" i="1"/>
  <c r="N17" i="1"/>
  <c r="E18" i="10"/>
  <c r="E18" i="5"/>
  <c r="F18" i="5" s="1"/>
  <c r="N19" i="1"/>
  <c r="O21" i="1"/>
  <c r="D21" i="5"/>
  <c r="E22" i="5"/>
  <c r="D23" i="10"/>
  <c r="O24" i="1"/>
  <c r="D24" i="10"/>
  <c r="K24" i="10" s="1"/>
  <c r="D26" i="5"/>
  <c r="I26" i="5" s="1"/>
  <c r="E27" i="10"/>
  <c r="N28" i="1"/>
  <c r="D29" i="5"/>
  <c r="F29" i="5" s="1"/>
  <c r="E30" i="10"/>
  <c r="F30" i="10" s="1"/>
  <c r="O31" i="1"/>
  <c r="E32" i="10"/>
  <c r="L34" i="2"/>
  <c r="O35" i="1"/>
  <c r="D35" i="5"/>
  <c r="N36" i="1"/>
  <c r="E36" i="10"/>
  <c r="F36" i="10" s="1"/>
  <c r="N37" i="1"/>
  <c r="E38" i="5"/>
  <c r="E39" i="10"/>
  <c r="E39" i="5"/>
  <c r="F39" i="5" s="1"/>
  <c r="E40" i="10"/>
  <c r="E41" i="5"/>
  <c r="O42" i="1"/>
  <c r="N44" i="1"/>
  <c r="N45" i="1"/>
  <c r="N46" i="1"/>
  <c r="N47" i="1"/>
  <c r="D47" i="5"/>
  <c r="N49" i="1"/>
  <c r="O50" i="1"/>
  <c r="D51" i="2"/>
  <c r="O51" i="1"/>
  <c r="D51" i="5"/>
  <c r="F51" i="5" s="1"/>
  <c r="E52" i="10"/>
  <c r="E53" i="5"/>
  <c r="E55" i="5"/>
  <c r="E57" i="5"/>
  <c r="D58" i="5"/>
  <c r="D59" i="5"/>
  <c r="N60" i="1"/>
  <c r="E60" i="10"/>
  <c r="E60" i="5"/>
  <c r="K60" i="5" s="1"/>
  <c r="N60" i="5" s="1"/>
  <c r="O63" i="1"/>
  <c r="D63" i="5"/>
  <c r="I63" i="5" s="1"/>
  <c r="O66" i="1"/>
  <c r="D66" i="10"/>
  <c r="O68" i="1"/>
  <c r="D70" i="10"/>
  <c r="F70" i="10" s="1"/>
  <c r="E71" i="10"/>
  <c r="K94" i="5"/>
  <c r="N94" i="5" s="1"/>
  <c r="K121" i="5"/>
  <c r="N121" i="5" s="1"/>
  <c r="E64" i="10"/>
  <c r="O64" i="1"/>
  <c r="D67" i="5"/>
  <c r="D68" i="10"/>
  <c r="N68" i="1"/>
  <c r="D69" i="5"/>
  <c r="O69" i="1"/>
  <c r="D10" i="2"/>
  <c r="O10" i="1"/>
  <c r="K11" i="5"/>
  <c r="N11" i="5" s="1"/>
  <c r="D15" i="2"/>
  <c r="A15" i="5"/>
  <c r="E24" i="10"/>
  <c r="E29" i="10"/>
  <c r="O33" i="1"/>
  <c r="N34" i="1"/>
  <c r="O36" i="1"/>
  <c r="O45" i="1"/>
  <c r="O46" i="1"/>
  <c r="O47" i="1"/>
  <c r="N50" i="1"/>
  <c r="O52" i="1"/>
  <c r="N58" i="1"/>
  <c r="N59" i="1"/>
  <c r="N63" i="1"/>
  <c r="N67" i="1"/>
  <c r="E67" i="10"/>
  <c r="D68" i="2"/>
  <c r="K68" i="5"/>
  <c r="N68" i="5" s="1"/>
  <c r="H68" i="2"/>
  <c r="J68" i="2" s="1"/>
  <c r="N69" i="1"/>
  <c r="E69" i="10"/>
  <c r="D69" i="2"/>
  <c r="O72" i="1"/>
  <c r="L123" i="2"/>
  <c r="M123" i="2"/>
  <c r="E125" i="10"/>
  <c r="O125" i="1"/>
  <c r="D131" i="5"/>
  <c r="O131" i="1"/>
  <c r="D133" i="10"/>
  <c r="N133" i="1"/>
  <c r="D134" i="5"/>
  <c r="I134" i="5" s="1"/>
  <c r="O134" i="1"/>
  <c r="D137" i="5"/>
  <c r="O137" i="1"/>
  <c r="D139" i="5"/>
  <c r="O139" i="1"/>
  <c r="D150" i="10"/>
  <c r="K150" i="10" s="1"/>
  <c r="N150" i="1"/>
  <c r="D154" i="10"/>
  <c r="N154" i="1"/>
  <c r="E156" i="10"/>
  <c r="O156" i="1"/>
  <c r="D157" i="5"/>
  <c r="I157" i="5" s="1"/>
  <c r="O157" i="1"/>
  <c r="D159" i="5"/>
  <c r="O159" i="1"/>
  <c r="D163" i="5"/>
  <c r="I163" i="5" s="1"/>
  <c r="O163" i="1"/>
  <c r="D75" i="2"/>
  <c r="G75" i="2" s="1"/>
  <c r="D76" i="2"/>
  <c r="O76" i="1"/>
  <c r="D76" i="10"/>
  <c r="K76" i="10" s="1"/>
  <c r="O77" i="1"/>
  <c r="E78" i="10"/>
  <c r="D79" i="10"/>
  <c r="D80" i="2"/>
  <c r="D80" i="10"/>
  <c r="K80" i="5"/>
  <c r="N80" i="5" s="1"/>
  <c r="O81" i="1"/>
  <c r="D81" i="10"/>
  <c r="K81" i="10" s="1"/>
  <c r="O82" i="1"/>
  <c r="D82" i="10"/>
  <c r="N83" i="1"/>
  <c r="D83" i="5"/>
  <c r="D84" i="2"/>
  <c r="O84" i="1"/>
  <c r="D84" i="10"/>
  <c r="K84" i="5"/>
  <c r="N84" i="5" s="1"/>
  <c r="H84" i="2"/>
  <c r="J84" i="2" s="1"/>
  <c r="N85" i="1"/>
  <c r="E85" i="10"/>
  <c r="N86" i="1"/>
  <c r="E86" i="10"/>
  <c r="O87" i="1"/>
  <c r="O88" i="1"/>
  <c r="K88" i="5"/>
  <c r="N89" i="1"/>
  <c r="F89" i="10"/>
  <c r="D89" i="5"/>
  <c r="N90" i="1"/>
  <c r="E90" i="10"/>
  <c r="F90" i="10" s="1"/>
  <c r="D90" i="5"/>
  <c r="N91" i="1"/>
  <c r="E91" i="10"/>
  <c r="N92" i="1"/>
  <c r="E92" i="10"/>
  <c r="N93" i="1"/>
  <c r="E93" i="10"/>
  <c r="F93" i="10" s="1"/>
  <c r="D95" i="10"/>
  <c r="O96" i="1"/>
  <c r="D96" i="10"/>
  <c r="K96" i="10" s="1"/>
  <c r="O97" i="1"/>
  <c r="D97" i="10"/>
  <c r="K97" i="5"/>
  <c r="N97" i="5" s="1"/>
  <c r="N98" i="1"/>
  <c r="D98" i="5"/>
  <c r="N99" i="1"/>
  <c r="E99" i="10"/>
  <c r="F99" i="10" s="1"/>
  <c r="D99" i="5"/>
  <c r="I99" i="5" s="1"/>
  <c r="K99" i="5"/>
  <c r="N99" i="5" s="1"/>
  <c r="D100" i="10"/>
  <c r="K100" i="10" s="1"/>
  <c r="E101" i="10"/>
  <c r="D102" i="5"/>
  <c r="O103" i="1"/>
  <c r="D103" i="10"/>
  <c r="N104" i="1"/>
  <c r="E104" i="10"/>
  <c r="N106" i="1"/>
  <c r="D106" i="5"/>
  <c r="D107" i="5"/>
  <c r="F107" i="5" s="1"/>
  <c r="N108" i="1"/>
  <c r="N109" i="1"/>
  <c r="D109" i="2"/>
  <c r="N110" i="1"/>
  <c r="E110" i="10"/>
  <c r="D112" i="2"/>
  <c r="D112" i="10"/>
  <c r="H112" i="2"/>
  <c r="J112" i="2" s="1"/>
  <c r="N113" i="1"/>
  <c r="E113" i="10"/>
  <c r="D114" i="2"/>
  <c r="D114" i="10"/>
  <c r="H114" i="2"/>
  <c r="J114" i="2" s="1"/>
  <c r="N115" i="1"/>
  <c r="E115" i="10"/>
  <c r="L115" i="10" s="1"/>
  <c r="N116" i="1"/>
  <c r="D117" i="2"/>
  <c r="D117" i="10"/>
  <c r="D118" i="2"/>
  <c r="D119" i="2"/>
  <c r="H119" i="2"/>
  <c r="J119" i="2" s="1"/>
  <c r="N120" i="1"/>
  <c r="E120" i="10"/>
  <c r="O121" i="1"/>
  <c r="O122" i="1"/>
  <c r="D122" i="10"/>
  <c r="K122" i="5"/>
  <c r="N122" i="5" s="1"/>
  <c r="N123" i="1"/>
  <c r="D123" i="5"/>
  <c r="I123" i="5" s="1"/>
  <c r="D124" i="2"/>
  <c r="K124" i="5"/>
  <c r="N124" i="5" s="1"/>
  <c r="H124" i="2"/>
  <c r="J124" i="2" s="1"/>
  <c r="N125" i="1"/>
  <c r="D125" i="5"/>
  <c r="D130" i="2"/>
  <c r="E130" i="5"/>
  <c r="H130" i="2"/>
  <c r="J130" i="2" s="1"/>
  <c r="N131" i="1"/>
  <c r="E131" i="10"/>
  <c r="E133" i="5"/>
  <c r="N134" i="1"/>
  <c r="E134" i="10"/>
  <c r="N137" i="1"/>
  <c r="E137" i="10"/>
  <c r="N139" i="1"/>
  <c r="E139" i="10"/>
  <c r="L139" i="10" s="1"/>
  <c r="L143" i="10"/>
  <c r="K153" i="5"/>
  <c r="E155" i="5"/>
  <c r="K155" i="5" s="1"/>
  <c r="N155" i="5" s="1"/>
  <c r="N156" i="1"/>
  <c r="N157" i="1"/>
  <c r="E157" i="10"/>
  <c r="L157" i="10" s="1"/>
  <c r="D158" i="2"/>
  <c r="H158" i="2"/>
  <c r="J158" i="2" s="1"/>
  <c r="L158" i="2" s="1"/>
  <c r="N159" i="1"/>
  <c r="E159" i="10"/>
  <c r="F159" i="10" s="1"/>
  <c r="H162" i="2"/>
  <c r="J162" i="2" s="1"/>
  <c r="L162" i="2" s="1"/>
  <c r="N163" i="1"/>
  <c r="E163" i="10"/>
  <c r="F163" i="10" s="1"/>
  <c r="F165" i="5"/>
  <c r="D127" i="5"/>
  <c r="F127" i="5" s="1"/>
  <c r="O127" i="1"/>
  <c r="D129" i="5"/>
  <c r="F129" i="5" s="1"/>
  <c r="O129" i="1"/>
  <c r="D132" i="10"/>
  <c r="K132" i="10" s="1"/>
  <c r="N132" i="1"/>
  <c r="D142" i="5"/>
  <c r="O142" i="1"/>
  <c r="D144" i="5"/>
  <c r="F144" i="5" s="1"/>
  <c r="E144" i="10"/>
  <c r="O144" i="1"/>
  <c r="D145" i="5"/>
  <c r="O145" i="1"/>
  <c r="D146" i="5"/>
  <c r="O146" i="1"/>
  <c r="D147" i="5"/>
  <c r="O147" i="1"/>
  <c r="L159" i="2"/>
  <c r="M159" i="2"/>
  <c r="L163" i="2"/>
  <c r="M163" i="2"/>
  <c r="D165" i="10"/>
  <c r="N165" i="1"/>
  <c r="D166" i="5"/>
  <c r="O166" i="1"/>
  <c r="D167" i="5"/>
  <c r="I167" i="5" s="1"/>
  <c r="M167" i="5" s="1"/>
  <c r="O167" i="5" s="1"/>
  <c r="O167" i="1"/>
  <c r="D168" i="5"/>
  <c r="O168" i="1"/>
  <c r="D169" i="5"/>
  <c r="O169" i="1"/>
  <c r="E70" i="10"/>
  <c r="R72" i="10"/>
  <c r="K72" i="5"/>
  <c r="O75" i="1"/>
  <c r="H76" i="2"/>
  <c r="J76" i="2" s="1"/>
  <c r="O78" i="1"/>
  <c r="D83" i="2"/>
  <c r="H83" i="2"/>
  <c r="J83" i="2" s="1"/>
  <c r="O85" i="1"/>
  <c r="K85" i="5"/>
  <c r="N85" i="5" s="1"/>
  <c r="O86" i="1"/>
  <c r="N87" i="1"/>
  <c r="K87" i="5"/>
  <c r="N88" i="1"/>
  <c r="O91" i="1"/>
  <c r="K91" i="5"/>
  <c r="N91" i="5" s="1"/>
  <c r="K92" i="5"/>
  <c r="N92" i="5" s="1"/>
  <c r="L92" i="2"/>
  <c r="O93" i="1"/>
  <c r="R94" i="10"/>
  <c r="L97" i="2"/>
  <c r="M98" i="2"/>
  <c r="O101" i="1"/>
  <c r="O102" i="1"/>
  <c r="O104" i="1"/>
  <c r="K104" i="5"/>
  <c r="N104" i="5" s="1"/>
  <c r="N105" i="1"/>
  <c r="K105" i="5"/>
  <c r="N105" i="5" s="1"/>
  <c r="M105" i="2"/>
  <c r="O106" i="1"/>
  <c r="D107" i="2"/>
  <c r="D108" i="2"/>
  <c r="O108" i="1"/>
  <c r="D110" i="2"/>
  <c r="O110" i="1"/>
  <c r="N111" i="1"/>
  <c r="D113" i="2"/>
  <c r="O113" i="1"/>
  <c r="K113" i="5"/>
  <c r="N113" i="5" s="1"/>
  <c r="H113" i="2"/>
  <c r="J113" i="2" s="1"/>
  <c r="K113" i="2" s="1"/>
  <c r="O115" i="1"/>
  <c r="K115" i="5"/>
  <c r="N115" i="5" s="1"/>
  <c r="M115" i="2"/>
  <c r="D116" i="2"/>
  <c r="O116" i="1"/>
  <c r="E116" i="10"/>
  <c r="F116" i="10" s="1"/>
  <c r="K116" i="5"/>
  <c r="N116" i="5" s="1"/>
  <c r="H116" i="2"/>
  <c r="J116" i="2" s="1"/>
  <c r="H117" i="2"/>
  <c r="J117" i="2" s="1"/>
  <c r="N118" i="1"/>
  <c r="K118" i="5"/>
  <c r="N118" i="5" s="1"/>
  <c r="H118" i="2"/>
  <c r="J118" i="2" s="1"/>
  <c r="N119" i="1"/>
  <c r="O120" i="1"/>
  <c r="N121" i="1"/>
  <c r="L122" i="2"/>
  <c r="O123" i="1"/>
  <c r="O124" i="1"/>
  <c r="D124" i="10"/>
  <c r="N127" i="1"/>
  <c r="E127" i="10"/>
  <c r="L127" i="10" s="1"/>
  <c r="X127" i="10" s="1"/>
  <c r="K128" i="10"/>
  <c r="N129" i="1"/>
  <c r="E129" i="10"/>
  <c r="D130" i="10"/>
  <c r="D132" i="2"/>
  <c r="K134" i="5"/>
  <c r="N134" i="5" s="1"/>
  <c r="D135" i="2"/>
  <c r="D136" i="2"/>
  <c r="K137" i="10"/>
  <c r="D138" i="10"/>
  <c r="K139" i="10"/>
  <c r="D141" i="10"/>
  <c r="K141" i="10" s="1"/>
  <c r="N142" i="1"/>
  <c r="E142" i="10"/>
  <c r="N144" i="1"/>
  <c r="N145" i="1"/>
  <c r="E145" i="10"/>
  <c r="L145" i="10" s="1"/>
  <c r="N146" i="1"/>
  <c r="E146" i="10"/>
  <c r="N147" i="1"/>
  <c r="E147" i="10"/>
  <c r="O148" i="1"/>
  <c r="D148" i="10"/>
  <c r="K148" i="10" s="1"/>
  <c r="L148" i="10"/>
  <c r="X148" i="10" s="1"/>
  <c r="O149" i="1"/>
  <c r="D149" i="10"/>
  <c r="K149" i="10" s="1"/>
  <c r="L149" i="10"/>
  <c r="O150" i="1"/>
  <c r="D151" i="2"/>
  <c r="O152" i="1"/>
  <c r="D152" i="10"/>
  <c r="K152" i="10" s="1"/>
  <c r="O153" i="1"/>
  <c r="D153" i="10"/>
  <c r="O154" i="1"/>
  <c r="D155" i="10"/>
  <c r="K155" i="10" s="1"/>
  <c r="D156" i="5"/>
  <c r="F156" i="5" s="1"/>
  <c r="K157" i="10"/>
  <c r="K157" i="5"/>
  <c r="N157" i="5" s="1"/>
  <c r="O158" i="1"/>
  <c r="D158" i="10"/>
  <c r="F158" i="10" s="1"/>
  <c r="D160" i="2"/>
  <c r="K160" i="5"/>
  <c r="N160" i="5" s="1"/>
  <c r="D161" i="10"/>
  <c r="K161" i="10" s="1"/>
  <c r="O162" i="1"/>
  <c r="D162" i="10"/>
  <c r="K164" i="5"/>
  <c r="N164" i="5" s="1"/>
  <c r="N166" i="1"/>
  <c r="E166" i="10"/>
  <c r="N167" i="1"/>
  <c r="E167" i="10"/>
  <c r="L167" i="10" s="1"/>
  <c r="N168" i="1"/>
  <c r="E168" i="10"/>
  <c r="F168" i="10" s="1"/>
  <c r="E169" i="10"/>
  <c r="K123" i="5"/>
  <c r="N123" i="5" s="1"/>
  <c r="D127" i="2"/>
  <c r="E130" i="10"/>
  <c r="L130" i="10" s="1"/>
  <c r="W130" i="10" s="1"/>
  <c r="K130" i="5"/>
  <c r="N130" i="5" s="1"/>
  <c r="K131" i="5"/>
  <c r="N131" i="5" s="1"/>
  <c r="K132" i="5"/>
  <c r="H132" i="2"/>
  <c r="J132" i="2" s="1"/>
  <c r="K133" i="5"/>
  <c r="N133" i="5" s="1"/>
  <c r="M133" i="2"/>
  <c r="H135" i="2"/>
  <c r="J135" i="2" s="1"/>
  <c r="D137" i="2"/>
  <c r="K137" i="5"/>
  <c r="N137" i="5" s="1"/>
  <c r="H137" i="2"/>
  <c r="J137" i="2" s="1"/>
  <c r="E138" i="10"/>
  <c r="K138" i="5"/>
  <c r="N138" i="5" s="1"/>
  <c r="D142" i="2"/>
  <c r="K142" i="5"/>
  <c r="N142" i="5" s="1"/>
  <c r="H142" i="2"/>
  <c r="J142" i="2" s="1"/>
  <c r="K154" i="5"/>
  <c r="N154" i="5" s="1"/>
  <c r="E155" i="10"/>
  <c r="L155" i="10" s="1"/>
  <c r="D157" i="2"/>
  <c r="H157" i="2"/>
  <c r="J157" i="2" s="1"/>
  <c r="K159" i="5"/>
  <c r="N159" i="5" s="1"/>
  <c r="H160" i="2"/>
  <c r="J160" i="2" s="1"/>
  <c r="M162" i="2"/>
  <c r="K165" i="5"/>
  <c r="L165" i="2"/>
  <c r="K166" i="5"/>
  <c r="N166" i="5" s="1"/>
  <c r="K168" i="5"/>
  <c r="N168" i="5" s="1"/>
  <c r="R169" i="10"/>
  <c r="R118" i="10"/>
  <c r="R82" i="10"/>
  <c r="T61" i="10"/>
  <c r="T104" i="10"/>
  <c r="U104" i="10"/>
  <c r="U115" i="10"/>
  <c r="T115" i="10"/>
  <c r="U153" i="10"/>
  <c r="T153" i="10"/>
  <c r="T145" i="10"/>
  <c r="U145" i="10"/>
  <c r="U167" i="10"/>
  <c r="T167" i="10"/>
  <c r="L65" i="2"/>
  <c r="L82" i="2"/>
  <c r="L86" i="2"/>
  <c r="L87" i="2"/>
  <c r="I88" i="5"/>
  <c r="M89" i="2"/>
  <c r="L90" i="2"/>
  <c r="I91" i="5"/>
  <c r="M91" i="5" s="1"/>
  <c r="O91" i="5" s="1"/>
  <c r="L103" i="2"/>
  <c r="L115" i="2"/>
  <c r="R131" i="10"/>
  <c r="L131" i="2"/>
  <c r="M132" i="2"/>
  <c r="I92" i="5"/>
  <c r="M92" i="5" s="1"/>
  <c r="O92" i="5" s="1"/>
  <c r="L94" i="2"/>
  <c r="M118" i="2"/>
  <c r="M119" i="2"/>
  <c r="M121" i="2"/>
  <c r="R165" i="10"/>
  <c r="M166" i="2"/>
  <c r="M168" i="2"/>
  <c r="R88" i="10"/>
  <c r="R97" i="10"/>
  <c r="F98" i="10"/>
  <c r="R98" i="10"/>
  <c r="G122" i="6"/>
  <c r="R136" i="10"/>
  <c r="R137" i="10"/>
  <c r="F150" i="5"/>
  <c r="G160" i="6"/>
  <c r="R160" i="10"/>
  <c r="R161" i="10"/>
  <c r="R90" i="10"/>
  <c r="K102" i="2"/>
  <c r="G163" i="6"/>
  <c r="R163" i="10"/>
  <c r="K163" i="2"/>
  <c r="G164" i="6"/>
  <c r="R164" i="10"/>
  <c r="K166" i="2"/>
  <c r="R122" i="10"/>
  <c r="K123" i="2"/>
  <c r="R86" i="10"/>
  <c r="G116" i="6"/>
  <c r="R159" i="10"/>
  <c r="K159" i="2"/>
  <c r="K103" i="2"/>
  <c r="R104" i="10"/>
  <c r="F104" i="5"/>
  <c r="I115" i="5"/>
  <c r="M115" i="5" s="1"/>
  <c r="O115" i="5" s="1"/>
  <c r="G159" i="6"/>
  <c r="G78" i="6"/>
  <c r="G85" i="6"/>
  <c r="G87" i="6"/>
  <c r="R87" i="10"/>
  <c r="G88" i="6"/>
  <c r="R100" i="10"/>
  <c r="G103" i="6"/>
  <c r="G104" i="6"/>
  <c r="G117" i="6"/>
  <c r="G118" i="6"/>
  <c r="G119" i="6"/>
  <c r="G121" i="6"/>
  <c r="F121" i="5"/>
  <c r="K122" i="2"/>
  <c r="G123" i="6"/>
  <c r="F123" i="10"/>
  <c r="R123" i="10"/>
  <c r="G124" i="6"/>
  <c r="R133" i="10"/>
  <c r="G134" i="6"/>
  <c r="R134" i="10"/>
  <c r="R138" i="10"/>
  <c r="F138" i="5"/>
  <c r="R141" i="10"/>
  <c r="G165" i="6"/>
  <c r="K165" i="2"/>
  <c r="G166" i="6"/>
  <c r="G169" i="6"/>
  <c r="R66" i="10"/>
  <c r="F45" i="10"/>
  <c r="R84" i="10"/>
  <c r="G86" i="6"/>
  <c r="U15" i="10"/>
  <c r="A14" i="10"/>
  <c r="A14" i="2"/>
  <c r="A16" i="2"/>
  <c r="A16" i="5"/>
  <c r="T39" i="10"/>
  <c r="U56" i="10"/>
  <c r="A11" i="2"/>
  <c r="A12" i="10"/>
  <c r="A12" i="5"/>
  <c r="A13" i="10"/>
  <c r="A13" i="5"/>
  <c r="A9" i="10"/>
  <c r="T65" i="10"/>
  <c r="A10" i="10"/>
  <c r="A10" i="5"/>
  <c r="A15" i="10"/>
  <c r="A16" i="10"/>
  <c r="U103" i="10"/>
  <c r="T103" i="10"/>
  <c r="T108" i="10"/>
  <c r="U108" i="10"/>
  <c r="U112" i="10"/>
  <c r="T112" i="10"/>
  <c r="A17" i="5"/>
  <c r="A18" i="10"/>
  <c r="A18" i="5"/>
  <c r="A19" i="10"/>
  <c r="A19" i="5"/>
  <c r="A20" i="2"/>
  <c r="A22" i="5"/>
  <c r="A23" i="2"/>
  <c r="A24" i="2"/>
  <c r="A25" i="5"/>
  <c r="A26" i="2"/>
  <c r="A27" i="2"/>
  <c r="A28" i="2"/>
  <c r="A30" i="10"/>
  <c r="A30" i="5"/>
  <c r="A32" i="10"/>
  <c r="A32" i="2"/>
  <c r="A33" i="5"/>
  <c r="A34" i="2"/>
  <c r="A37" i="5"/>
  <c r="A38" i="10"/>
  <c r="A38" i="5"/>
  <c r="A39" i="2"/>
  <c r="A40" i="5"/>
  <c r="A41" i="5"/>
  <c r="A42" i="5"/>
  <c r="A43" i="2"/>
  <c r="A44" i="5"/>
  <c r="A48" i="10"/>
  <c r="U48" i="10"/>
  <c r="A48" i="5"/>
  <c r="A49" i="5"/>
  <c r="A52" i="10"/>
  <c r="A52" i="5"/>
  <c r="A53" i="5"/>
  <c r="A54" i="10"/>
  <c r="A54" i="5"/>
  <c r="A55" i="2"/>
  <c r="A56" i="2"/>
  <c r="A57" i="10"/>
  <c r="A57" i="2"/>
  <c r="A58" i="5"/>
  <c r="A59" i="10"/>
  <c r="A59" i="5"/>
  <c r="A61" i="10"/>
  <c r="A61" i="2"/>
  <c r="A62" i="5"/>
  <c r="A62" i="2"/>
  <c r="A63" i="2"/>
  <c r="A64" i="5"/>
  <c r="A65" i="10"/>
  <c r="A65" i="2"/>
  <c r="A66" i="2"/>
  <c r="A67" i="5"/>
  <c r="A68" i="10"/>
  <c r="T80" i="10"/>
  <c r="U80" i="10"/>
  <c r="U110" i="10"/>
  <c r="T110" i="10"/>
  <c r="A17" i="10"/>
  <c r="A20" i="10"/>
  <c r="A22" i="10"/>
  <c r="A23" i="10"/>
  <c r="A24" i="10"/>
  <c r="A25" i="10"/>
  <c r="A27" i="10"/>
  <c r="A28" i="10"/>
  <c r="A31" i="10"/>
  <c r="A33" i="10"/>
  <c r="A34" i="10"/>
  <c r="A37" i="10"/>
  <c r="A39" i="10"/>
  <c r="A40" i="10"/>
  <c r="A41" i="10"/>
  <c r="A42" i="10"/>
  <c r="A43" i="10"/>
  <c r="A49" i="10"/>
  <c r="A50" i="10"/>
  <c r="A53" i="10"/>
  <c r="A55" i="10"/>
  <c r="A56" i="10"/>
  <c r="A58" i="10"/>
  <c r="A63" i="10"/>
  <c r="A64" i="10"/>
  <c r="A66" i="10"/>
  <c r="A67" i="10"/>
  <c r="K85" i="2"/>
  <c r="A117" i="5"/>
  <c r="A117" i="2"/>
  <c r="T129" i="10"/>
  <c r="U129" i="10"/>
  <c r="T140" i="10"/>
  <c r="U140" i="10"/>
  <c r="U143" i="10"/>
  <c r="T143" i="10"/>
  <c r="M68" i="2"/>
  <c r="A69" i="10"/>
  <c r="A69" i="5"/>
  <c r="L69" i="2"/>
  <c r="A70" i="10"/>
  <c r="A70" i="5"/>
  <c r="A71" i="10"/>
  <c r="A71" i="2"/>
  <c r="M71" i="2"/>
  <c r="A73" i="10"/>
  <c r="A73" i="5"/>
  <c r="A75" i="10"/>
  <c r="A75" i="5"/>
  <c r="A76" i="5"/>
  <c r="A77" i="5"/>
  <c r="L77" i="2"/>
  <c r="A78" i="10"/>
  <c r="A78" i="2"/>
  <c r="A79" i="5"/>
  <c r="A80" i="10"/>
  <c r="A80" i="2"/>
  <c r="A81" i="10"/>
  <c r="L81" i="2"/>
  <c r="A82" i="10"/>
  <c r="A82" i="2"/>
  <c r="M82" i="2"/>
  <c r="A83" i="5"/>
  <c r="A84" i="10"/>
  <c r="A84" i="2"/>
  <c r="M84" i="2"/>
  <c r="A85" i="5"/>
  <c r="L85" i="2"/>
  <c r="A86" i="10"/>
  <c r="A86" i="2"/>
  <c r="A87" i="10"/>
  <c r="A87" i="2"/>
  <c r="A88" i="10"/>
  <c r="A88" i="2"/>
  <c r="A89" i="10"/>
  <c r="L89" i="2"/>
  <c r="A90" i="2"/>
  <c r="A91" i="10"/>
  <c r="A91" i="2"/>
  <c r="M91" i="2"/>
  <c r="A92" i="10"/>
  <c r="A92" i="2"/>
  <c r="M92" i="2"/>
  <c r="A93" i="10"/>
  <c r="A93" i="2"/>
  <c r="A94" i="10"/>
  <c r="A94" i="2"/>
  <c r="M94" i="2"/>
  <c r="A95" i="5"/>
  <c r="A96" i="2"/>
  <c r="M96" i="2"/>
  <c r="A97" i="2"/>
  <c r="A98" i="10"/>
  <c r="A98" i="2"/>
  <c r="A99" i="10"/>
  <c r="A99" i="5"/>
  <c r="A100" i="10"/>
  <c r="A100" i="5"/>
  <c r="A101" i="10"/>
  <c r="A101" i="2"/>
  <c r="A102" i="5"/>
  <c r="A104" i="5"/>
  <c r="A105" i="2"/>
  <c r="H105" i="2"/>
  <c r="J105" i="2" s="1"/>
  <c r="A106" i="5"/>
  <c r="A107" i="5"/>
  <c r="A108" i="5"/>
  <c r="A109" i="2"/>
  <c r="A110" i="10"/>
  <c r="A110" i="5"/>
  <c r="A112" i="2"/>
  <c r="A113" i="10"/>
  <c r="A113" i="5"/>
  <c r="A114" i="10"/>
  <c r="U114" i="10"/>
  <c r="A114" i="2"/>
  <c r="A115" i="10"/>
  <c r="A115" i="5"/>
  <c r="H115" i="2"/>
  <c r="J115" i="2" s="1"/>
  <c r="K115" i="2" s="1"/>
  <c r="F116" i="5"/>
  <c r="A116" i="2"/>
  <c r="M116" i="2"/>
  <c r="A117" i="10"/>
  <c r="K121" i="2"/>
  <c r="U118" i="10"/>
  <c r="T118" i="10"/>
  <c r="T121" i="10"/>
  <c r="U121" i="10"/>
  <c r="T139" i="10"/>
  <c r="U139" i="10"/>
  <c r="A72" i="10"/>
  <c r="A72" i="5"/>
  <c r="A74" i="10"/>
  <c r="A76" i="10"/>
  <c r="A77" i="10"/>
  <c r="A79" i="10"/>
  <c r="A83" i="10"/>
  <c r="A85" i="10"/>
  <c r="A90" i="10"/>
  <c r="A95" i="10"/>
  <c r="A96" i="10"/>
  <c r="A97" i="10"/>
  <c r="A102" i="10"/>
  <c r="A103" i="10"/>
  <c r="A103" i="5"/>
  <c r="M103" i="2"/>
  <c r="A105" i="10"/>
  <c r="A106" i="10"/>
  <c r="A107" i="10"/>
  <c r="A108" i="10"/>
  <c r="A109" i="10"/>
  <c r="A111" i="10"/>
  <c r="A111" i="5"/>
  <c r="A112" i="10"/>
  <c r="A116" i="10"/>
  <c r="K133" i="2"/>
  <c r="A118" i="10"/>
  <c r="A118" i="5"/>
  <c r="A119" i="10"/>
  <c r="A119" i="5"/>
  <c r="A120" i="2"/>
  <c r="A121" i="10"/>
  <c r="A121" i="5"/>
  <c r="I121" i="5"/>
  <c r="L121" i="2"/>
  <c r="T122" i="10"/>
  <c r="A122" i="2"/>
  <c r="A123" i="10"/>
  <c r="A123" i="2"/>
  <c r="A124" i="5"/>
  <c r="A125" i="10"/>
  <c r="A125" i="2"/>
  <c r="A126" i="5"/>
  <c r="A127" i="10"/>
  <c r="A128" i="10"/>
  <c r="A128" i="5"/>
  <c r="A129" i="10"/>
  <c r="A129" i="2"/>
  <c r="T130" i="10"/>
  <c r="A130" i="2"/>
  <c r="A131" i="10"/>
  <c r="A131" i="2"/>
  <c r="A132" i="10"/>
  <c r="A132" i="5"/>
  <c r="A133" i="5"/>
  <c r="L133" i="2"/>
  <c r="A134" i="10"/>
  <c r="F134" i="5"/>
  <c r="A134" i="2"/>
  <c r="M134" i="2"/>
  <c r="A135" i="10"/>
  <c r="A135" i="5"/>
  <c r="A136" i="2"/>
  <c r="M136" i="2"/>
  <c r="A137" i="2"/>
  <c r="M137" i="2"/>
  <c r="A138" i="5"/>
  <c r="A139" i="10"/>
  <c r="A139" i="5"/>
  <c r="L139" i="2"/>
  <c r="A140" i="5"/>
  <c r="L140" i="2"/>
  <c r="A141" i="10"/>
  <c r="A141" i="2"/>
  <c r="A142" i="10"/>
  <c r="A142" i="2"/>
  <c r="A143" i="5"/>
  <c r="A144" i="5"/>
  <c r="A145" i="10"/>
  <c r="A145" i="2"/>
  <c r="H145" i="2"/>
  <c r="J145" i="2" s="1"/>
  <c r="K164" i="2"/>
  <c r="A146" i="5"/>
  <c r="A146" i="2"/>
  <c r="A146" i="10"/>
  <c r="T157" i="10"/>
  <c r="U157" i="10"/>
  <c r="U160" i="10"/>
  <c r="T160" i="10"/>
  <c r="U169" i="10"/>
  <c r="T169" i="10"/>
  <c r="A120" i="10"/>
  <c r="A122" i="10"/>
  <c r="A124" i="10"/>
  <c r="A126" i="10"/>
  <c r="A127" i="5"/>
  <c r="A130" i="10"/>
  <c r="A133" i="10"/>
  <c r="Z133" i="10"/>
  <c r="A136" i="10"/>
  <c r="A137" i="10"/>
  <c r="A138" i="10"/>
  <c r="A140" i="10"/>
  <c r="A143" i="10"/>
  <c r="A144" i="10"/>
  <c r="M146" i="2"/>
  <c r="A147" i="2"/>
  <c r="A148" i="2"/>
  <c r="A149" i="5"/>
  <c r="A149" i="2"/>
  <c r="A150" i="2"/>
  <c r="A151" i="2"/>
  <c r="A152" i="2"/>
  <c r="A153" i="5"/>
  <c r="A154" i="10"/>
  <c r="A154" i="2"/>
  <c r="A155" i="10"/>
  <c r="A156" i="10"/>
  <c r="A156" i="2"/>
  <c r="A157" i="10"/>
  <c r="A157" i="2"/>
  <c r="A158" i="10"/>
  <c r="A158" i="2"/>
  <c r="M158" i="2"/>
  <c r="T159" i="10"/>
  <c r="A159" i="2"/>
  <c r="A160" i="10"/>
  <c r="A160" i="2"/>
  <c r="A161" i="5"/>
  <c r="I161" i="5"/>
  <c r="M161" i="5" s="1"/>
  <c r="O161" i="5" s="1"/>
  <c r="L161" i="2"/>
  <c r="A162" i="5"/>
  <c r="A163" i="10"/>
  <c r="A163" i="5"/>
  <c r="A164" i="10"/>
  <c r="L164" i="2"/>
  <c r="A165" i="10"/>
  <c r="M165" i="2"/>
  <c r="A166" i="5"/>
  <c r="L166" i="2"/>
  <c r="A167" i="2"/>
  <c r="M167" i="2"/>
  <c r="A168" i="5"/>
  <c r="L168" i="2"/>
  <c r="A169" i="2"/>
  <c r="A147" i="10"/>
  <c r="A148" i="10"/>
  <c r="A150" i="10"/>
  <c r="A151" i="10"/>
  <c r="A152" i="10"/>
  <c r="A153" i="10"/>
  <c r="A155" i="5"/>
  <c r="A159" i="10"/>
  <c r="A161" i="10"/>
  <c r="A162" i="10"/>
  <c r="A166" i="10"/>
  <c r="A167" i="10"/>
  <c r="A168" i="10"/>
  <c r="A169" i="10"/>
  <c r="I75" i="10"/>
  <c r="F166" i="10"/>
  <c r="N72" i="5"/>
  <c r="F77" i="10"/>
  <c r="N87" i="5"/>
  <c r="N153" i="5"/>
  <c r="N54" i="5"/>
  <c r="M88" i="5"/>
  <c r="O88" i="5" s="1"/>
  <c r="M26" i="5"/>
  <c r="O26" i="5" s="1"/>
  <c r="R113" i="5"/>
  <c r="Q113" i="5"/>
  <c r="U123" i="10"/>
  <c r="T123" i="10"/>
  <c r="T125" i="10"/>
  <c r="U125" i="10"/>
  <c r="M127" i="6"/>
  <c r="L127" i="6"/>
  <c r="L138" i="6"/>
  <c r="M138" i="6"/>
  <c r="M142" i="6"/>
  <c r="L142" i="6"/>
  <c r="M151" i="6"/>
  <c r="L151" i="6"/>
  <c r="L162" i="6"/>
  <c r="M162" i="6"/>
  <c r="M112" i="6"/>
  <c r="L112" i="6"/>
  <c r="U124" i="10"/>
  <c r="T124" i="10"/>
  <c r="L125" i="6"/>
  <c r="M125" i="6"/>
  <c r="M128" i="6"/>
  <c r="L128" i="6"/>
  <c r="U134" i="10"/>
  <c r="T134" i="10"/>
  <c r="M150" i="6"/>
  <c r="L150" i="6"/>
  <c r="M156" i="6"/>
  <c r="L156" i="6"/>
  <c r="L157" i="6"/>
  <c r="M157" i="6"/>
  <c r="L161" i="6"/>
  <c r="M161" i="6"/>
  <c r="L167" i="6"/>
  <c r="M167" i="6"/>
  <c r="E49" i="10"/>
  <c r="O22" i="1"/>
  <c r="N26" i="1"/>
  <c r="D29" i="2"/>
  <c r="M83" i="2"/>
  <c r="N84" i="1"/>
  <c r="I85" i="5"/>
  <c r="M85" i="5" s="1"/>
  <c r="O85" i="5" s="1"/>
  <c r="L96" i="2"/>
  <c r="K98" i="10"/>
  <c r="O99" i="1"/>
  <c r="M117" i="2"/>
  <c r="D133" i="5"/>
  <c r="I138" i="5"/>
  <c r="N141" i="1"/>
  <c r="N148" i="1"/>
  <c r="L20" i="6"/>
  <c r="L26" i="6"/>
  <c r="M27" i="6"/>
  <c r="T30" i="10"/>
  <c r="L31" i="6"/>
  <c r="M33" i="6"/>
  <c r="F104" i="10"/>
  <c r="L17" i="6"/>
  <c r="L19" i="6"/>
  <c r="T19" i="10"/>
  <c r="M22" i="6"/>
  <c r="U22" i="10"/>
  <c r="L23" i="6"/>
  <c r="M25" i="6"/>
  <c r="F32" i="10"/>
  <c r="D22" i="5"/>
  <c r="D130" i="5"/>
  <c r="N38" i="5"/>
  <c r="F84" i="5" l="1"/>
  <c r="T137" i="10"/>
  <c r="L109" i="2"/>
  <c r="X130" i="10"/>
  <c r="L138" i="5"/>
  <c r="M121" i="6"/>
  <c r="K146" i="2"/>
  <c r="F132" i="10"/>
  <c r="K158" i="10"/>
  <c r="M122" i="6"/>
  <c r="L133" i="6"/>
  <c r="M11" i="2"/>
  <c r="I12" i="5"/>
  <c r="M19" i="2"/>
  <c r="F26" i="10"/>
  <c r="R26" i="10"/>
  <c r="L31" i="2"/>
  <c r="K77" i="2"/>
  <c r="K86" i="2"/>
  <c r="K87" i="2"/>
  <c r="K90" i="10"/>
  <c r="F44" i="10"/>
  <c r="I156" i="5"/>
  <c r="F22" i="5"/>
  <c r="T23" i="10"/>
  <c r="F163" i="5"/>
  <c r="Z25" i="10"/>
  <c r="L160" i="6"/>
  <c r="F157" i="5"/>
  <c r="X136" i="10"/>
  <c r="Z12" i="10"/>
  <c r="I65" i="5"/>
  <c r="M65" i="5" s="1"/>
  <c r="O65" i="5" s="1"/>
  <c r="L143" i="2"/>
  <c r="L169" i="10"/>
  <c r="W169" i="10" s="1"/>
  <c r="G69" i="2"/>
  <c r="K23" i="10"/>
  <c r="U74" i="10"/>
  <c r="K15" i="5"/>
  <c r="N15" i="5" s="1"/>
  <c r="K33" i="5"/>
  <c r="N33" i="5" s="1"/>
  <c r="K74" i="5"/>
  <c r="N74" i="5" s="1"/>
  <c r="F125" i="10"/>
  <c r="M32" i="6"/>
  <c r="R36" i="10"/>
  <c r="F49" i="10"/>
  <c r="T136" i="10"/>
  <c r="U141" i="10"/>
  <c r="L124" i="6"/>
  <c r="L9" i="6"/>
  <c r="L148" i="2"/>
  <c r="K145" i="2"/>
  <c r="M65" i="2"/>
  <c r="M63" i="2"/>
  <c r="U14" i="10"/>
  <c r="R78" i="10"/>
  <c r="F128" i="5"/>
  <c r="R103" i="10"/>
  <c r="R18" i="10"/>
  <c r="M102" i="2"/>
  <c r="L88" i="2"/>
  <c r="M85" i="2"/>
  <c r="N85" i="2" s="1"/>
  <c r="Q85" i="2" s="1"/>
  <c r="L141" i="10"/>
  <c r="X141" i="10" s="1"/>
  <c r="F144" i="10"/>
  <c r="F117" i="10"/>
  <c r="I89" i="5"/>
  <c r="M89" i="5" s="1"/>
  <c r="O89" i="5" s="1"/>
  <c r="Q89" i="5" s="1"/>
  <c r="K80" i="10"/>
  <c r="L125" i="10"/>
  <c r="L102" i="10"/>
  <c r="L102" i="2"/>
  <c r="Z34" i="10"/>
  <c r="M83" i="6"/>
  <c r="Z87" i="10"/>
  <c r="Z104" i="10"/>
  <c r="Z122" i="10"/>
  <c r="T127" i="10"/>
  <c r="Z134" i="10"/>
  <c r="L36" i="2"/>
  <c r="W106" i="10"/>
  <c r="M10" i="6"/>
  <c r="M24" i="6"/>
  <c r="L18" i="6"/>
  <c r="M117" i="6"/>
  <c r="L15" i="6"/>
  <c r="L74" i="10"/>
  <c r="Z18" i="10"/>
  <c r="Z65" i="10"/>
  <c r="Z86" i="10"/>
  <c r="M10" i="2"/>
  <c r="K22" i="10"/>
  <c r="G30" i="6"/>
  <c r="G32" i="6"/>
  <c r="G63" i="6"/>
  <c r="G72" i="6"/>
  <c r="F85" i="5"/>
  <c r="F86" i="5"/>
  <c r="F87" i="5"/>
  <c r="F88" i="5"/>
  <c r="L34" i="6"/>
  <c r="M34" i="6"/>
  <c r="U34" i="10"/>
  <c r="T34" i="10"/>
  <c r="L21" i="2"/>
  <c r="F82" i="5"/>
  <c r="F140" i="5"/>
  <c r="L116" i="5"/>
  <c r="L113" i="5"/>
  <c r="I152" i="5"/>
  <c r="F35" i="10"/>
  <c r="R35" i="10"/>
  <c r="R37" i="10"/>
  <c r="Q18" i="5"/>
  <c r="I107" i="5"/>
  <c r="M107" i="5" s="1"/>
  <c r="O107" i="5" s="1"/>
  <c r="M50" i="2"/>
  <c r="Z47" i="10"/>
  <c r="R158" i="10"/>
  <c r="N164" i="2"/>
  <c r="F35" i="5"/>
  <c r="L46" i="2"/>
  <c r="K97" i="10"/>
  <c r="F97" i="10"/>
  <c r="L95" i="5"/>
  <c r="N95" i="5"/>
  <c r="K136" i="2"/>
  <c r="L136" i="2"/>
  <c r="I66" i="5"/>
  <c r="M66" i="5" s="1"/>
  <c r="O66" i="5" s="1"/>
  <c r="R66" i="5" s="1"/>
  <c r="F66" i="5"/>
  <c r="U9" i="10"/>
  <c r="T9" i="10"/>
  <c r="L13" i="6"/>
  <c r="M13" i="6"/>
  <c r="L16" i="6"/>
  <c r="M16" i="6"/>
  <c r="F125" i="5"/>
  <c r="I125" i="5"/>
  <c r="L125" i="5" s="1"/>
  <c r="W150" i="10"/>
  <c r="L14" i="6"/>
  <c r="M14" i="6"/>
  <c r="M22" i="2"/>
  <c r="L25" i="2"/>
  <c r="M44" i="2"/>
  <c r="AA60" i="10"/>
  <c r="Z60" i="10"/>
  <c r="T89" i="10"/>
  <c r="U89" i="10"/>
  <c r="AA130" i="10"/>
  <c r="R130" i="10"/>
  <c r="H138" i="2"/>
  <c r="J138" i="2" s="1"/>
  <c r="K138" i="2" s="1"/>
  <c r="L138" i="2"/>
  <c r="H141" i="2"/>
  <c r="J141" i="2" s="1"/>
  <c r="K141" i="2" s="1"/>
  <c r="M141" i="2"/>
  <c r="K144" i="2"/>
  <c r="M144" i="2"/>
  <c r="L153" i="2"/>
  <c r="H153" i="2"/>
  <c r="J153" i="2" s="1"/>
  <c r="K153" i="2" s="1"/>
  <c r="L49" i="10"/>
  <c r="T13" i="10"/>
  <c r="U162" i="10"/>
  <c r="M155" i="2"/>
  <c r="F65" i="5"/>
  <c r="L149" i="2"/>
  <c r="Z52" i="10"/>
  <c r="AA45" i="10"/>
  <c r="Z45" i="10"/>
  <c r="AA50" i="10"/>
  <c r="Z50" i="10"/>
  <c r="AA51" i="10"/>
  <c r="Z51" i="10"/>
  <c r="F80" i="10"/>
  <c r="F113" i="10"/>
  <c r="AA129" i="10"/>
  <c r="R129" i="10"/>
  <c r="H151" i="2"/>
  <c r="J151" i="2" s="1"/>
  <c r="M151" i="2"/>
  <c r="H154" i="2"/>
  <c r="J154" i="2" s="1"/>
  <c r="K154" i="2" s="1"/>
  <c r="N154" i="2" s="1"/>
  <c r="M154" i="2"/>
  <c r="AA155" i="10"/>
  <c r="R155" i="10"/>
  <c r="H167" i="2"/>
  <c r="J167" i="2" s="1"/>
  <c r="K167" i="2" s="1"/>
  <c r="L167" i="2"/>
  <c r="T17" i="10"/>
  <c r="M30" i="6"/>
  <c r="M110" i="2"/>
  <c r="U136" i="10"/>
  <c r="W123" i="10"/>
  <c r="W141" i="10"/>
  <c r="L140" i="5"/>
  <c r="M152" i="2"/>
  <c r="K149" i="2"/>
  <c r="U132" i="10"/>
  <c r="L167" i="5"/>
  <c r="F148" i="10"/>
  <c r="I164" i="5"/>
  <c r="M164" i="5" s="1"/>
  <c r="O164" i="5" s="1"/>
  <c r="M147" i="2"/>
  <c r="K147" i="2"/>
  <c r="L144" i="2"/>
  <c r="M18" i="2"/>
  <c r="U90" i="10"/>
  <c r="I68" i="5"/>
  <c r="L68" i="5" s="1"/>
  <c r="L40" i="2"/>
  <c r="U16" i="10"/>
  <c r="M145" i="2"/>
  <c r="N145" i="2" s="1"/>
  <c r="L159" i="10"/>
  <c r="X159" i="10" s="1"/>
  <c r="I59" i="5"/>
  <c r="M59" i="5" s="1"/>
  <c r="O59" i="5" s="1"/>
  <c r="L30" i="10"/>
  <c r="T53" i="10"/>
  <c r="R45" i="10"/>
  <c r="K112" i="10"/>
  <c r="F112" i="10"/>
  <c r="I58" i="5"/>
  <c r="M58" i="5" s="1"/>
  <c r="O58" i="5" s="1"/>
  <c r="R58" i="5" s="1"/>
  <c r="L52" i="10"/>
  <c r="X52" i="10" s="1"/>
  <c r="L13" i="10"/>
  <c r="K72" i="10"/>
  <c r="Z46" i="10"/>
  <c r="G18" i="6"/>
  <c r="AA28" i="10"/>
  <c r="Z28" i="10"/>
  <c r="M30" i="2"/>
  <c r="AA40" i="10"/>
  <c r="Z40" i="10"/>
  <c r="M41" i="2"/>
  <c r="L41" i="2"/>
  <c r="R46" i="10"/>
  <c r="M49" i="2"/>
  <c r="R50" i="10"/>
  <c r="R51" i="10"/>
  <c r="F52" i="5"/>
  <c r="T57" i="10"/>
  <c r="U57" i="10"/>
  <c r="M59" i="2"/>
  <c r="T66" i="10"/>
  <c r="U66" i="10"/>
  <c r="AA76" i="10"/>
  <c r="Z76" i="10"/>
  <c r="R76" i="10"/>
  <c r="L138" i="10"/>
  <c r="L166" i="10"/>
  <c r="F142" i="10"/>
  <c r="I144" i="5"/>
  <c r="F131" i="5"/>
  <c r="K70" i="10"/>
  <c r="I51" i="5"/>
  <c r="M51" i="5" s="1"/>
  <c r="O51" i="5" s="1"/>
  <c r="Q51" i="5" s="1"/>
  <c r="F21" i="5"/>
  <c r="I151" i="5"/>
  <c r="M151" i="5" s="1"/>
  <c r="O151" i="5" s="1"/>
  <c r="I148" i="5"/>
  <c r="M148" i="5" s="1"/>
  <c r="O148" i="5" s="1"/>
  <c r="I80" i="5"/>
  <c r="T78" i="10"/>
  <c r="Z81" i="10"/>
  <c r="T85" i="10"/>
  <c r="T87" i="10"/>
  <c r="G9" i="6"/>
  <c r="G11" i="6"/>
  <c r="G13" i="6"/>
  <c r="G14" i="6"/>
  <c r="G19" i="6"/>
  <c r="K20" i="2"/>
  <c r="G21" i="6"/>
  <c r="K31" i="5"/>
  <c r="N31" i="5" s="1"/>
  <c r="L32" i="2"/>
  <c r="G35" i="6"/>
  <c r="I35" i="5"/>
  <c r="M35" i="5" s="1"/>
  <c r="O35" i="5" s="1"/>
  <c r="K37" i="10"/>
  <c r="K38" i="2"/>
  <c r="G43" i="6"/>
  <c r="R43" i="10"/>
  <c r="F45" i="5"/>
  <c r="F46" i="5"/>
  <c r="M48" i="2"/>
  <c r="G50" i="6"/>
  <c r="K50" i="2"/>
  <c r="N50" i="2" s="1"/>
  <c r="G51" i="6"/>
  <c r="G54" i="6"/>
  <c r="K57" i="10"/>
  <c r="F58" i="10"/>
  <c r="F59" i="10"/>
  <c r="G60" i="6"/>
  <c r="I147" i="5"/>
  <c r="L137" i="10"/>
  <c r="N137" i="10" s="1"/>
  <c r="F82" i="10"/>
  <c r="K79" i="10"/>
  <c r="K41" i="5"/>
  <c r="N41" i="5" s="1"/>
  <c r="F10" i="10"/>
  <c r="L165" i="10"/>
  <c r="X165" i="10" s="1"/>
  <c r="I49" i="5"/>
  <c r="K160" i="10"/>
  <c r="F77" i="5"/>
  <c r="L79" i="6"/>
  <c r="Z82" i="10"/>
  <c r="R71" i="10"/>
  <c r="X13" i="10"/>
  <c r="W13" i="10"/>
  <c r="K95" i="10"/>
  <c r="F95" i="10"/>
  <c r="AA68" i="10"/>
  <c r="Z68" i="10"/>
  <c r="L72" i="6"/>
  <c r="M72" i="6"/>
  <c r="M73" i="6"/>
  <c r="L73" i="6"/>
  <c r="AA74" i="10"/>
  <c r="R74" i="10"/>
  <c r="F81" i="5"/>
  <c r="W124" i="10"/>
  <c r="X124" i="10"/>
  <c r="L110" i="10"/>
  <c r="F110" i="10"/>
  <c r="H60" i="2"/>
  <c r="J60" i="2" s="1"/>
  <c r="K60" i="2" s="1"/>
  <c r="N60" i="2" s="1"/>
  <c r="L60" i="2"/>
  <c r="M60" i="2"/>
  <c r="F161" i="10"/>
  <c r="I168" i="5"/>
  <c r="F168" i="5"/>
  <c r="I145" i="5"/>
  <c r="F145" i="5"/>
  <c r="H43" i="2"/>
  <c r="J43" i="2" s="1"/>
  <c r="K43" i="2" s="1"/>
  <c r="L43" i="2"/>
  <c r="AA49" i="10"/>
  <c r="R49" i="10"/>
  <c r="U50" i="10"/>
  <c r="T50" i="10"/>
  <c r="T51" i="10"/>
  <c r="U51" i="10"/>
  <c r="AA58" i="10"/>
  <c r="Z58" i="10"/>
  <c r="H58" i="2"/>
  <c r="J58" i="2" s="1"/>
  <c r="M58" i="2"/>
  <c r="L58" i="2"/>
  <c r="AA59" i="10"/>
  <c r="Z59" i="10"/>
  <c r="U60" i="10"/>
  <c r="T60" i="10"/>
  <c r="I141" i="5"/>
  <c r="M141" i="5" s="1"/>
  <c r="O141" i="5" s="1"/>
  <c r="F141" i="5"/>
  <c r="F123" i="5"/>
  <c r="K36" i="5"/>
  <c r="N36" i="5" s="1"/>
  <c r="I36" i="5"/>
  <c r="M36" i="5" s="1"/>
  <c r="O36" i="5" s="1"/>
  <c r="T41" i="10"/>
  <c r="U41" i="10"/>
  <c r="AA42" i="10"/>
  <c r="Z42" i="10"/>
  <c r="H42" i="2"/>
  <c r="J42" i="2" s="1"/>
  <c r="K42" i="2" s="1"/>
  <c r="L42" i="2"/>
  <c r="AA44" i="10"/>
  <c r="Z44" i="10"/>
  <c r="M28" i="6"/>
  <c r="U11" i="10"/>
  <c r="K35" i="10"/>
  <c r="I131" i="5"/>
  <c r="F29" i="10"/>
  <c r="I67" i="5"/>
  <c r="M67" i="5" s="1"/>
  <c r="O67" i="5" s="1"/>
  <c r="I100" i="5"/>
  <c r="F100" i="5"/>
  <c r="I70" i="5"/>
  <c r="M70" i="5" s="1"/>
  <c r="O70" i="5" s="1"/>
  <c r="M49" i="5"/>
  <c r="O49" i="5" s="1"/>
  <c r="R49" i="5" s="1"/>
  <c r="L49" i="5"/>
  <c r="R44" i="10"/>
  <c r="Z49" i="10"/>
  <c r="T71" i="10"/>
  <c r="L119" i="2"/>
  <c r="K119" i="2"/>
  <c r="I166" i="5"/>
  <c r="M166" i="5" s="1"/>
  <c r="O166" i="5" s="1"/>
  <c r="F166" i="5"/>
  <c r="L12" i="6"/>
  <c r="M12" i="6"/>
  <c r="M13" i="2"/>
  <c r="K13" i="2"/>
  <c r="AA30" i="10"/>
  <c r="Z30" i="10"/>
  <c r="M34" i="2"/>
  <c r="K34" i="2"/>
  <c r="L35" i="2"/>
  <c r="M35" i="2"/>
  <c r="K158" i="2"/>
  <c r="N158" i="2" s="1"/>
  <c r="F147" i="5"/>
  <c r="M65" i="6"/>
  <c r="Z74" i="10"/>
  <c r="M109" i="2"/>
  <c r="F141" i="10"/>
  <c r="M128" i="2"/>
  <c r="F67" i="10"/>
  <c r="F69" i="5"/>
  <c r="F71" i="5"/>
  <c r="I143" i="5"/>
  <c r="M143" i="5" s="1"/>
  <c r="O143" i="5" s="1"/>
  <c r="R143" i="5" s="1"/>
  <c r="K164" i="10"/>
  <c r="N164" i="10" s="1"/>
  <c r="G44" i="6"/>
  <c r="M47" i="2"/>
  <c r="I48" i="5"/>
  <c r="M48" i="5" s="1"/>
  <c r="O48" i="5" s="1"/>
  <c r="G49" i="6"/>
  <c r="L50" i="10"/>
  <c r="X50" i="10" s="1"/>
  <c r="M52" i="2"/>
  <c r="L53" i="10"/>
  <c r="G53" i="6"/>
  <c r="G55" i="6"/>
  <c r="K55" i="2"/>
  <c r="G56" i="6"/>
  <c r="R56" i="10"/>
  <c r="G57" i="6"/>
  <c r="G58" i="6"/>
  <c r="K58" i="2"/>
  <c r="G59" i="6"/>
  <c r="G61" i="6"/>
  <c r="R61" i="10"/>
  <c r="G62" i="6"/>
  <c r="F63" i="10"/>
  <c r="L63" i="2"/>
  <c r="G64" i="6"/>
  <c r="R64" i="10"/>
  <c r="L64" i="2"/>
  <c r="K65" i="10"/>
  <c r="G65" i="6"/>
  <c r="K65" i="2"/>
  <c r="N65" i="2" s="1"/>
  <c r="G66" i="6"/>
  <c r="M76" i="2"/>
  <c r="R77" i="10"/>
  <c r="K148" i="2"/>
  <c r="N148" i="2" s="1"/>
  <c r="I150" i="5"/>
  <c r="M150" i="5" s="1"/>
  <c r="O150" i="5" s="1"/>
  <c r="K156" i="5"/>
  <c r="N156" i="5" s="1"/>
  <c r="K68" i="2"/>
  <c r="L64" i="10"/>
  <c r="L71" i="10"/>
  <c r="U138" i="10"/>
  <c r="K41" i="2"/>
  <c r="N41" i="2" s="1"/>
  <c r="R42" i="10"/>
  <c r="M43" i="2"/>
  <c r="I93" i="5"/>
  <c r="M93" i="5" s="1"/>
  <c r="O93" i="5" s="1"/>
  <c r="Q164" i="2"/>
  <c r="P164" i="2"/>
  <c r="AA83" i="10"/>
  <c r="Z83" i="10"/>
  <c r="U84" i="10"/>
  <c r="T84" i="10"/>
  <c r="T98" i="10"/>
  <c r="U98" i="10"/>
  <c r="U99" i="10"/>
  <c r="T99" i="10"/>
  <c r="K102" i="10"/>
  <c r="N102" i="10" s="1"/>
  <c r="F102" i="10"/>
  <c r="AA108" i="10"/>
  <c r="R108" i="10"/>
  <c r="AA109" i="10"/>
  <c r="Z109" i="10"/>
  <c r="F110" i="5"/>
  <c r="I110" i="5"/>
  <c r="AA110" i="10"/>
  <c r="Z110" i="10"/>
  <c r="AA111" i="10"/>
  <c r="R111" i="10"/>
  <c r="Z111" i="10"/>
  <c r="L111" i="2"/>
  <c r="M111" i="2"/>
  <c r="K111" i="2"/>
  <c r="M118" i="6"/>
  <c r="L118" i="6"/>
  <c r="U120" i="10"/>
  <c r="T120" i="10"/>
  <c r="M123" i="6"/>
  <c r="L123" i="6"/>
  <c r="K125" i="2"/>
  <c r="L125" i="2"/>
  <c r="K127" i="2"/>
  <c r="L127" i="2"/>
  <c r="U82" i="10"/>
  <c r="T82" i="10"/>
  <c r="F137" i="10"/>
  <c r="I129" i="5"/>
  <c r="M129" i="5" s="1"/>
  <c r="O129" i="5" s="1"/>
  <c r="R129" i="5" s="1"/>
  <c r="X103" i="10"/>
  <c r="M79" i="2"/>
  <c r="M119" i="6"/>
  <c r="H74" i="2"/>
  <c r="J74" i="2" s="1"/>
  <c r="K74" i="2" s="1"/>
  <c r="L74" i="2"/>
  <c r="AA80" i="10"/>
  <c r="Z80" i="10"/>
  <c r="T81" i="10"/>
  <c r="U81" i="10"/>
  <c r="W104" i="10"/>
  <c r="F130" i="5"/>
  <c r="L93" i="5"/>
  <c r="K101" i="2"/>
  <c r="L84" i="10"/>
  <c r="I160" i="5"/>
  <c r="F160" i="5"/>
  <c r="N134" i="2"/>
  <c r="P134" i="2" s="1"/>
  <c r="M103" i="6"/>
  <c r="Z108" i="10"/>
  <c r="L147" i="10"/>
  <c r="N147" i="10" s="1"/>
  <c r="F147" i="10"/>
  <c r="L142" i="10"/>
  <c r="X142" i="10" s="1"/>
  <c r="W165" i="10"/>
  <c r="T100" i="10"/>
  <c r="R83" i="10"/>
  <c r="K83" i="2"/>
  <c r="L83" i="2"/>
  <c r="K154" i="10"/>
  <c r="F154" i="10"/>
  <c r="F139" i="5"/>
  <c r="I139" i="5"/>
  <c r="M139" i="5" s="1"/>
  <c r="O139" i="5" s="1"/>
  <c r="Q139" i="5" s="1"/>
  <c r="L118" i="10"/>
  <c r="W118" i="10" s="1"/>
  <c r="M114" i="5"/>
  <c r="O114" i="5" s="1"/>
  <c r="L114" i="5"/>
  <c r="I103" i="5"/>
  <c r="M103" i="5" s="1"/>
  <c r="O103" i="5" s="1"/>
  <c r="R103" i="5" s="1"/>
  <c r="F103" i="5"/>
  <c r="L78" i="6"/>
  <c r="AA139" i="10"/>
  <c r="Z139" i="10"/>
  <c r="AA152" i="10"/>
  <c r="R152" i="10"/>
  <c r="AA153" i="10"/>
  <c r="Z153" i="10"/>
  <c r="AA154" i="10"/>
  <c r="R154" i="10"/>
  <c r="AA156" i="10"/>
  <c r="R156" i="10"/>
  <c r="Z156" i="10"/>
  <c r="AA157" i="10"/>
  <c r="R157" i="10"/>
  <c r="N160" i="10"/>
  <c r="M165" i="6"/>
  <c r="L165" i="6"/>
  <c r="L92" i="10"/>
  <c r="F89" i="5"/>
  <c r="L85" i="10"/>
  <c r="X85" i="10" s="1"/>
  <c r="L78" i="10"/>
  <c r="L133" i="10"/>
  <c r="L129" i="2"/>
  <c r="Z130" i="10"/>
  <c r="L134" i="6"/>
  <c r="Z155" i="10"/>
  <c r="AA142" i="10"/>
  <c r="R142" i="10"/>
  <c r="AA143" i="10"/>
  <c r="R143" i="10"/>
  <c r="AA146" i="10"/>
  <c r="Z146" i="10"/>
  <c r="AA149" i="10"/>
  <c r="Z149" i="10"/>
  <c r="L128" i="2"/>
  <c r="U131" i="10"/>
  <c r="F85" i="10"/>
  <c r="F151" i="10"/>
  <c r="M153" i="2"/>
  <c r="N133" i="2"/>
  <c r="P133" i="2" s="1"/>
  <c r="K124" i="10"/>
  <c r="N124" i="10" s="1"/>
  <c r="I127" i="5"/>
  <c r="F115" i="10"/>
  <c r="F133" i="10"/>
  <c r="L59" i="5"/>
  <c r="F112" i="5"/>
  <c r="L88" i="10"/>
  <c r="W88" i="10" s="1"/>
  <c r="Z129" i="10"/>
  <c r="M129" i="2"/>
  <c r="L121" i="5"/>
  <c r="R128" i="10"/>
  <c r="F117" i="5"/>
  <c r="F92" i="10"/>
  <c r="L156" i="2"/>
  <c r="M138" i="2"/>
  <c r="N138" i="2" s="1"/>
  <c r="L113" i="2"/>
  <c r="N113" i="2" s="1"/>
  <c r="L134" i="10"/>
  <c r="X134" i="10" s="1"/>
  <c r="K122" i="10"/>
  <c r="K117" i="10"/>
  <c r="L91" i="10"/>
  <c r="W91" i="10" s="1"/>
  <c r="N123" i="2"/>
  <c r="Q123" i="2" s="1"/>
  <c r="L152" i="2"/>
  <c r="M64" i="2"/>
  <c r="Z128" i="10"/>
  <c r="L155" i="2"/>
  <c r="L169" i="6"/>
  <c r="M12" i="2"/>
  <c r="D4" i="6"/>
  <c r="R13" i="10"/>
  <c r="R14" i="10"/>
  <c r="M14" i="2"/>
  <c r="G15" i="6"/>
  <c r="M16" i="2"/>
  <c r="G17" i="6"/>
  <c r="R17" i="10"/>
  <c r="K17" i="5"/>
  <c r="N17" i="5" s="1"/>
  <c r="G20" i="6"/>
  <c r="R20" i="10"/>
  <c r="K20" i="5"/>
  <c r="N20" i="5" s="1"/>
  <c r="M21" i="2"/>
  <c r="F22" i="10"/>
  <c r="G22" i="6"/>
  <c r="R22" i="10"/>
  <c r="G23" i="6"/>
  <c r="G24" i="6"/>
  <c r="R24" i="10"/>
  <c r="M24" i="2"/>
  <c r="G25" i="6"/>
  <c r="R25" i="10"/>
  <c r="G26" i="6"/>
  <c r="G27" i="6"/>
  <c r="R27" i="10"/>
  <c r="L27" i="2"/>
  <c r="G28" i="6"/>
  <c r="K29" i="10"/>
  <c r="R30" i="10"/>
  <c r="G33" i="6"/>
  <c r="R33" i="10"/>
  <c r="L33" i="2"/>
  <c r="G34" i="6"/>
  <c r="R34" i="10"/>
  <c r="AA35" i="10"/>
  <c r="K36" i="2"/>
  <c r="G37" i="6"/>
  <c r="AA37" i="10"/>
  <c r="K37" i="2"/>
  <c r="G38" i="6"/>
  <c r="R38" i="10"/>
  <c r="M38" i="2"/>
  <c r="G39" i="6"/>
  <c r="R39" i="10"/>
  <c r="K39" i="2"/>
  <c r="K40" i="2"/>
  <c r="G41" i="6"/>
  <c r="G45" i="6"/>
  <c r="L45" i="2"/>
  <c r="M46" i="2"/>
  <c r="G47" i="6"/>
  <c r="R47" i="10"/>
  <c r="L50" i="2"/>
  <c r="R60" i="10"/>
  <c r="G67" i="6"/>
  <c r="G69" i="6"/>
  <c r="R69" i="10"/>
  <c r="K69" i="5"/>
  <c r="N69" i="5" s="1"/>
  <c r="K71" i="5"/>
  <c r="N71" i="5" s="1"/>
  <c r="G73" i="6"/>
  <c r="G80" i="6"/>
  <c r="L80" i="10"/>
  <c r="N80" i="10" s="1"/>
  <c r="L81" i="10"/>
  <c r="L82" i="10"/>
  <c r="R85" i="10"/>
  <c r="K121" i="10"/>
  <c r="R121" i="10"/>
  <c r="K123" i="10"/>
  <c r="N123" i="10" s="1"/>
  <c r="R124" i="10"/>
  <c r="G130" i="6"/>
  <c r="G10" i="6"/>
  <c r="L18" i="2"/>
  <c r="K19" i="5"/>
  <c r="N19" i="5" s="1"/>
  <c r="L22" i="10"/>
  <c r="G29" i="6"/>
  <c r="M40" i="2"/>
  <c r="G42" i="6"/>
  <c r="R68" i="10"/>
  <c r="R81" i="10"/>
  <c r="K82" i="2"/>
  <c r="N82" i="2" s="1"/>
  <c r="P82" i="2" s="1"/>
  <c r="R11" i="10"/>
  <c r="M15" i="2"/>
  <c r="K16" i="10"/>
  <c r="R28" i="10"/>
  <c r="K53" i="10"/>
  <c r="K54" i="10"/>
  <c r="K55" i="10"/>
  <c r="K56" i="10"/>
  <c r="R110" i="10"/>
  <c r="W125" i="10"/>
  <c r="X125" i="10"/>
  <c r="N125" i="10"/>
  <c r="N30" i="10"/>
  <c r="W30" i="10"/>
  <c r="X30" i="10"/>
  <c r="U49" i="10"/>
  <c r="T49" i="10"/>
  <c r="AA53" i="10"/>
  <c r="R53" i="10"/>
  <c r="Z53" i="10"/>
  <c r="L146" i="10"/>
  <c r="X146" i="10" s="1"/>
  <c r="F146" i="10"/>
  <c r="K138" i="10"/>
  <c r="N138" i="10" s="1"/>
  <c r="F138" i="10"/>
  <c r="N88" i="5"/>
  <c r="L88" i="5"/>
  <c r="D13" i="10"/>
  <c r="F13" i="10" s="1"/>
  <c r="N13" i="1"/>
  <c r="D14" i="10"/>
  <c r="N14" i="1"/>
  <c r="H15" i="2"/>
  <c r="J15" i="2" s="1"/>
  <c r="N15" i="1"/>
  <c r="E15" i="10"/>
  <c r="F15" i="10" s="1"/>
  <c r="F4" i="1"/>
  <c r="AA15" i="10"/>
  <c r="R15" i="10"/>
  <c r="Z15" i="10"/>
  <c r="L20" i="2"/>
  <c r="M20" i="2"/>
  <c r="E28" i="5"/>
  <c r="D28" i="2"/>
  <c r="D38" i="10"/>
  <c r="N38" i="1"/>
  <c r="D40" i="10"/>
  <c r="K40" i="10" s="1"/>
  <c r="N40" i="1"/>
  <c r="O41" i="1"/>
  <c r="D41" i="5"/>
  <c r="I41" i="5" s="1"/>
  <c r="N132" i="5"/>
  <c r="L132" i="5"/>
  <c r="I169" i="5"/>
  <c r="F169" i="5"/>
  <c r="I146" i="5"/>
  <c r="F146" i="5"/>
  <c r="A45" i="2"/>
  <c r="A45" i="5"/>
  <c r="A45" i="10"/>
  <c r="A47" i="5"/>
  <c r="A47" i="10"/>
  <c r="A47" i="2"/>
  <c r="D52" i="10"/>
  <c r="N52" i="1"/>
  <c r="T59" i="10"/>
  <c r="U59" i="10"/>
  <c r="D62" i="5"/>
  <c r="F62" i="5" s="1"/>
  <c r="E62" i="10"/>
  <c r="F62" i="10" s="1"/>
  <c r="O62" i="1"/>
  <c r="N62" i="1"/>
  <c r="F167" i="5"/>
  <c r="M125" i="5"/>
  <c r="O125" i="5" s="1"/>
  <c r="R125" i="5" s="1"/>
  <c r="W122" i="10"/>
  <c r="N150" i="5"/>
  <c r="M99" i="5"/>
  <c r="O99" i="5" s="1"/>
  <c r="R99" i="5" s="1"/>
  <c r="L99" i="5"/>
  <c r="A50" i="2"/>
  <c r="W143" i="10"/>
  <c r="X143" i="10"/>
  <c r="F156" i="10"/>
  <c r="L156" i="10"/>
  <c r="X156" i="10" s="1"/>
  <c r="K13" i="5"/>
  <c r="N13" i="5" s="1"/>
  <c r="I13" i="5"/>
  <c r="L17" i="2"/>
  <c r="K17" i="2"/>
  <c r="E19" i="10"/>
  <c r="O19" i="1"/>
  <c r="A21" i="2"/>
  <c r="A21" i="5"/>
  <c r="H23" i="2"/>
  <c r="J23" i="2" s="1"/>
  <c r="K23" i="2" s="1"/>
  <c r="M23" i="2"/>
  <c r="E26" i="5"/>
  <c r="F26" i="5" s="1"/>
  <c r="H26" i="2"/>
  <c r="J26" i="2" s="1"/>
  <c r="M26" i="2" s="1"/>
  <c r="O26" i="1"/>
  <c r="D27" i="10"/>
  <c r="K27" i="10" s="1"/>
  <c r="N27" i="1"/>
  <c r="A29" i="5"/>
  <c r="A29" i="2"/>
  <c r="A29" i="10"/>
  <c r="D31" i="5"/>
  <c r="D31" i="2"/>
  <c r="G31" i="2" s="1"/>
  <c r="I31" i="10" s="1"/>
  <c r="E31" i="10"/>
  <c r="E34" i="5"/>
  <c r="O34" i="1"/>
  <c r="A35" i="2"/>
  <c r="A35" i="10"/>
  <c r="A35" i="5"/>
  <c r="A36" i="2"/>
  <c r="A36" i="10"/>
  <c r="M36" i="6"/>
  <c r="L36" i="6"/>
  <c r="U37" i="10"/>
  <c r="T37" i="10"/>
  <c r="D19" i="5"/>
  <c r="F19" i="5" s="1"/>
  <c r="M35" i="6"/>
  <c r="L29" i="6"/>
  <c r="L21" i="6"/>
  <c r="F81" i="10"/>
  <c r="F155" i="10"/>
  <c r="M123" i="5"/>
  <c r="O123" i="5" s="1"/>
  <c r="R123" i="5" s="1"/>
  <c r="L123" i="5"/>
  <c r="F133" i="5"/>
  <c r="O15" i="1"/>
  <c r="R24" i="5"/>
  <c r="L36" i="5"/>
  <c r="F63" i="5"/>
  <c r="A36" i="5"/>
  <c r="A21" i="10"/>
  <c r="T35" i="10"/>
  <c r="R30" i="5"/>
  <c r="N159" i="2"/>
  <c r="I39" i="5"/>
  <c r="M39" i="5" s="1"/>
  <c r="O39" i="5" s="1"/>
  <c r="Q39" i="5" s="1"/>
  <c r="I106" i="5"/>
  <c r="F106" i="5"/>
  <c r="W84" i="10"/>
  <c r="X84" i="10"/>
  <c r="I162" i="5"/>
  <c r="I158" i="5"/>
  <c r="F158" i="5"/>
  <c r="N149" i="2"/>
  <c r="Q149" i="2" s="1"/>
  <c r="R23" i="10"/>
  <c r="N131" i="2"/>
  <c r="N167" i="10"/>
  <c r="W167" i="10"/>
  <c r="L86" i="10"/>
  <c r="F86" i="10"/>
  <c r="I47" i="5"/>
  <c r="M47" i="5" s="1"/>
  <c r="O47" i="5" s="1"/>
  <c r="F47" i="5"/>
  <c r="U12" i="10"/>
  <c r="T12" i="10"/>
  <c r="E44" i="5"/>
  <c r="F44" i="5" s="1"/>
  <c r="H44" i="2"/>
  <c r="J44" i="2" s="1"/>
  <c r="D44" i="2"/>
  <c r="A51" i="2"/>
  <c r="A51" i="5"/>
  <c r="O4" i="10"/>
  <c r="R52" i="10"/>
  <c r="H53" i="2"/>
  <c r="J53" i="2" s="1"/>
  <c r="K53" i="2" s="1"/>
  <c r="L53" i="2"/>
  <c r="AA54" i="10"/>
  <c r="R54" i="10"/>
  <c r="Z54" i="10"/>
  <c r="H54" i="2"/>
  <c r="J54" i="2" s="1"/>
  <c r="M54" i="2"/>
  <c r="AA61" i="10"/>
  <c r="Z61" i="10"/>
  <c r="H61" i="2"/>
  <c r="J61" i="2" s="1"/>
  <c r="K61" i="2" s="1"/>
  <c r="L61" i="2"/>
  <c r="N61" i="2" s="1"/>
  <c r="M61" i="2"/>
  <c r="AA62" i="10"/>
  <c r="Z62" i="10"/>
  <c r="H62" i="2"/>
  <c r="J62" i="2" s="1"/>
  <c r="K62" i="2" s="1"/>
  <c r="L62" i="2"/>
  <c r="M62" i="2"/>
  <c r="I22" i="5"/>
  <c r="M22" i="5" s="1"/>
  <c r="O22" i="5" s="1"/>
  <c r="R22" i="5" s="1"/>
  <c r="I4" i="6"/>
  <c r="L12" i="10"/>
  <c r="F60" i="5"/>
  <c r="W153" i="10"/>
  <c r="X153" i="10"/>
  <c r="L129" i="10"/>
  <c r="F129" i="10"/>
  <c r="I159" i="5"/>
  <c r="M159" i="5" s="1"/>
  <c r="O159" i="5" s="1"/>
  <c r="R159" i="5" s="1"/>
  <c r="F159" i="5"/>
  <c r="L63" i="5"/>
  <c r="M63" i="5"/>
  <c r="O63" i="5" s="1"/>
  <c r="O16" i="1"/>
  <c r="E16" i="10"/>
  <c r="D16" i="5"/>
  <c r="I17" i="5"/>
  <c r="F17" i="5"/>
  <c r="D18" i="10"/>
  <c r="N18" i="1"/>
  <c r="D25" i="10"/>
  <c r="N25" i="1"/>
  <c r="H25" i="2"/>
  <c r="J25" i="2" s="1"/>
  <c r="M25" i="2" s="1"/>
  <c r="M29" i="2"/>
  <c r="L29" i="2"/>
  <c r="AA31" i="10"/>
  <c r="Z31" i="10"/>
  <c r="R31" i="10"/>
  <c r="E32" i="5"/>
  <c r="K32" i="5" s="1"/>
  <c r="N32" i="5" s="1"/>
  <c r="O32" i="1"/>
  <c r="H32" i="2"/>
  <c r="J32" i="2" s="1"/>
  <c r="M32" i="2" s="1"/>
  <c r="D33" i="10"/>
  <c r="K33" i="10" s="1"/>
  <c r="N33" i="1"/>
  <c r="M37" i="2"/>
  <c r="L37" i="2"/>
  <c r="D39" i="10"/>
  <c r="N39" i="1"/>
  <c r="X167" i="10"/>
  <c r="F53" i="10"/>
  <c r="F167" i="10"/>
  <c r="L92" i="5"/>
  <c r="K82" i="10"/>
  <c r="L93" i="10"/>
  <c r="N93" i="10" s="1"/>
  <c r="W164" i="10"/>
  <c r="F124" i="10"/>
  <c r="M56" i="2"/>
  <c r="L24" i="2"/>
  <c r="O44" i="1"/>
  <c r="X71" i="10"/>
  <c r="W71" i="10"/>
  <c r="K66" i="10"/>
  <c r="F66" i="10"/>
  <c r="M160" i="5"/>
  <c r="O160" i="5" s="1"/>
  <c r="L160" i="5"/>
  <c r="I149" i="5"/>
  <c r="M149" i="5" s="1"/>
  <c r="O149" i="5" s="1"/>
  <c r="Q149" i="5" s="1"/>
  <c r="F149" i="5"/>
  <c r="K136" i="10"/>
  <c r="N136" i="10" s="1"/>
  <c r="F136" i="10"/>
  <c r="Q134" i="2"/>
  <c r="L87" i="10"/>
  <c r="F87" i="10"/>
  <c r="M153" i="5"/>
  <c r="O153" i="5" s="1"/>
  <c r="R153" i="5" s="1"/>
  <c r="L153" i="5"/>
  <c r="Q148" i="5"/>
  <c r="R148" i="5"/>
  <c r="I136" i="5"/>
  <c r="F136" i="5"/>
  <c r="D53" i="5"/>
  <c r="I53" i="5" s="1"/>
  <c r="Z41" i="10"/>
  <c r="A89" i="2"/>
  <c r="A89" i="5"/>
  <c r="U91" i="10"/>
  <c r="T91" i="10"/>
  <c r="U92" i="10"/>
  <c r="T92" i="10"/>
  <c r="T94" i="10"/>
  <c r="U94" i="10"/>
  <c r="E95" i="5"/>
  <c r="F95" i="5" s="1"/>
  <c r="O95" i="1"/>
  <c r="L95" i="10"/>
  <c r="U95" i="10"/>
  <c r="H100" i="2"/>
  <c r="J100" i="2" s="1"/>
  <c r="K100" i="2" s="1"/>
  <c r="M100" i="2"/>
  <c r="D101" i="5"/>
  <c r="F101" i="5" s="1"/>
  <c r="N101" i="1"/>
  <c r="AA101" i="10"/>
  <c r="R101" i="10"/>
  <c r="A104" i="2"/>
  <c r="A104" i="10"/>
  <c r="L104" i="6"/>
  <c r="M104" i="6"/>
  <c r="E105" i="5"/>
  <c r="F105" i="5" s="1"/>
  <c r="O105" i="1"/>
  <c r="U105" i="10"/>
  <c r="T105" i="10"/>
  <c r="U106" i="10"/>
  <c r="T106" i="10"/>
  <c r="H106" i="2"/>
  <c r="J106" i="2" s="1"/>
  <c r="K106" i="2" s="1"/>
  <c r="L106" i="2"/>
  <c r="O107" i="1"/>
  <c r="E107" i="10"/>
  <c r="F107" i="10" s="1"/>
  <c r="AA107" i="10"/>
  <c r="Z107" i="10"/>
  <c r="E108" i="10"/>
  <c r="F108" i="10" s="1"/>
  <c r="D108" i="5"/>
  <c r="E109" i="10"/>
  <c r="O109" i="1"/>
  <c r="E161" i="5"/>
  <c r="O161" i="1"/>
  <c r="E162" i="5"/>
  <c r="F162" i="5" s="1"/>
  <c r="D162" i="2"/>
  <c r="A164" i="2"/>
  <c r="A164" i="5"/>
  <c r="M164" i="6"/>
  <c r="L164" i="6"/>
  <c r="A165" i="5"/>
  <c r="A165" i="2"/>
  <c r="AA167" i="10"/>
  <c r="Z167" i="10"/>
  <c r="R167" i="10"/>
  <c r="AA168" i="10"/>
  <c r="Z168" i="10"/>
  <c r="D169" i="10"/>
  <c r="K169" i="10" s="1"/>
  <c r="N169" i="10" s="1"/>
  <c r="N169" i="1"/>
  <c r="A44" i="2"/>
  <c r="A44" i="10"/>
  <c r="D51" i="10"/>
  <c r="F51" i="10" s="1"/>
  <c r="N51" i="1"/>
  <c r="H51" i="2"/>
  <c r="J51" i="2" s="1"/>
  <c r="K51" i="2" s="1"/>
  <c r="K54" i="2"/>
  <c r="K56" i="2"/>
  <c r="N155" i="10"/>
  <c r="N136" i="2"/>
  <c r="P136" i="2" s="1"/>
  <c r="G29" i="2"/>
  <c r="K29" i="2" s="1"/>
  <c r="N29" i="2" s="1"/>
  <c r="I102" i="5"/>
  <c r="F102" i="5"/>
  <c r="D66" i="2"/>
  <c r="F40" i="10"/>
  <c r="R95" i="5"/>
  <c r="Q95" i="5"/>
  <c r="AA9" i="10"/>
  <c r="Z9" i="10"/>
  <c r="E10" i="5"/>
  <c r="K10" i="5" s="1"/>
  <c r="N10" i="5" s="1"/>
  <c r="H10" i="2"/>
  <c r="J10" i="2" s="1"/>
  <c r="A11" i="5"/>
  <c r="A11" i="10"/>
  <c r="L11" i="6"/>
  <c r="M11" i="6"/>
  <c r="D12" i="10"/>
  <c r="E4" i="1"/>
  <c r="D12" i="2"/>
  <c r="M4" i="1"/>
  <c r="AA20" i="10"/>
  <c r="Z20" i="10"/>
  <c r="D21" i="10"/>
  <c r="N21" i="1"/>
  <c r="AA22" i="10"/>
  <c r="Z22" i="10"/>
  <c r="AA24" i="10"/>
  <c r="Z24" i="10"/>
  <c r="E25" i="10"/>
  <c r="D25" i="5"/>
  <c r="A26" i="5"/>
  <c r="A26" i="10"/>
  <c r="AA27" i="10"/>
  <c r="Z27" i="10"/>
  <c r="O30" i="1"/>
  <c r="N30" i="1"/>
  <c r="D33" i="5"/>
  <c r="E33" i="10"/>
  <c r="AA33" i="10"/>
  <c r="Z33" i="10"/>
  <c r="D38" i="5"/>
  <c r="I38" i="5" s="1"/>
  <c r="M38" i="5" s="1"/>
  <c r="O38" i="5" s="1"/>
  <c r="E38" i="10"/>
  <c r="L38" i="10" s="1"/>
  <c r="AA38" i="10"/>
  <c r="Z38" i="10"/>
  <c r="D40" i="5"/>
  <c r="I40" i="5" s="1"/>
  <c r="O40" i="1"/>
  <c r="L85" i="5"/>
  <c r="F122" i="10"/>
  <c r="N152" i="2"/>
  <c r="N91" i="2"/>
  <c r="Q91" i="2" s="1"/>
  <c r="T93" i="10"/>
  <c r="N146" i="2"/>
  <c r="Q146" i="2" s="1"/>
  <c r="K63" i="2"/>
  <c r="N167" i="2"/>
  <c r="P167" i="2" s="1"/>
  <c r="M101" i="2"/>
  <c r="O98" i="1"/>
  <c r="O92" i="1"/>
  <c r="O89" i="1"/>
  <c r="D109" i="5"/>
  <c r="N107" i="1"/>
  <c r="N102" i="1"/>
  <c r="F99" i="5"/>
  <c r="O27" i="1"/>
  <c r="N12" i="1"/>
  <c r="F24" i="10"/>
  <c r="E17" i="10"/>
  <c r="Z17" i="10"/>
  <c r="U54" i="10"/>
  <c r="T54" i="10"/>
  <c r="AA63" i="10"/>
  <c r="Z63" i="10"/>
  <c r="AA66" i="10"/>
  <c r="Z66" i="10"/>
  <c r="M84" i="6"/>
  <c r="L84" i="6"/>
  <c r="H120" i="2"/>
  <c r="J120" i="2" s="1"/>
  <c r="K120" i="2" s="1"/>
  <c r="M120" i="2"/>
  <c r="E126" i="10"/>
  <c r="F126" i="10" s="1"/>
  <c r="D126" i="5"/>
  <c r="H126" i="2"/>
  <c r="J126" i="2" s="1"/>
  <c r="K126" i="2" s="1"/>
  <c r="L126" i="2"/>
  <c r="AA127" i="10"/>
  <c r="Z127" i="10"/>
  <c r="U128" i="10"/>
  <c r="T128" i="10"/>
  <c r="M137" i="6"/>
  <c r="L137" i="6"/>
  <c r="H139" i="2"/>
  <c r="J139" i="2" s="1"/>
  <c r="K139" i="2" s="1"/>
  <c r="M139" i="2"/>
  <c r="E140" i="10"/>
  <c r="N140" i="1"/>
  <c r="H140" i="2"/>
  <c r="J140" i="2" s="1"/>
  <c r="K140" i="2" s="1"/>
  <c r="M140" i="2"/>
  <c r="E143" i="5"/>
  <c r="F143" i="5" s="1"/>
  <c r="O143" i="1"/>
  <c r="U146" i="10"/>
  <c r="T146" i="10"/>
  <c r="U148" i="10"/>
  <c r="T148" i="10"/>
  <c r="U149" i="10"/>
  <c r="T149" i="10"/>
  <c r="E151" i="5"/>
  <c r="O151" i="1"/>
  <c r="U154" i="10"/>
  <c r="T154" i="10"/>
  <c r="M70" i="6"/>
  <c r="L70" i="6"/>
  <c r="AA71" i="10"/>
  <c r="Z71" i="10"/>
  <c r="U72" i="10"/>
  <c r="T72" i="10"/>
  <c r="D74" i="10"/>
  <c r="F74" i="10" s="1"/>
  <c r="N74" i="1"/>
  <c r="U79" i="10"/>
  <c r="T79" i="10"/>
  <c r="AA85" i="10"/>
  <c r="Z85" i="10"/>
  <c r="I86" i="5"/>
  <c r="M86" i="5" s="1"/>
  <c r="O86" i="5" s="1"/>
  <c r="Q86" i="5" s="1"/>
  <c r="I87" i="5"/>
  <c r="K88" i="2"/>
  <c r="AA116" i="10"/>
  <c r="Z116" i="10"/>
  <c r="AA117" i="10"/>
  <c r="R117" i="10"/>
  <c r="D118" i="5"/>
  <c r="O118" i="1"/>
  <c r="AA118" i="10"/>
  <c r="Z118" i="10"/>
  <c r="D119" i="5"/>
  <c r="E119" i="10"/>
  <c r="AA119" i="10"/>
  <c r="Z119" i="10"/>
  <c r="N103" i="2"/>
  <c r="Q103" i="2" s="1"/>
  <c r="N115" i="2"/>
  <c r="Q115" i="2" s="1"/>
  <c r="K105" i="2"/>
  <c r="N148" i="10"/>
  <c r="F130" i="10"/>
  <c r="O83" i="1"/>
  <c r="N163" i="2"/>
  <c r="L163" i="10"/>
  <c r="L99" i="10"/>
  <c r="F60" i="10"/>
  <c r="O128" i="1"/>
  <c r="L81" i="6"/>
  <c r="K9" i="2"/>
  <c r="AA89" i="10"/>
  <c r="Z89" i="10"/>
  <c r="AA90" i="10"/>
  <c r="Z90" i="10"/>
  <c r="AA91" i="10"/>
  <c r="Z91" i="10"/>
  <c r="AA92" i="10"/>
  <c r="Z92" i="10"/>
  <c r="AA94" i="10"/>
  <c r="Z94" i="10"/>
  <c r="AA95" i="10"/>
  <c r="Z95" i="10"/>
  <c r="H95" i="2"/>
  <c r="J95" i="2" s="1"/>
  <c r="K95" i="2" s="1"/>
  <c r="M95" i="2"/>
  <c r="E96" i="10"/>
  <c r="F96" i="10" s="1"/>
  <c r="D96" i="5"/>
  <c r="AA96" i="10"/>
  <c r="R96" i="10"/>
  <c r="AA98" i="10"/>
  <c r="Z98" i="10"/>
  <c r="H99" i="2"/>
  <c r="J99" i="2" s="1"/>
  <c r="K99" i="2" s="1"/>
  <c r="L99" i="2"/>
  <c r="E100" i="10"/>
  <c r="F100" i="10" s="1"/>
  <c r="O100" i="1"/>
  <c r="L100" i="2"/>
  <c r="AA105" i="10"/>
  <c r="Z105" i="10"/>
  <c r="AA106" i="10"/>
  <c r="Z106" i="10"/>
  <c r="R107" i="10"/>
  <c r="K111" i="10"/>
  <c r="K131" i="10"/>
  <c r="I21" i="5"/>
  <c r="M21" i="5" s="1"/>
  <c r="O21" i="5" s="1"/>
  <c r="L154" i="10"/>
  <c r="L111" i="10"/>
  <c r="I84" i="5"/>
  <c r="I122" i="5"/>
  <c r="K25" i="5"/>
  <c r="N25" i="5" s="1"/>
  <c r="K28" i="10"/>
  <c r="N29" i="1"/>
  <c r="K49" i="10"/>
  <c r="N49" i="10" s="1"/>
  <c r="K58" i="10"/>
  <c r="N58" i="10" s="1"/>
  <c r="K59" i="10"/>
  <c r="I60" i="5"/>
  <c r="K113" i="10"/>
  <c r="K129" i="10"/>
  <c r="K142" i="10"/>
  <c r="N142" i="10" s="1"/>
  <c r="K144" i="10"/>
  <c r="K145" i="10"/>
  <c r="N145" i="10" s="1"/>
  <c r="I165" i="5"/>
  <c r="M165" i="5" s="1"/>
  <c r="O165" i="5" s="1"/>
  <c r="K169" i="2"/>
  <c r="I29" i="5"/>
  <c r="M29" i="5" s="1"/>
  <c r="O29" i="5" s="1"/>
  <c r="I74" i="5"/>
  <c r="M74" i="5" s="1"/>
  <c r="O74" i="5" s="1"/>
  <c r="Q74" i="5" s="1"/>
  <c r="F121" i="10"/>
  <c r="I82" i="5"/>
  <c r="M82" i="5" s="1"/>
  <c r="O82" i="5" s="1"/>
  <c r="R82" i="5" s="1"/>
  <c r="L132" i="10"/>
  <c r="N24" i="1"/>
  <c r="K50" i="5"/>
  <c r="N50" i="5" s="1"/>
  <c r="M53" i="2"/>
  <c r="L54" i="2"/>
  <c r="K92" i="10"/>
  <c r="K94" i="10"/>
  <c r="K99" i="10"/>
  <c r="L105" i="2"/>
  <c r="K106" i="10"/>
  <c r="N106" i="10" s="1"/>
  <c r="K127" i="10"/>
  <c r="N127" i="10" s="1"/>
  <c r="O155" i="1"/>
  <c r="K163" i="5"/>
  <c r="N163" i="5" s="1"/>
  <c r="Q161" i="5"/>
  <c r="R161" i="5"/>
  <c r="M157" i="5"/>
  <c r="O157" i="5" s="1"/>
  <c r="L157" i="5"/>
  <c r="X169" i="10"/>
  <c r="N166" i="2"/>
  <c r="P123" i="2"/>
  <c r="U75" i="10"/>
  <c r="T75" i="10"/>
  <c r="I130" i="5"/>
  <c r="M130" i="5" s="1"/>
  <c r="O130" i="5" s="1"/>
  <c r="R130" i="5" s="1"/>
  <c r="I133" i="5"/>
  <c r="M133" i="5" s="1"/>
  <c r="O133" i="5" s="1"/>
  <c r="R133" i="5" s="1"/>
  <c r="Q82" i="2"/>
  <c r="M152" i="5"/>
  <c r="O152" i="5" s="1"/>
  <c r="R152" i="5" s="1"/>
  <c r="N77" i="2"/>
  <c r="Q77" i="2" s="1"/>
  <c r="F118" i="10"/>
  <c r="I112" i="5"/>
  <c r="W134" i="10"/>
  <c r="N134" i="10"/>
  <c r="E48" i="10"/>
  <c r="F48" i="10" s="1"/>
  <c r="H48" i="2"/>
  <c r="J48" i="2" s="1"/>
  <c r="L48" i="2" s="1"/>
  <c r="D48" i="2"/>
  <c r="O48" i="1"/>
  <c r="E4" i="6"/>
  <c r="G48" i="6"/>
  <c r="AA48" i="10"/>
  <c r="R48" i="10"/>
  <c r="Z48" i="10"/>
  <c r="E49" i="5"/>
  <c r="F49" i="5" s="1"/>
  <c r="D49" i="2"/>
  <c r="H49" i="2"/>
  <c r="J49" i="2" s="1"/>
  <c r="N53" i="1"/>
  <c r="O53" i="1"/>
  <c r="E54" i="10"/>
  <c r="F54" i="10" s="1"/>
  <c r="D54" i="5"/>
  <c r="E55" i="10"/>
  <c r="F55" i="10" s="1"/>
  <c r="O55" i="1"/>
  <c r="D55" i="5"/>
  <c r="N55" i="1"/>
  <c r="AA55" i="10"/>
  <c r="Z55" i="10"/>
  <c r="R55" i="10"/>
  <c r="D56" i="5"/>
  <c r="E56" i="10"/>
  <c r="O56" i="1"/>
  <c r="AA56" i="10"/>
  <c r="Z56" i="10"/>
  <c r="D57" i="5"/>
  <c r="F57" i="5" s="1"/>
  <c r="D57" i="2"/>
  <c r="N57" i="1"/>
  <c r="H57" i="2"/>
  <c r="J57" i="2" s="1"/>
  <c r="L57" i="2" s="1"/>
  <c r="E57" i="10"/>
  <c r="AA57" i="10"/>
  <c r="R57" i="10"/>
  <c r="Z57" i="10"/>
  <c r="E58" i="5"/>
  <c r="O58" i="1"/>
  <c r="U58" i="10"/>
  <c r="T58" i="10"/>
  <c r="E59" i="5"/>
  <c r="F59" i="5" s="1"/>
  <c r="D59" i="2"/>
  <c r="H59" i="2"/>
  <c r="J59" i="2" s="1"/>
  <c r="A60" i="2"/>
  <c r="A60" i="5"/>
  <c r="E61" i="10"/>
  <c r="F61" i="10" s="1"/>
  <c r="O61" i="1"/>
  <c r="N61" i="1"/>
  <c r="D61" i="5"/>
  <c r="E67" i="5"/>
  <c r="F67" i="5" s="1"/>
  <c r="O67" i="1"/>
  <c r="H67" i="2"/>
  <c r="J67" i="2" s="1"/>
  <c r="L67" i="2" s="1"/>
  <c r="A68" i="2"/>
  <c r="A68" i="5"/>
  <c r="K69" i="10"/>
  <c r="F69" i="10"/>
  <c r="H69" i="2"/>
  <c r="J69" i="2" s="1"/>
  <c r="K69" i="2" s="1"/>
  <c r="N69" i="2" s="1"/>
  <c r="M69" i="2"/>
  <c r="E70" i="5"/>
  <c r="D70" i="2"/>
  <c r="G70" i="2" s="1"/>
  <c r="O70" i="1"/>
  <c r="H70" i="2"/>
  <c r="J70" i="2" s="1"/>
  <c r="M70" i="2" s="1"/>
  <c r="D71" i="10"/>
  <c r="F71" i="10" s="1"/>
  <c r="N71" i="1"/>
  <c r="H71" i="2"/>
  <c r="J71" i="2" s="1"/>
  <c r="K71" i="2" s="1"/>
  <c r="D72" i="5"/>
  <c r="N72" i="1"/>
  <c r="AA72" i="10"/>
  <c r="Z72" i="10"/>
  <c r="H72" i="2"/>
  <c r="J72" i="2" s="1"/>
  <c r="K72" i="2" s="1"/>
  <c r="M72" i="2"/>
  <c r="E73" i="10"/>
  <c r="F73" i="10" s="1"/>
  <c r="D73" i="5"/>
  <c r="N73" i="1"/>
  <c r="O73" i="1"/>
  <c r="D73" i="2"/>
  <c r="G73" i="2" s="1"/>
  <c r="I73" i="10" s="1"/>
  <c r="H73" i="2"/>
  <c r="J73" i="2" s="1"/>
  <c r="M73" i="2" s="1"/>
  <c r="AA73" i="10"/>
  <c r="R73" i="10"/>
  <c r="A74" i="5"/>
  <c r="A74" i="2"/>
  <c r="E75" i="10"/>
  <c r="F75" i="10" s="1"/>
  <c r="H75" i="2"/>
  <c r="J75" i="2" s="1"/>
  <c r="M75" i="2" s="1"/>
  <c r="N75" i="1"/>
  <c r="D75" i="5"/>
  <c r="AA75" i="10"/>
  <c r="R75" i="10"/>
  <c r="D78" i="10"/>
  <c r="N78" i="1"/>
  <c r="H78" i="2"/>
  <c r="J78" i="2" s="1"/>
  <c r="D79" i="5"/>
  <c r="D79" i="2"/>
  <c r="O79" i="1"/>
  <c r="E79" i="10"/>
  <c r="AA79" i="10"/>
  <c r="Z79" i="10"/>
  <c r="R79" i="10"/>
  <c r="E80" i="5"/>
  <c r="F80" i="5" s="1"/>
  <c r="O80" i="1"/>
  <c r="H80" i="2"/>
  <c r="J80" i="2" s="1"/>
  <c r="A81" i="2"/>
  <c r="A81" i="5"/>
  <c r="AA93" i="10"/>
  <c r="Z93" i="10"/>
  <c r="R93" i="10"/>
  <c r="H93" i="2"/>
  <c r="J93" i="2" s="1"/>
  <c r="K93" i="2" s="1"/>
  <c r="L93" i="2"/>
  <c r="D94" i="5"/>
  <c r="I94" i="5" s="1"/>
  <c r="E94" i="10"/>
  <c r="O94" i="1"/>
  <c r="N94" i="1"/>
  <c r="K135" i="10"/>
  <c r="F135" i="10"/>
  <c r="I124" i="5"/>
  <c r="F124" i="5"/>
  <c r="L72" i="10"/>
  <c r="F72" i="10"/>
  <c r="L164" i="5"/>
  <c r="W146" i="10"/>
  <c r="X88" i="10"/>
  <c r="N165" i="2"/>
  <c r="P165" i="2" s="1"/>
  <c r="K10" i="2"/>
  <c r="L10" i="2"/>
  <c r="F53" i="5"/>
  <c r="L47" i="2"/>
  <c r="K162" i="10"/>
  <c r="F162" i="10"/>
  <c r="L101" i="10"/>
  <c r="W101" i="10" s="1"/>
  <c r="F101" i="10"/>
  <c r="I83" i="5"/>
  <c r="M83" i="5" s="1"/>
  <c r="O83" i="5" s="1"/>
  <c r="F83" i="5"/>
  <c r="N48" i="1"/>
  <c r="N54" i="1"/>
  <c r="Z75" i="10"/>
  <c r="F4" i="6"/>
  <c r="W156" i="10"/>
  <c r="K143" i="10"/>
  <c r="N143" i="10" s="1"/>
  <c r="F143" i="10"/>
  <c r="L159" i="5"/>
  <c r="M121" i="5"/>
  <c r="O121" i="5" s="1"/>
  <c r="R121" i="5" s="1"/>
  <c r="L148" i="5"/>
  <c r="W160" i="10"/>
  <c r="K130" i="10"/>
  <c r="N130" i="10" s="1"/>
  <c r="F76" i="10"/>
  <c r="K162" i="2"/>
  <c r="N162" i="2" s="1"/>
  <c r="N119" i="2"/>
  <c r="M156" i="5"/>
  <c r="O156" i="5" s="1"/>
  <c r="Q156" i="5" s="1"/>
  <c r="J4" i="6"/>
  <c r="W127" i="10"/>
  <c r="L91" i="5"/>
  <c r="X160" i="10"/>
  <c r="X118" i="10"/>
  <c r="N168" i="2"/>
  <c r="W148" i="10"/>
  <c r="A51" i="10"/>
  <c r="A46" i="10"/>
  <c r="M55" i="2"/>
  <c r="A46" i="5"/>
  <c r="P4" i="10"/>
  <c r="Q49" i="5"/>
  <c r="F48" i="5"/>
  <c r="F134" i="10"/>
  <c r="N92" i="2"/>
  <c r="F153" i="5"/>
  <c r="F149" i="10"/>
  <c r="N89" i="2"/>
  <c r="K142" i="2"/>
  <c r="L142" i="2"/>
  <c r="D67" i="2"/>
  <c r="L131" i="10"/>
  <c r="F131" i="10"/>
  <c r="L120" i="10"/>
  <c r="N120" i="10" s="1"/>
  <c r="F120" i="10"/>
  <c r="N109" i="2"/>
  <c r="K84" i="10"/>
  <c r="N84" i="10" s="1"/>
  <c r="F84" i="10"/>
  <c r="K68" i="10"/>
  <c r="N56" i="1"/>
  <c r="I71" i="5"/>
  <c r="I135" i="5"/>
  <c r="F135" i="5"/>
  <c r="Z73" i="10"/>
  <c r="R86" i="5"/>
  <c r="L115" i="5"/>
  <c r="N94" i="2"/>
  <c r="L81" i="5"/>
  <c r="F64" i="10"/>
  <c r="F139" i="10"/>
  <c r="F127" i="10"/>
  <c r="Q143" i="5"/>
  <c r="F157" i="10"/>
  <c r="F152" i="10"/>
  <c r="F150" i="10"/>
  <c r="N21" i="2"/>
  <c r="L68" i="2"/>
  <c r="D15" i="5"/>
  <c r="R9" i="10"/>
  <c r="A9" i="2"/>
  <c r="A9" i="5"/>
  <c r="M9" i="2"/>
  <c r="K45" i="10"/>
  <c r="D64" i="5"/>
  <c r="N64" i="1"/>
  <c r="AA64" i="10"/>
  <c r="Z64" i="10"/>
  <c r="E65" i="10"/>
  <c r="F65" i="10" s="1"/>
  <c r="O65" i="1"/>
  <c r="L155" i="6"/>
  <c r="M155" i="6"/>
  <c r="N121" i="2"/>
  <c r="E27" i="5"/>
  <c r="F27" i="5" s="1"/>
  <c r="D27" i="2"/>
  <c r="G27" i="2" s="1"/>
  <c r="I27" i="10" s="1"/>
  <c r="H28" i="2"/>
  <c r="J28" i="2" s="1"/>
  <c r="E30" i="5"/>
  <c r="D30" i="2"/>
  <c r="A31" i="2"/>
  <c r="A31" i="5"/>
  <c r="E42" i="10"/>
  <c r="F42" i="10" s="1"/>
  <c r="N42" i="1"/>
  <c r="E43" i="10"/>
  <c r="F43" i="10" s="1"/>
  <c r="D43" i="5"/>
  <c r="I45" i="5"/>
  <c r="M45" i="5" s="1"/>
  <c r="O45" i="5" s="1"/>
  <c r="I77" i="5"/>
  <c r="H16" i="2"/>
  <c r="J16" i="2" s="1"/>
  <c r="K16" i="2" s="1"/>
  <c r="AA19" i="10"/>
  <c r="R19" i="10"/>
  <c r="K22" i="5"/>
  <c r="N22" i="5" s="1"/>
  <c r="H22" i="2"/>
  <c r="J22" i="2" s="1"/>
  <c r="E23" i="10"/>
  <c r="O23" i="1"/>
  <c r="AA26" i="10"/>
  <c r="Z26" i="10"/>
  <c r="D28" i="5"/>
  <c r="O28" i="1"/>
  <c r="D32" i="5"/>
  <c r="D32" i="2"/>
  <c r="G32" i="2" s="1"/>
  <c r="AA32" i="10"/>
  <c r="R32" i="10"/>
  <c r="E34" i="10"/>
  <c r="D34" i="5"/>
  <c r="D37" i="5"/>
  <c r="E37" i="10"/>
  <c r="O37" i="1"/>
  <c r="AA43" i="10"/>
  <c r="Z43" i="10"/>
  <c r="K11" i="10"/>
  <c r="G12" i="6"/>
  <c r="K16" i="5"/>
  <c r="N16" i="5" s="1"/>
  <c r="G16" i="6"/>
  <c r="K18" i="5"/>
  <c r="H27" i="2"/>
  <c r="J27" i="2" s="1"/>
  <c r="M27" i="2" s="1"/>
  <c r="H33" i="2"/>
  <c r="J33" i="2" s="1"/>
  <c r="M33" i="2" s="1"/>
  <c r="K46" i="2"/>
  <c r="N46" i="2" s="1"/>
  <c r="I69" i="5"/>
  <c r="D14" i="5"/>
  <c r="I14" i="5" s="1"/>
  <c r="D97" i="5"/>
  <c r="E105" i="10"/>
  <c r="M99" i="2"/>
  <c r="L95" i="2"/>
  <c r="Z96" i="10"/>
  <c r="Z97" i="10"/>
  <c r="R99" i="10"/>
  <c r="Z126" i="10"/>
  <c r="I9" i="5"/>
  <c r="M9" i="5" s="1"/>
  <c r="O9" i="5" s="1"/>
  <c r="Q9" i="5" s="1"/>
  <c r="N9" i="1"/>
  <c r="K10" i="10"/>
  <c r="G40" i="6"/>
  <c r="R40" i="10"/>
  <c r="G46" i="6"/>
  <c r="K48" i="10"/>
  <c r="O49" i="1"/>
  <c r="L112" i="10"/>
  <c r="N112" i="10" s="1"/>
  <c r="K116" i="10"/>
  <c r="K21" i="5"/>
  <c r="K24" i="5"/>
  <c r="L24" i="5" s="1"/>
  <c r="N31" i="1"/>
  <c r="G31" i="6"/>
  <c r="H31" i="2"/>
  <c r="J31" i="2" s="1"/>
  <c r="M31" i="2" s="1"/>
  <c r="K35" i="2"/>
  <c r="N35" i="2" s="1"/>
  <c r="O38" i="1"/>
  <c r="L38" i="2"/>
  <c r="M39" i="2"/>
  <c r="R41" i="10"/>
  <c r="I46" i="5"/>
  <c r="M46" i="5" s="1"/>
  <c r="O46" i="5" s="1"/>
  <c r="K50" i="10"/>
  <c r="K51" i="10"/>
  <c r="I52" i="5"/>
  <c r="K60" i="10"/>
  <c r="K63" i="10"/>
  <c r="K73" i="5"/>
  <c r="N73" i="5" s="1"/>
  <c r="K74" i="10"/>
  <c r="N74" i="10" s="1"/>
  <c r="M74" i="2"/>
  <c r="K75" i="5"/>
  <c r="N75" i="5" s="1"/>
  <c r="M81" i="2"/>
  <c r="N81" i="2" s="1"/>
  <c r="N82" i="1"/>
  <c r="K85" i="10"/>
  <c r="N85" i="10" s="1"/>
  <c r="K87" i="10"/>
  <c r="N87" i="10" s="1"/>
  <c r="O90" i="1"/>
  <c r="I101" i="5"/>
  <c r="K104" i="10"/>
  <c r="N104" i="10" s="1"/>
  <c r="K107" i="10"/>
  <c r="K108" i="10"/>
  <c r="M108" i="2"/>
  <c r="N117" i="1"/>
  <c r="K118" i="10"/>
  <c r="N138" i="1"/>
  <c r="K150" i="2"/>
  <c r="N150" i="2" s="1"/>
  <c r="K152" i="5"/>
  <c r="N152" i="5" s="1"/>
  <c r="I154" i="5"/>
  <c r="K156" i="10"/>
  <c r="N156" i="10" s="1"/>
  <c r="K162" i="5"/>
  <c r="N162" i="5" s="1"/>
  <c r="K166" i="10"/>
  <c r="K77" i="5"/>
  <c r="N77" i="5" s="1"/>
  <c r="L89" i="10"/>
  <c r="N89" i="10" s="1"/>
  <c r="M122" i="2"/>
  <c r="N122" i="2" s="1"/>
  <c r="M125" i="2"/>
  <c r="M127" i="2"/>
  <c r="N128" i="1"/>
  <c r="N161" i="1"/>
  <c r="L56" i="2"/>
  <c r="L58" i="10"/>
  <c r="N79" i="1"/>
  <c r="N95" i="1"/>
  <c r="N96" i="1"/>
  <c r="N97" i="1"/>
  <c r="M97" i="2"/>
  <c r="N97" i="2" s="1"/>
  <c r="L98" i="2"/>
  <c r="N98" i="2" s="1"/>
  <c r="P98" i="2" s="1"/>
  <c r="N100" i="1"/>
  <c r="N126" i="1"/>
  <c r="O130" i="1"/>
  <c r="N152" i="1"/>
  <c r="N162" i="1"/>
  <c r="X53" i="10"/>
  <c r="W53" i="10"/>
  <c r="N53" i="10"/>
  <c r="L107" i="5"/>
  <c r="N165" i="5"/>
  <c r="W155" i="10"/>
  <c r="X155" i="10"/>
  <c r="W115" i="10"/>
  <c r="X115" i="10"/>
  <c r="W49" i="10"/>
  <c r="M138" i="5"/>
  <c r="O138" i="5" s="1"/>
  <c r="Q138" i="5" s="1"/>
  <c r="N115" i="10"/>
  <c r="I19" i="5"/>
  <c r="P77" i="2"/>
  <c r="P91" i="2"/>
  <c r="N144" i="2"/>
  <c r="U10" i="10"/>
  <c r="T10" i="10"/>
  <c r="K17" i="10"/>
  <c r="U21" i="10"/>
  <c r="T21" i="10"/>
  <c r="M162" i="5"/>
  <c r="O162" i="5" s="1"/>
  <c r="N104" i="2"/>
  <c r="F145" i="10"/>
  <c r="K153" i="10"/>
  <c r="N153" i="10" s="1"/>
  <c r="F153" i="10"/>
  <c r="W149" i="10"/>
  <c r="X149" i="10"/>
  <c r="N86" i="5"/>
  <c r="K79" i="2"/>
  <c r="N79" i="2" s="1"/>
  <c r="P79" i="2" s="1"/>
  <c r="L79" i="2"/>
  <c r="K165" i="10"/>
  <c r="F165" i="10"/>
  <c r="L146" i="5"/>
  <c r="M146" i="5"/>
  <c r="O146" i="5" s="1"/>
  <c r="Q146" i="5" s="1"/>
  <c r="I142" i="5"/>
  <c r="L142" i="5" s="1"/>
  <c r="F142" i="5"/>
  <c r="N149" i="5"/>
  <c r="K114" i="10"/>
  <c r="F114" i="10"/>
  <c r="L112" i="2"/>
  <c r="K112" i="2"/>
  <c r="I109" i="5"/>
  <c r="F109" i="5"/>
  <c r="K103" i="10"/>
  <c r="N103" i="10" s="1"/>
  <c r="F103" i="10"/>
  <c r="X101" i="10"/>
  <c r="I98" i="5"/>
  <c r="M98" i="5" s="1"/>
  <c r="O98" i="5" s="1"/>
  <c r="F98" i="5"/>
  <c r="F90" i="5"/>
  <c r="I90" i="5"/>
  <c r="W85" i="10"/>
  <c r="I137" i="5"/>
  <c r="F137" i="5"/>
  <c r="L68" i="10"/>
  <c r="F68" i="10"/>
  <c r="N102" i="2"/>
  <c r="Q102" i="2" s="1"/>
  <c r="Z10" i="10"/>
  <c r="AA10" i="10"/>
  <c r="R10" i="10"/>
  <c r="D11" i="5"/>
  <c r="E11" i="10"/>
  <c r="H11" i="2"/>
  <c r="D11" i="2"/>
  <c r="N11" i="1"/>
  <c r="O11" i="1"/>
  <c r="AA11" i="10"/>
  <c r="Z11" i="10"/>
  <c r="E12" i="5"/>
  <c r="F12" i="5" s="1"/>
  <c r="G4" i="1"/>
  <c r="O12" i="1"/>
  <c r="H12" i="2"/>
  <c r="J12" i="2" s="1"/>
  <c r="L12" i="2" s="1"/>
  <c r="E13" i="5"/>
  <c r="F13" i="5" s="1"/>
  <c r="O13" i="1"/>
  <c r="E14" i="5"/>
  <c r="H14" i="2"/>
  <c r="J14" i="2" s="1"/>
  <c r="D14" i="2"/>
  <c r="O14" i="1"/>
  <c r="N149" i="10"/>
  <c r="L10" i="10"/>
  <c r="L4" i="1"/>
  <c r="R16" i="10"/>
  <c r="E20" i="10"/>
  <c r="F20" i="10" s="1"/>
  <c r="O20" i="1"/>
  <c r="D20" i="5"/>
  <c r="N139" i="2"/>
  <c r="P139" i="2" s="1"/>
  <c r="K135" i="2"/>
  <c r="L135" i="2"/>
  <c r="E9" i="10"/>
  <c r="O9" i="1"/>
  <c r="AA16" i="10"/>
  <c r="Z16" i="10"/>
  <c r="H19" i="2"/>
  <c r="J19" i="2" s="1"/>
  <c r="K19" i="2" s="1"/>
  <c r="D19" i="2"/>
  <c r="N141" i="10"/>
  <c r="N43" i="1"/>
  <c r="N32" i="1"/>
  <c r="O25" i="1"/>
  <c r="H52" i="2"/>
  <c r="J52" i="2" s="1"/>
  <c r="D50" i="5"/>
  <c r="O43" i="1"/>
  <c r="D42" i="5"/>
  <c r="L39" i="10"/>
  <c r="D33" i="2"/>
  <c r="G33" i="2" s="1"/>
  <c r="K26" i="10"/>
  <c r="D23" i="5"/>
  <c r="D76" i="5"/>
  <c r="L9" i="2"/>
  <c r="Z14" i="10"/>
  <c r="Z29" i="10"/>
  <c r="Z39" i="10"/>
  <c r="L13" i="2"/>
  <c r="L21" i="10"/>
  <c r="K24" i="2"/>
  <c r="K25" i="10"/>
  <c r="K34" i="10"/>
  <c r="L35" i="10"/>
  <c r="G36" i="6"/>
  <c r="I44" i="5"/>
  <c r="M44" i="5" s="1"/>
  <c r="O44" i="5" s="1"/>
  <c r="M45" i="2"/>
  <c r="K46" i="10"/>
  <c r="L121" i="10"/>
  <c r="E28" i="10"/>
  <c r="F28" i="10" s="1"/>
  <c r="N22" i="1"/>
  <c r="N72" i="10"/>
  <c r="Z21" i="10"/>
  <c r="Z23" i="10"/>
  <c r="R29" i="10"/>
  <c r="L39" i="2"/>
  <c r="L15" i="10"/>
  <c r="N23" i="1"/>
  <c r="L23" i="2"/>
  <c r="N23" i="2" s="1"/>
  <c r="F36" i="5"/>
  <c r="M36" i="2"/>
  <c r="E41" i="10"/>
  <c r="F41" i="10" s="1"/>
  <c r="K45" i="2"/>
  <c r="N76" i="1"/>
  <c r="N155" i="1"/>
  <c r="M156" i="2"/>
  <c r="N156" i="2" s="1"/>
  <c r="F24" i="5"/>
  <c r="N122" i="10"/>
  <c r="O29" i="1"/>
  <c r="N41" i="1"/>
  <c r="D31" i="10"/>
  <c r="D25" i="2"/>
  <c r="G25" i="2" s="1"/>
  <c r="Z36" i="10"/>
  <c r="T38" i="10"/>
  <c r="K15" i="10"/>
  <c r="M17" i="2"/>
  <c r="K18" i="2"/>
  <c r="K20" i="10"/>
  <c r="K23" i="5"/>
  <c r="N23" i="5" s="1"/>
  <c r="I27" i="5"/>
  <c r="K28" i="5"/>
  <c r="K29" i="5"/>
  <c r="K41" i="10"/>
  <c r="K42" i="10"/>
  <c r="K43" i="10"/>
  <c r="K44" i="10"/>
  <c r="K146" i="10"/>
  <c r="N146" i="10" s="1"/>
  <c r="L55" i="2"/>
  <c r="L59" i="10"/>
  <c r="K64" i="10"/>
  <c r="N64" i="10" s="1"/>
  <c r="K64" i="2"/>
  <c r="N64" i="2" s="1"/>
  <c r="N66" i="1"/>
  <c r="N77" i="1"/>
  <c r="G77" i="6"/>
  <c r="M87" i="2"/>
  <c r="N87" i="2" s="1"/>
  <c r="M106" i="2"/>
  <c r="G133" i="6"/>
  <c r="K159" i="10"/>
  <c r="N159" i="10" s="1"/>
  <c r="M161" i="2"/>
  <c r="N161" i="2" s="1"/>
  <c r="L51" i="10"/>
  <c r="K62" i="10"/>
  <c r="L66" i="10"/>
  <c r="N70" i="1"/>
  <c r="L77" i="10"/>
  <c r="M90" i="2"/>
  <c r="N90" i="2" s="1"/>
  <c r="K96" i="2"/>
  <c r="N96" i="2" s="1"/>
  <c r="Q96" i="2" s="1"/>
  <c r="L98" i="10"/>
  <c r="N98" i="10" s="1"/>
  <c r="K101" i="10"/>
  <c r="L108" i="10"/>
  <c r="K110" i="10"/>
  <c r="N110" i="10" s="1"/>
  <c r="L117" i="10"/>
  <c r="N122" i="1"/>
  <c r="N130" i="1"/>
  <c r="M130" i="2"/>
  <c r="K140" i="10"/>
  <c r="M143" i="2"/>
  <c r="N143" i="2" s="1"/>
  <c r="L162" i="10"/>
  <c r="M169" i="2"/>
  <c r="I57" i="5"/>
  <c r="M57" i="5" s="1"/>
  <c r="O57" i="5" s="1"/>
  <c r="K73" i="10"/>
  <c r="K76" i="5"/>
  <c r="N76" i="5" s="1"/>
  <c r="K86" i="10"/>
  <c r="N86" i="10" s="1"/>
  <c r="M86" i="2"/>
  <c r="N86" i="2" s="1"/>
  <c r="L90" i="10"/>
  <c r="I104" i="5"/>
  <c r="K105" i="10"/>
  <c r="I111" i="5"/>
  <c r="N151" i="1"/>
  <c r="L152" i="10"/>
  <c r="N152" i="10" s="1"/>
  <c r="K168" i="10"/>
  <c r="Q29" i="5"/>
  <c r="R29" i="5"/>
  <c r="P152" i="2"/>
  <c r="Q152" i="2"/>
  <c r="Q152" i="5"/>
  <c r="R157" i="5"/>
  <c r="Q157" i="5"/>
  <c r="P103" i="2"/>
  <c r="K137" i="2"/>
  <c r="L137" i="2"/>
  <c r="T20" i="10"/>
  <c r="U20" i="10"/>
  <c r="U28" i="10"/>
  <c r="T28" i="10"/>
  <c r="T40" i="10"/>
  <c r="L40" i="10"/>
  <c r="U40" i="10"/>
  <c r="T42" i="10"/>
  <c r="U42" i="10"/>
  <c r="T62" i="10"/>
  <c r="U62" i="10"/>
  <c r="U67" i="10"/>
  <c r="T67" i="10"/>
  <c r="L75" i="6"/>
  <c r="M75" i="6"/>
  <c r="L76" i="10"/>
  <c r="N76" i="10" s="1"/>
  <c r="T76" i="10"/>
  <c r="U76" i="10"/>
  <c r="L77" i="6"/>
  <c r="M77" i="6"/>
  <c r="U83" i="10"/>
  <c r="T83" i="10"/>
  <c r="L83" i="10"/>
  <c r="L85" i="6"/>
  <c r="M85" i="6"/>
  <c r="L87" i="6"/>
  <c r="M87" i="6"/>
  <c r="M89" i="6"/>
  <c r="L89" i="6"/>
  <c r="K91" i="10"/>
  <c r="F91" i="10"/>
  <c r="L94" i="6"/>
  <c r="M94" i="6"/>
  <c r="T113" i="10"/>
  <c r="U113" i="10"/>
  <c r="L113" i="10"/>
  <c r="T114" i="10"/>
  <c r="L114" i="10"/>
  <c r="L116" i="6"/>
  <c r="M116" i="6"/>
  <c r="M126" i="6"/>
  <c r="L126" i="6"/>
  <c r="F128" i="10"/>
  <c r="L128" i="10"/>
  <c r="T135" i="10"/>
  <c r="L135" i="10"/>
  <c r="T144" i="10"/>
  <c r="L144" i="10"/>
  <c r="U144" i="10"/>
  <c r="M148" i="6"/>
  <c r="L148" i="6"/>
  <c r="T151" i="10"/>
  <c r="L151" i="10"/>
  <c r="U151" i="10"/>
  <c r="T158" i="10"/>
  <c r="U158" i="10"/>
  <c r="L158" i="10"/>
  <c r="N158" i="10" s="1"/>
  <c r="L159" i="6"/>
  <c r="M159" i="6"/>
  <c r="U168" i="10"/>
  <c r="L168" i="10"/>
  <c r="T168" i="10"/>
  <c r="T24" i="10"/>
  <c r="U24" i="10"/>
  <c r="L24" i="10"/>
  <c r="L74" i="6"/>
  <c r="M74" i="6"/>
  <c r="L76" i="6"/>
  <c r="M76" i="6"/>
  <c r="M82" i="6"/>
  <c r="L82" i="6"/>
  <c r="M86" i="6"/>
  <c r="L86" i="6"/>
  <c r="L88" i="6"/>
  <c r="M88" i="6"/>
  <c r="M90" i="6"/>
  <c r="L90" i="6"/>
  <c r="U96" i="10"/>
  <c r="T96" i="10"/>
  <c r="U97" i="10"/>
  <c r="T97" i="10"/>
  <c r="L97" i="10"/>
  <c r="N97" i="10" s="1"/>
  <c r="L113" i="6"/>
  <c r="M113" i="6"/>
  <c r="U116" i="10"/>
  <c r="T116" i="10"/>
  <c r="T126" i="10"/>
  <c r="U126" i="10"/>
  <c r="M144" i="6"/>
  <c r="L144" i="6"/>
  <c r="M147" i="6"/>
  <c r="L147" i="6"/>
  <c r="L149" i="6"/>
  <c r="M149" i="6"/>
  <c r="M154" i="6"/>
  <c r="L154" i="6"/>
  <c r="U161" i="10"/>
  <c r="L161" i="10"/>
  <c r="N161" i="10" s="1"/>
  <c r="T161" i="10"/>
  <c r="M163" i="6"/>
  <c r="L163" i="6"/>
  <c r="M166" i="6"/>
  <c r="L166" i="6"/>
  <c r="M168" i="6"/>
  <c r="L168" i="6"/>
  <c r="X49" i="10"/>
  <c r="W142" i="10"/>
  <c r="U73" i="10"/>
  <c r="L116" i="10"/>
  <c r="W116" i="10" s="1"/>
  <c r="N68" i="2"/>
  <c r="Q68" i="2" s="1"/>
  <c r="L67" i="10"/>
  <c r="X67" i="10" s="1"/>
  <c r="N35" i="1"/>
  <c r="K38" i="10"/>
  <c r="D47" i="2"/>
  <c r="G47" i="2" s="1"/>
  <c r="M51" i="2"/>
  <c r="G52" i="6"/>
  <c r="L54" i="10"/>
  <c r="M88" i="2"/>
  <c r="N88" i="2" s="1"/>
  <c r="M107" i="2"/>
  <c r="R109" i="10"/>
  <c r="N114" i="1"/>
  <c r="O133" i="1"/>
  <c r="N135" i="1"/>
  <c r="N136" i="1"/>
  <c r="M157" i="2"/>
  <c r="N158" i="1"/>
  <c r="N150" i="10"/>
  <c r="L60" i="10"/>
  <c r="K9" i="10"/>
  <c r="R12" i="10"/>
  <c r="D26" i="2"/>
  <c r="N65" i="1"/>
  <c r="N80" i="1"/>
  <c r="M80" i="2"/>
  <c r="N81" i="1"/>
  <c r="R146" i="5"/>
  <c r="N141" i="5"/>
  <c r="L141" i="5"/>
  <c r="K128" i="5"/>
  <c r="I120" i="5"/>
  <c r="L117" i="5"/>
  <c r="I105" i="5"/>
  <c r="K103" i="5"/>
  <c r="R92" i="5"/>
  <c r="Q92" i="5"/>
  <c r="R89" i="5"/>
  <c r="K89" i="5"/>
  <c r="Q85" i="5"/>
  <c r="R85" i="5"/>
  <c r="K83" i="5"/>
  <c r="K82" i="5"/>
  <c r="I78" i="5"/>
  <c r="I62" i="5"/>
  <c r="K57" i="5"/>
  <c r="K51" i="5"/>
  <c r="K48" i="5"/>
  <c r="K47" i="5"/>
  <c r="R47" i="5"/>
  <c r="Q47" i="5"/>
  <c r="K46" i="5"/>
  <c r="K45" i="5"/>
  <c r="K44" i="5"/>
  <c r="R36" i="5"/>
  <c r="Q36" i="5"/>
  <c r="Q35" i="5"/>
  <c r="R35" i="5"/>
  <c r="K35" i="5"/>
  <c r="N35" i="5" s="1"/>
  <c r="K34" i="5"/>
  <c r="N9" i="5"/>
  <c r="R88" i="5"/>
  <c r="Q88" i="5"/>
  <c r="R107" i="5"/>
  <c r="Q107" i="5"/>
  <c r="R117" i="5"/>
  <c r="Q117" i="5"/>
  <c r="Q132" i="5"/>
  <c r="R132" i="5"/>
  <c r="Q128" i="5"/>
  <c r="R128" i="5"/>
  <c r="R51" i="5"/>
  <c r="Q59" i="5"/>
  <c r="R59" i="5"/>
  <c r="M169" i="5"/>
  <c r="O169" i="5" s="1"/>
  <c r="L169" i="5"/>
  <c r="M147" i="5"/>
  <c r="O147" i="5" s="1"/>
  <c r="L147" i="5"/>
  <c r="M142" i="5"/>
  <c r="O142" i="5" s="1"/>
  <c r="X157" i="10"/>
  <c r="W157" i="10"/>
  <c r="N157" i="10"/>
  <c r="X139" i="10"/>
  <c r="N139" i="10"/>
  <c r="W139" i="10"/>
  <c r="X110" i="10"/>
  <c r="W110" i="10"/>
  <c r="L107" i="2"/>
  <c r="K107" i="2"/>
  <c r="M106" i="5"/>
  <c r="O106" i="5" s="1"/>
  <c r="L106" i="5"/>
  <c r="W92" i="10"/>
  <c r="X92" i="10"/>
  <c r="N92" i="10"/>
  <c r="L84" i="2"/>
  <c r="K84" i="2"/>
  <c r="R83" i="5"/>
  <c r="Q83" i="5"/>
  <c r="M163" i="5"/>
  <c r="O163" i="5" s="1"/>
  <c r="L163" i="5"/>
  <c r="M134" i="5"/>
  <c r="O134" i="5" s="1"/>
  <c r="L134" i="5"/>
  <c r="K57" i="2"/>
  <c r="L30" i="2"/>
  <c r="K30" i="2"/>
  <c r="K12" i="2"/>
  <c r="R141" i="5"/>
  <c r="Q141" i="5"/>
  <c r="R164" i="5"/>
  <c r="Q164" i="5"/>
  <c r="Q121" i="5"/>
  <c r="Q115" i="5"/>
  <c r="R115" i="5"/>
  <c r="Q91" i="5"/>
  <c r="R91" i="5"/>
  <c r="Q114" i="5"/>
  <c r="R114" i="5"/>
  <c r="R140" i="5"/>
  <c r="Q140" i="5"/>
  <c r="P168" i="2"/>
  <c r="Q168" i="2"/>
  <c r="P159" i="2"/>
  <c r="Q159" i="2"/>
  <c r="R81" i="5"/>
  <c r="Q81" i="5"/>
  <c r="L31" i="10"/>
  <c r="U31" i="10"/>
  <c r="T31" i="10"/>
  <c r="K151" i="2"/>
  <c r="L151" i="2"/>
  <c r="X138" i="10"/>
  <c r="W138" i="10"/>
  <c r="K132" i="2"/>
  <c r="L132" i="2"/>
  <c r="X145" i="10"/>
  <c r="W145" i="10"/>
  <c r="L118" i="2"/>
  <c r="K118" i="2"/>
  <c r="K116" i="2"/>
  <c r="L116" i="2"/>
  <c r="K110" i="2"/>
  <c r="L110" i="2"/>
  <c r="K76" i="2"/>
  <c r="L76" i="2"/>
  <c r="K67" i="2"/>
  <c r="Q167" i="5"/>
  <c r="R167" i="5"/>
  <c r="Q130" i="5"/>
  <c r="R26" i="5"/>
  <c r="Q26" i="5"/>
  <c r="R151" i="5"/>
  <c r="Q151" i="5"/>
  <c r="Q63" i="5"/>
  <c r="R63" i="5"/>
  <c r="R116" i="5"/>
  <c r="Q116" i="5"/>
  <c r="R48" i="5"/>
  <c r="Q48" i="5"/>
  <c r="Q165" i="2"/>
  <c r="P115" i="2"/>
  <c r="L160" i="2"/>
  <c r="K160" i="2"/>
  <c r="L157" i="2"/>
  <c r="K157" i="2"/>
  <c r="X166" i="10"/>
  <c r="N166" i="10"/>
  <c r="W166" i="10"/>
  <c r="K117" i="2"/>
  <c r="L117" i="2"/>
  <c r="K80" i="2"/>
  <c r="L80" i="2"/>
  <c r="M145" i="5"/>
  <c r="O145" i="5" s="1"/>
  <c r="L145" i="5"/>
  <c r="M127" i="5"/>
  <c r="O127" i="5" s="1"/>
  <c r="L127" i="5"/>
  <c r="K130" i="2"/>
  <c r="L130" i="2"/>
  <c r="L124" i="2"/>
  <c r="K124" i="2"/>
  <c r="L114" i="2"/>
  <c r="K114" i="2"/>
  <c r="M109" i="5"/>
  <c r="O109" i="5" s="1"/>
  <c r="L109" i="5"/>
  <c r="K108" i="2"/>
  <c r="L108" i="2"/>
  <c r="W86" i="10"/>
  <c r="X86" i="10"/>
  <c r="I69" i="10"/>
  <c r="L66" i="2"/>
  <c r="K66" i="2"/>
  <c r="L67" i="5"/>
  <c r="I10" i="5"/>
  <c r="F10" i="5"/>
  <c r="U18" i="10"/>
  <c r="T18" i="10"/>
  <c r="L18" i="10"/>
  <c r="T36" i="10"/>
  <c r="U36" i="10"/>
  <c r="L36" i="10"/>
  <c r="L39" i="6"/>
  <c r="M39" i="6"/>
  <c r="M40" i="6"/>
  <c r="L40" i="6"/>
  <c r="M41" i="6"/>
  <c r="L41" i="6"/>
  <c r="L42" i="6"/>
  <c r="M42" i="6"/>
  <c r="L43" i="6"/>
  <c r="M43" i="6"/>
  <c r="U43" i="10"/>
  <c r="L43" i="10"/>
  <c r="N43" i="10" s="1"/>
  <c r="L45" i="6"/>
  <c r="M45" i="6"/>
  <c r="U45" i="10"/>
  <c r="T45" i="10"/>
  <c r="L45" i="10"/>
  <c r="K47" i="10"/>
  <c r="F47" i="10"/>
  <c r="L48" i="6"/>
  <c r="M48" i="6"/>
  <c r="T48" i="10"/>
  <c r="L49" i="6"/>
  <c r="M49" i="6"/>
  <c r="L51" i="6"/>
  <c r="M51" i="6"/>
  <c r="M52" i="6"/>
  <c r="L52" i="6"/>
  <c r="U52" i="10"/>
  <c r="T52" i="10"/>
  <c r="M56" i="6"/>
  <c r="L56" i="6"/>
  <c r="M57" i="6"/>
  <c r="L57" i="6"/>
  <c r="L60" i="6"/>
  <c r="M60" i="6"/>
  <c r="L61" i="6"/>
  <c r="M61" i="6"/>
  <c r="L66" i="6"/>
  <c r="M66" i="6"/>
  <c r="U68" i="10"/>
  <c r="T68" i="10"/>
  <c r="L130" i="5"/>
  <c r="M37" i="6"/>
  <c r="L37" i="6"/>
  <c r="M38" i="6"/>
  <c r="L38" i="6"/>
  <c r="L44" i="6"/>
  <c r="M44" i="6"/>
  <c r="T44" i="10"/>
  <c r="U44" i="10"/>
  <c r="L44" i="10"/>
  <c r="M46" i="6"/>
  <c r="L46" i="6"/>
  <c r="U46" i="10"/>
  <c r="T46" i="10"/>
  <c r="L46" i="10"/>
  <c r="M47" i="6"/>
  <c r="L47" i="6"/>
  <c r="M50" i="6"/>
  <c r="L50" i="6"/>
  <c r="F52" i="10"/>
  <c r="K52" i="10"/>
  <c r="M53" i="6"/>
  <c r="L53" i="6"/>
  <c r="L54" i="6"/>
  <c r="M54" i="6"/>
  <c r="L55" i="6"/>
  <c r="M55" i="6"/>
  <c r="U55" i="10"/>
  <c r="T55" i="10"/>
  <c r="L55" i="10"/>
  <c r="L58" i="6"/>
  <c r="M58" i="6"/>
  <c r="L59" i="6"/>
  <c r="M59" i="6"/>
  <c r="L62" i="6"/>
  <c r="M62" i="6"/>
  <c r="M63" i="6"/>
  <c r="L63" i="6"/>
  <c r="U63" i="10"/>
  <c r="T63" i="10"/>
  <c r="L63" i="10"/>
  <c r="L64" i="6"/>
  <c r="M64" i="6"/>
  <c r="U64" i="10"/>
  <c r="T64" i="10"/>
  <c r="U65" i="10"/>
  <c r="L67" i="6"/>
  <c r="M67" i="6"/>
  <c r="L68" i="6"/>
  <c r="M68" i="6"/>
  <c r="L14" i="10"/>
  <c r="F94" i="5"/>
  <c r="D155" i="5"/>
  <c r="P41" i="2" l="1"/>
  <c r="Q41" i="2"/>
  <c r="Q65" i="5"/>
  <c r="R65" i="5"/>
  <c r="R149" i="5"/>
  <c r="K73" i="2"/>
  <c r="R74" i="5"/>
  <c r="W120" i="10"/>
  <c r="N91" i="10"/>
  <c r="L74" i="5"/>
  <c r="L86" i="5"/>
  <c r="X93" i="10"/>
  <c r="N142" i="2"/>
  <c r="X91" i="10"/>
  <c r="X137" i="10"/>
  <c r="N82" i="10"/>
  <c r="N128" i="2"/>
  <c r="N127" i="2"/>
  <c r="P127" i="2" s="1"/>
  <c r="L48" i="10"/>
  <c r="Q66" i="5"/>
  <c r="K27" i="2"/>
  <c r="L98" i="5"/>
  <c r="X120" i="10"/>
  <c r="L126" i="10"/>
  <c r="W126" i="10" s="1"/>
  <c r="N18" i="2"/>
  <c r="L149" i="5"/>
  <c r="N118" i="10"/>
  <c r="F169" i="10"/>
  <c r="L65" i="5"/>
  <c r="N101" i="10"/>
  <c r="N101" i="2"/>
  <c r="M12" i="5"/>
  <c r="O12" i="5" s="1"/>
  <c r="L12" i="5"/>
  <c r="Q145" i="2"/>
  <c r="P145" i="2"/>
  <c r="P128" i="2"/>
  <c r="Q128" i="2"/>
  <c r="R39" i="5"/>
  <c r="Q58" i="5"/>
  <c r="Q123" i="5"/>
  <c r="N88" i="10"/>
  <c r="Q159" i="5"/>
  <c r="P146" i="2"/>
  <c r="F40" i="5"/>
  <c r="N95" i="2"/>
  <c r="P95" i="2" s="1"/>
  <c r="W137" i="10"/>
  <c r="L129" i="5"/>
  <c r="X74" i="10"/>
  <c r="W74" i="10"/>
  <c r="X102" i="10"/>
  <c r="W102" i="10"/>
  <c r="L166" i="5"/>
  <c r="Q22" i="5"/>
  <c r="R139" i="5"/>
  <c r="Q129" i="5"/>
  <c r="L61" i="10"/>
  <c r="W61" i="10" s="1"/>
  <c r="P149" i="2"/>
  <c r="L165" i="5"/>
  <c r="N50" i="10"/>
  <c r="N99" i="2"/>
  <c r="P99" i="2" s="1"/>
  <c r="K26" i="5"/>
  <c r="N26" i="5" s="1"/>
  <c r="Q136" i="2"/>
  <c r="W50" i="10"/>
  <c r="N17" i="2"/>
  <c r="P17" i="2" s="1"/>
  <c r="N56" i="2"/>
  <c r="P56" i="2" s="1"/>
  <c r="L107" i="10"/>
  <c r="L39" i="5"/>
  <c r="F38" i="5"/>
  <c r="N63" i="2"/>
  <c r="Q63" i="2" s="1"/>
  <c r="L66" i="5"/>
  <c r="N58" i="2"/>
  <c r="N147" i="2"/>
  <c r="Q147" i="2" s="1"/>
  <c r="N20" i="2"/>
  <c r="Q20" i="2" s="1"/>
  <c r="L16" i="2"/>
  <c r="N62" i="2"/>
  <c r="N100" i="2"/>
  <c r="P100" i="2" s="1"/>
  <c r="N43" i="2"/>
  <c r="Q43" i="2" s="1"/>
  <c r="N155" i="2"/>
  <c r="Q155" i="2" s="1"/>
  <c r="N153" i="2"/>
  <c r="Q153" i="2" s="1"/>
  <c r="N141" i="2"/>
  <c r="P141" i="2" s="1"/>
  <c r="Q142" i="2"/>
  <c r="P142" i="2"/>
  <c r="P60" i="2"/>
  <c r="Q60" i="2"/>
  <c r="Q154" i="2"/>
  <c r="P154" i="2"/>
  <c r="P155" i="2"/>
  <c r="P158" i="2"/>
  <c r="Q158" i="2"/>
  <c r="Q70" i="5"/>
  <c r="R70" i="5"/>
  <c r="P58" i="2"/>
  <c r="Q58" i="2"/>
  <c r="P62" i="2"/>
  <c r="Q62" i="2"/>
  <c r="Q148" i="2"/>
  <c r="P148" i="2"/>
  <c r="N13" i="2"/>
  <c r="Q13" i="2" s="1"/>
  <c r="N68" i="10"/>
  <c r="N24" i="5"/>
  <c r="Q167" i="2"/>
  <c r="I29" i="10"/>
  <c r="T29" i="10" s="1"/>
  <c r="Q153" i="5"/>
  <c r="N129" i="10"/>
  <c r="N140" i="2"/>
  <c r="P140" i="2" s="1"/>
  <c r="N126" i="2"/>
  <c r="N120" i="2"/>
  <c r="L156" i="5"/>
  <c r="M80" i="5"/>
  <c r="O80" i="5" s="1"/>
  <c r="L80" i="5"/>
  <c r="W159" i="10"/>
  <c r="Q82" i="5"/>
  <c r="Q139" i="2"/>
  <c r="Q125" i="5"/>
  <c r="Q103" i="5"/>
  <c r="R156" i="5"/>
  <c r="L100" i="10"/>
  <c r="N100" i="10" s="1"/>
  <c r="N52" i="10"/>
  <c r="N67" i="10"/>
  <c r="N169" i="2"/>
  <c r="P169" i="2" s="1"/>
  <c r="N106" i="2"/>
  <c r="Q106" i="2" s="1"/>
  <c r="N36" i="2"/>
  <c r="P36" i="2" s="1"/>
  <c r="K13" i="10"/>
  <c r="N13" i="10" s="1"/>
  <c r="N9" i="2"/>
  <c r="P9" i="2" s="1"/>
  <c r="L139" i="5"/>
  <c r="F41" i="5"/>
  <c r="M68" i="5"/>
  <c r="O68" i="5" s="1"/>
  <c r="L133" i="5"/>
  <c r="N38" i="2"/>
  <c r="P38" i="2" s="1"/>
  <c r="W93" i="10"/>
  <c r="P85" i="2"/>
  <c r="W52" i="10"/>
  <c r="M144" i="5"/>
  <c r="O144" i="5" s="1"/>
  <c r="L144" i="5"/>
  <c r="N116" i="10"/>
  <c r="L96" i="10"/>
  <c r="N96" i="10" s="1"/>
  <c r="L42" i="10"/>
  <c r="N42" i="10" s="1"/>
  <c r="F27" i="10"/>
  <c r="Q133" i="5"/>
  <c r="X107" i="10"/>
  <c r="Q99" i="5"/>
  <c r="L9" i="5"/>
  <c r="L62" i="10"/>
  <c r="W62" i="10" s="1"/>
  <c r="P102" i="2"/>
  <c r="D4" i="10"/>
  <c r="N39" i="2"/>
  <c r="P39" i="2" s="1"/>
  <c r="K71" i="10"/>
  <c r="N71" i="10" s="1"/>
  <c r="N24" i="2"/>
  <c r="N165" i="10"/>
  <c r="N125" i="2"/>
  <c r="P125" i="2" s="1"/>
  <c r="N74" i="2"/>
  <c r="P74" i="2" s="1"/>
  <c r="Q133" i="2"/>
  <c r="N34" i="2"/>
  <c r="N42" i="2"/>
  <c r="P42" i="2" s="1"/>
  <c r="Q127" i="2"/>
  <c r="N151" i="2"/>
  <c r="L143" i="5"/>
  <c r="N129" i="2"/>
  <c r="M100" i="5"/>
  <c r="O100" i="5" s="1"/>
  <c r="L100" i="5"/>
  <c r="R150" i="5"/>
  <c r="Q150" i="5"/>
  <c r="N83" i="2"/>
  <c r="P83" i="2" s="1"/>
  <c r="W64" i="10"/>
  <c r="X64" i="10"/>
  <c r="M168" i="5"/>
  <c r="O168" i="5" s="1"/>
  <c r="L168" i="5"/>
  <c r="F25" i="10"/>
  <c r="Q93" i="5"/>
  <c r="R93" i="5"/>
  <c r="L150" i="5"/>
  <c r="M131" i="5"/>
  <c r="O131" i="5" s="1"/>
  <c r="L131" i="5"/>
  <c r="Q113" i="2"/>
  <c r="P113" i="2"/>
  <c r="R4" i="10"/>
  <c r="N55" i="2"/>
  <c r="N135" i="2"/>
  <c r="Q135" i="2" s="1"/>
  <c r="N112" i="2"/>
  <c r="Q112" i="2" s="1"/>
  <c r="X22" i="10"/>
  <c r="W22" i="10"/>
  <c r="W80" i="10"/>
  <c r="X80" i="10"/>
  <c r="N40" i="2"/>
  <c r="X133" i="10"/>
  <c r="W133" i="10"/>
  <c r="N22" i="10"/>
  <c r="N133" i="10"/>
  <c r="L20" i="10"/>
  <c r="F14" i="5"/>
  <c r="N10" i="2"/>
  <c r="P10" i="2" s="1"/>
  <c r="W82" i="10"/>
  <c r="X82" i="10"/>
  <c r="X78" i="10"/>
  <c r="W78" i="10"/>
  <c r="X147" i="10"/>
  <c r="W147" i="10"/>
  <c r="N111" i="2"/>
  <c r="M110" i="5"/>
  <c r="O110" i="5" s="1"/>
  <c r="L110" i="5"/>
  <c r="X81" i="10"/>
  <c r="W81" i="10"/>
  <c r="N81" i="10"/>
  <c r="P63" i="2"/>
  <c r="P35" i="2"/>
  <c r="Q35" i="2"/>
  <c r="W67" i="10"/>
  <c r="X116" i="10"/>
  <c r="P68" i="2"/>
  <c r="N99" i="10"/>
  <c r="W111" i="10"/>
  <c r="X111" i="10"/>
  <c r="N111" i="10"/>
  <c r="L119" i="10"/>
  <c r="F119" i="10"/>
  <c r="K151" i="5"/>
  <c r="F151" i="5"/>
  <c r="L140" i="10"/>
  <c r="N140" i="10" s="1"/>
  <c r="F140" i="10"/>
  <c r="L17" i="10"/>
  <c r="N17" i="10" s="1"/>
  <c r="F17" i="10"/>
  <c r="Q101" i="2"/>
  <c r="P101" i="2"/>
  <c r="P43" i="2"/>
  <c r="L40" i="5"/>
  <c r="M40" i="5"/>
  <c r="O40" i="5" s="1"/>
  <c r="Q38" i="5"/>
  <c r="R38" i="5"/>
  <c r="I33" i="5"/>
  <c r="F33" i="5"/>
  <c r="K12" i="10"/>
  <c r="N12" i="10" s="1"/>
  <c r="F12" i="10"/>
  <c r="F108" i="5"/>
  <c r="I108" i="5"/>
  <c r="N37" i="2"/>
  <c r="K18" i="10"/>
  <c r="F18" i="10"/>
  <c r="F16" i="10"/>
  <c r="L16" i="10"/>
  <c r="X12" i="10"/>
  <c r="W12" i="10"/>
  <c r="L38" i="5"/>
  <c r="N38" i="10"/>
  <c r="L28" i="10"/>
  <c r="X28" i="10" s="1"/>
  <c r="K27" i="5"/>
  <c r="N27" i="5" s="1"/>
  <c r="R165" i="5"/>
  <c r="Q165" i="5"/>
  <c r="X154" i="10"/>
  <c r="W154" i="10"/>
  <c r="W163" i="10"/>
  <c r="X163" i="10"/>
  <c r="N163" i="10"/>
  <c r="I119" i="5"/>
  <c r="F119" i="5"/>
  <c r="I118" i="5"/>
  <c r="F118" i="5"/>
  <c r="K161" i="5"/>
  <c r="F161" i="5"/>
  <c r="W95" i="10"/>
  <c r="X95" i="10"/>
  <c r="N95" i="10"/>
  <c r="M53" i="5"/>
  <c r="O53" i="5" s="1"/>
  <c r="L53" i="5"/>
  <c r="Q131" i="2"/>
  <c r="P131" i="2"/>
  <c r="L158" i="5"/>
  <c r="M158" i="5"/>
  <c r="O158" i="5" s="1"/>
  <c r="F31" i="5"/>
  <c r="I31" i="5"/>
  <c r="K15" i="2"/>
  <c r="L15" i="2"/>
  <c r="M122" i="5"/>
  <c r="O122" i="5" s="1"/>
  <c r="L122" i="5"/>
  <c r="R21" i="5"/>
  <c r="Q21" i="5"/>
  <c r="Q163" i="2"/>
  <c r="P163" i="2"/>
  <c r="F21" i="10"/>
  <c r="K21" i="10"/>
  <c r="N21" i="10" s="1"/>
  <c r="M102" i="5"/>
  <c r="O102" i="5" s="1"/>
  <c r="L102" i="5"/>
  <c r="X87" i="10"/>
  <c r="W87" i="10"/>
  <c r="Q160" i="5"/>
  <c r="R160" i="5"/>
  <c r="M17" i="5"/>
  <c r="O17" i="5" s="1"/>
  <c r="L17" i="5"/>
  <c r="M13" i="5"/>
  <c r="O13" i="5" s="1"/>
  <c r="L13" i="5"/>
  <c r="F38" i="10"/>
  <c r="N154" i="10"/>
  <c r="N137" i="2"/>
  <c r="N114" i="10"/>
  <c r="N108" i="10"/>
  <c r="N132" i="10"/>
  <c r="X132" i="10"/>
  <c r="W132" i="10"/>
  <c r="M60" i="5"/>
  <c r="O60" i="5" s="1"/>
  <c r="L60" i="5"/>
  <c r="L84" i="5"/>
  <c r="M84" i="5"/>
  <c r="O84" i="5" s="1"/>
  <c r="I96" i="5"/>
  <c r="F96" i="5"/>
  <c r="X99" i="10"/>
  <c r="W99" i="10"/>
  <c r="N105" i="2"/>
  <c r="M87" i="5"/>
  <c r="O87" i="5" s="1"/>
  <c r="L87" i="5"/>
  <c r="I126" i="5"/>
  <c r="F126" i="5"/>
  <c r="I25" i="5"/>
  <c r="F25" i="5"/>
  <c r="N54" i="2"/>
  <c r="L109" i="10"/>
  <c r="F109" i="10"/>
  <c r="M136" i="5"/>
  <c r="O136" i="5" s="1"/>
  <c r="L136" i="5"/>
  <c r="F39" i="10"/>
  <c r="K39" i="10"/>
  <c r="N39" i="10" s="1"/>
  <c r="F33" i="10"/>
  <c r="I16" i="5"/>
  <c r="M16" i="5" s="1"/>
  <c r="O16" i="5" s="1"/>
  <c r="F16" i="5"/>
  <c r="X129" i="10"/>
  <c r="W129" i="10"/>
  <c r="N53" i="2"/>
  <c r="L51" i="2"/>
  <c r="N51" i="2" s="1"/>
  <c r="L44" i="2"/>
  <c r="K44" i="2"/>
  <c r="F19" i="10"/>
  <c r="L19" i="10"/>
  <c r="K14" i="10"/>
  <c r="N14" i="10" s="1"/>
  <c r="F14" i="10"/>
  <c r="P97" i="2"/>
  <c r="Q97" i="2"/>
  <c r="Q81" i="2"/>
  <c r="P81" i="2"/>
  <c r="Q125" i="2"/>
  <c r="Q74" i="2"/>
  <c r="I32" i="10"/>
  <c r="K32" i="2"/>
  <c r="N32" i="2" s="1"/>
  <c r="P32" i="2" s="1"/>
  <c r="P106" i="2"/>
  <c r="Q99" i="2"/>
  <c r="Q122" i="2"/>
  <c r="P122" i="2"/>
  <c r="P150" i="2"/>
  <c r="Q150" i="2"/>
  <c r="Q162" i="2"/>
  <c r="P162" i="2"/>
  <c r="W89" i="10"/>
  <c r="X89" i="10"/>
  <c r="N21" i="5"/>
  <c r="L21" i="5"/>
  <c r="I97" i="5"/>
  <c r="F97" i="5"/>
  <c r="F34" i="10"/>
  <c r="L34" i="10"/>
  <c r="I32" i="5"/>
  <c r="F32" i="5"/>
  <c r="M77" i="5"/>
  <c r="O77" i="5" s="1"/>
  <c r="L77" i="5"/>
  <c r="L27" i="10"/>
  <c r="N27" i="10" s="1"/>
  <c r="T27" i="10"/>
  <c r="U27" i="10"/>
  <c r="I64" i="5"/>
  <c r="F64" i="5"/>
  <c r="Q21" i="2"/>
  <c r="P21" i="2"/>
  <c r="P109" i="2"/>
  <c r="Q109" i="2"/>
  <c r="P61" i="2"/>
  <c r="Q61" i="2"/>
  <c r="F79" i="5"/>
  <c r="I79" i="5"/>
  <c r="I70" i="10"/>
  <c r="K70" i="2"/>
  <c r="N70" i="2" s="1"/>
  <c r="I56" i="5"/>
  <c r="F56" i="5"/>
  <c r="I54" i="5"/>
  <c r="F54" i="5"/>
  <c r="L49" i="2"/>
  <c r="K49" i="2"/>
  <c r="P166" i="2"/>
  <c r="Q166" i="2"/>
  <c r="L65" i="10"/>
  <c r="X65" i="10" s="1"/>
  <c r="N108" i="2"/>
  <c r="P108" i="2" s="1"/>
  <c r="R9" i="5"/>
  <c r="G4" i="6"/>
  <c r="X58" i="10"/>
  <c r="W58" i="10"/>
  <c r="M154" i="5"/>
  <c r="O154" i="5" s="1"/>
  <c r="L154" i="5"/>
  <c r="Q38" i="2"/>
  <c r="Q95" i="2"/>
  <c r="M14" i="5"/>
  <c r="O14" i="5" s="1"/>
  <c r="L14" i="5"/>
  <c r="N18" i="5"/>
  <c r="L18" i="5"/>
  <c r="L37" i="10"/>
  <c r="F37" i="10"/>
  <c r="P94" i="2"/>
  <c r="Q94" i="2"/>
  <c r="L71" i="5"/>
  <c r="M71" i="5"/>
  <c r="O71" i="5" s="1"/>
  <c r="W131" i="10"/>
  <c r="X131" i="10"/>
  <c r="N131" i="10"/>
  <c r="Q50" i="2"/>
  <c r="P50" i="2"/>
  <c r="L22" i="5"/>
  <c r="Q65" i="2"/>
  <c r="P65" i="2"/>
  <c r="K31" i="2"/>
  <c r="N31" i="2" s="1"/>
  <c r="M124" i="5"/>
  <c r="O124" i="5" s="1"/>
  <c r="L124" i="5"/>
  <c r="N93" i="2"/>
  <c r="L79" i="10"/>
  <c r="F79" i="10"/>
  <c r="L78" i="2"/>
  <c r="K78" i="2"/>
  <c r="N72" i="2"/>
  <c r="I72" i="5"/>
  <c r="F72" i="5"/>
  <c r="K70" i="5"/>
  <c r="F70" i="5"/>
  <c r="L59" i="2"/>
  <c r="K59" i="2"/>
  <c r="I55" i="5"/>
  <c r="F55" i="5"/>
  <c r="P138" i="2"/>
  <c r="Q138" i="2"/>
  <c r="K48" i="2"/>
  <c r="N48" i="2" s="1"/>
  <c r="N67" i="2"/>
  <c r="O4" i="1"/>
  <c r="R46" i="5"/>
  <c r="Q46" i="5"/>
  <c r="X112" i="10"/>
  <c r="W112" i="10"/>
  <c r="M69" i="5"/>
  <c r="O69" i="5" s="1"/>
  <c r="L69" i="5"/>
  <c r="F37" i="5"/>
  <c r="I37" i="5"/>
  <c r="I28" i="5"/>
  <c r="M28" i="5" s="1"/>
  <c r="O28" i="5" s="1"/>
  <c r="F28" i="5"/>
  <c r="F23" i="10"/>
  <c r="L23" i="10"/>
  <c r="Q45" i="5"/>
  <c r="R45" i="5"/>
  <c r="K30" i="5"/>
  <c r="F30" i="5"/>
  <c r="I15" i="5"/>
  <c r="F15" i="5"/>
  <c r="Q89" i="2"/>
  <c r="P89" i="2"/>
  <c r="P92" i="2"/>
  <c r="Q92" i="2"/>
  <c r="L94" i="10"/>
  <c r="F94" i="10"/>
  <c r="F75" i="5"/>
  <c r="I75" i="5"/>
  <c r="I73" i="5"/>
  <c r="F73" i="5"/>
  <c r="L71" i="2"/>
  <c r="N71" i="2" s="1"/>
  <c r="M112" i="5"/>
  <c r="O112" i="5" s="1"/>
  <c r="L112" i="5"/>
  <c r="K75" i="2"/>
  <c r="N75" i="2" s="1"/>
  <c r="M101" i="5"/>
  <c r="O101" i="5" s="1"/>
  <c r="L101" i="5"/>
  <c r="M52" i="5"/>
  <c r="O52" i="5" s="1"/>
  <c r="L52" i="5"/>
  <c r="L105" i="10"/>
  <c r="F105" i="10"/>
  <c r="Q46" i="2"/>
  <c r="P46" i="2"/>
  <c r="I34" i="5"/>
  <c r="M34" i="5" s="1"/>
  <c r="O34" i="5" s="1"/>
  <c r="F34" i="5"/>
  <c r="L22" i="2"/>
  <c r="K22" i="2"/>
  <c r="I43" i="5"/>
  <c r="F43" i="5"/>
  <c r="L28" i="2"/>
  <c r="K28" i="2"/>
  <c r="Q121" i="2"/>
  <c r="P121" i="2"/>
  <c r="L16" i="5"/>
  <c r="M135" i="5"/>
  <c r="O135" i="5" s="1"/>
  <c r="L135" i="5"/>
  <c r="L162" i="5"/>
  <c r="Q119" i="2"/>
  <c r="P119" i="2"/>
  <c r="W72" i="10"/>
  <c r="X72" i="10"/>
  <c r="M94" i="5"/>
  <c r="O94" i="5" s="1"/>
  <c r="L94" i="5"/>
  <c r="K78" i="10"/>
  <c r="N78" i="10" s="1"/>
  <c r="F78" i="10"/>
  <c r="L73" i="10"/>
  <c r="T73" i="10"/>
  <c r="I61" i="5"/>
  <c r="F61" i="5"/>
  <c r="K58" i="5"/>
  <c r="F58" i="5"/>
  <c r="L57" i="10"/>
  <c r="F57" i="10"/>
  <c r="L56" i="10"/>
  <c r="F56" i="10"/>
  <c r="L75" i="10"/>
  <c r="L152" i="5"/>
  <c r="P161" i="2"/>
  <c r="Q161" i="2"/>
  <c r="P55" i="2"/>
  <c r="Q55" i="2"/>
  <c r="P156" i="2"/>
  <c r="Q156" i="2"/>
  <c r="P143" i="2"/>
  <c r="Q143" i="2"/>
  <c r="Q64" i="2"/>
  <c r="P64" i="2"/>
  <c r="Q86" i="2"/>
  <c r="P86" i="2"/>
  <c r="Q169" i="2"/>
  <c r="Q18" i="2"/>
  <c r="P18" i="2"/>
  <c r="Q23" i="2"/>
  <c r="P23" i="2"/>
  <c r="X15" i="10"/>
  <c r="W15" i="10"/>
  <c r="N130" i="2"/>
  <c r="P130" i="2" s="1"/>
  <c r="N76" i="2"/>
  <c r="Q76" i="2" s="1"/>
  <c r="N110" i="2"/>
  <c r="Q110" i="2" s="1"/>
  <c r="N132" i="2"/>
  <c r="Q132" i="2" s="1"/>
  <c r="R138" i="5"/>
  <c r="L19" i="2"/>
  <c r="N66" i="2"/>
  <c r="P66" i="2" s="1"/>
  <c r="Q98" i="2"/>
  <c r="Q79" i="2"/>
  <c r="L41" i="10"/>
  <c r="N41" i="10" s="1"/>
  <c r="P96" i="2"/>
  <c r="W90" i="10"/>
  <c r="X90" i="10"/>
  <c r="P87" i="2"/>
  <c r="Q87" i="2"/>
  <c r="N15" i="10"/>
  <c r="K31" i="10"/>
  <c r="N31" i="10" s="1"/>
  <c r="F31" i="10"/>
  <c r="N45" i="2"/>
  <c r="Q24" i="2"/>
  <c r="P24" i="2"/>
  <c r="I76" i="5"/>
  <c r="F76" i="5"/>
  <c r="W39" i="10"/>
  <c r="X39" i="10"/>
  <c r="L52" i="2"/>
  <c r="K52" i="2"/>
  <c r="J11" i="2"/>
  <c r="H4" i="2"/>
  <c r="AA4" i="10"/>
  <c r="L90" i="5"/>
  <c r="M90" i="5"/>
  <c r="O90" i="5" s="1"/>
  <c r="L19" i="5"/>
  <c r="M19" i="5"/>
  <c r="O19" i="5" s="1"/>
  <c r="X51" i="10"/>
  <c r="N51" i="10"/>
  <c r="W51" i="10"/>
  <c r="N59" i="10"/>
  <c r="W59" i="10"/>
  <c r="X59" i="10"/>
  <c r="N118" i="2"/>
  <c r="Q118" i="2" s="1"/>
  <c r="M111" i="5"/>
  <c r="O111" i="5" s="1"/>
  <c r="L111" i="5"/>
  <c r="R57" i="5"/>
  <c r="Q57" i="5"/>
  <c r="X117" i="10"/>
  <c r="W117" i="10"/>
  <c r="X100" i="10"/>
  <c r="W77" i="10"/>
  <c r="X77" i="10"/>
  <c r="N29" i="5"/>
  <c r="L29" i="5"/>
  <c r="W38" i="10"/>
  <c r="X38" i="10"/>
  <c r="W35" i="10"/>
  <c r="X35" i="10"/>
  <c r="X21" i="10"/>
  <c r="W21" i="10"/>
  <c r="I23" i="5"/>
  <c r="F23" i="5"/>
  <c r="I42" i="5"/>
  <c r="F42" i="5"/>
  <c r="I20" i="5"/>
  <c r="F20" i="5"/>
  <c r="F11" i="10"/>
  <c r="L11" i="10"/>
  <c r="Z4" i="10"/>
  <c r="W68" i="10"/>
  <c r="X68" i="10"/>
  <c r="N16" i="2"/>
  <c r="R162" i="5"/>
  <c r="Q162" i="5"/>
  <c r="N90" i="10"/>
  <c r="N35" i="10"/>
  <c r="W98" i="10"/>
  <c r="X98" i="10"/>
  <c r="N28" i="5"/>
  <c r="P13" i="2"/>
  <c r="F9" i="10"/>
  <c r="E4" i="10"/>
  <c r="L9" i="10"/>
  <c r="N9" i="10" s="1"/>
  <c r="W10" i="10"/>
  <c r="X10" i="10"/>
  <c r="N10" i="10"/>
  <c r="E4" i="5"/>
  <c r="I11" i="5"/>
  <c r="F11" i="5"/>
  <c r="P90" i="2"/>
  <c r="Q90" i="2"/>
  <c r="Q104" i="2"/>
  <c r="P104" i="2"/>
  <c r="U29" i="10"/>
  <c r="N117" i="10"/>
  <c r="X152" i="10"/>
  <c r="W152" i="10"/>
  <c r="M104" i="5"/>
  <c r="O104" i="5" s="1"/>
  <c r="L104" i="5"/>
  <c r="W162" i="10"/>
  <c r="X162" i="10"/>
  <c r="N162" i="10"/>
  <c r="X108" i="10"/>
  <c r="W108" i="10"/>
  <c r="X66" i="10"/>
  <c r="W66" i="10"/>
  <c r="M27" i="5"/>
  <c r="O27" i="5" s="1"/>
  <c r="I25" i="10"/>
  <c r="K25" i="2"/>
  <c r="N25" i="2" s="1"/>
  <c r="N66" i="10"/>
  <c r="W121" i="10"/>
  <c r="X121" i="10"/>
  <c r="N121" i="10"/>
  <c r="R44" i="5"/>
  <c r="Q44" i="5"/>
  <c r="Q9" i="2"/>
  <c r="K33" i="2"/>
  <c r="N33" i="2" s="1"/>
  <c r="I33" i="10"/>
  <c r="I50" i="5"/>
  <c r="F50" i="5"/>
  <c r="K14" i="2"/>
  <c r="L14" i="2"/>
  <c r="N77" i="10"/>
  <c r="L41" i="5"/>
  <c r="M41" i="5"/>
  <c r="O41" i="5" s="1"/>
  <c r="L137" i="5"/>
  <c r="M137" i="5"/>
  <c r="O137" i="5" s="1"/>
  <c r="P144" i="2"/>
  <c r="Q144" i="2"/>
  <c r="P29" i="2"/>
  <c r="Q29" i="2"/>
  <c r="Q88" i="2"/>
  <c r="P88" i="2"/>
  <c r="X61" i="10"/>
  <c r="I47" i="10"/>
  <c r="K47" i="2"/>
  <c r="N47" i="2" s="1"/>
  <c r="W28" i="10"/>
  <c r="N28" i="10"/>
  <c r="W97" i="10"/>
  <c r="X97" i="10"/>
  <c r="W24" i="10"/>
  <c r="X24" i="10"/>
  <c r="N24" i="10"/>
  <c r="N144" i="10"/>
  <c r="X144" i="10"/>
  <c r="W144" i="10"/>
  <c r="X135" i="10"/>
  <c r="N135" i="10"/>
  <c r="W135" i="10"/>
  <c r="W128" i="10"/>
  <c r="N128" i="10"/>
  <c r="X128" i="10"/>
  <c r="W114" i="10"/>
  <c r="X114" i="10"/>
  <c r="X113" i="10"/>
  <c r="W113" i="10"/>
  <c r="N113" i="10"/>
  <c r="W76" i="10"/>
  <c r="X76" i="10"/>
  <c r="M4" i="6"/>
  <c r="M4" i="2"/>
  <c r="G26" i="2"/>
  <c r="D4" i="2"/>
  <c r="X60" i="10"/>
  <c r="N60" i="10"/>
  <c r="W60" i="10"/>
  <c r="W54" i="10"/>
  <c r="X54" i="10"/>
  <c r="N54" i="10"/>
  <c r="N62" i="10"/>
  <c r="X161" i="10"/>
  <c r="W161" i="10"/>
  <c r="W96" i="10"/>
  <c r="N168" i="10"/>
  <c r="X168" i="10"/>
  <c r="W168" i="10"/>
  <c r="X158" i="10"/>
  <c r="W158" i="10"/>
  <c r="X151" i="10"/>
  <c r="N151" i="10"/>
  <c r="W151" i="10"/>
  <c r="W83" i="10"/>
  <c r="X83" i="10"/>
  <c r="N83" i="10"/>
  <c r="W42" i="10"/>
  <c r="X40" i="10"/>
  <c r="N40" i="10"/>
  <c r="W40" i="10"/>
  <c r="W20" i="10"/>
  <c r="X20" i="10"/>
  <c r="N20" i="10"/>
  <c r="N12" i="2"/>
  <c r="Q12" i="2" s="1"/>
  <c r="N4" i="1"/>
  <c r="N128" i="5"/>
  <c r="L128" i="5"/>
  <c r="M120" i="5"/>
  <c r="O120" i="5" s="1"/>
  <c r="L120" i="5"/>
  <c r="M105" i="5"/>
  <c r="O105" i="5" s="1"/>
  <c r="L105" i="5"/>
  <c r="N103" i="5"/>
  <c r="L103" i="5"/>
  <c r="L89" i="5"/>
  <c r="N89" i="5"/>
  <c r="N83" i="5"/>
  <c r="L83" i="5"/>
  <c r="N82" i="5"/>
  <c r="L82" i="5"/>
  <c r="M78" i="5"/>
  <c r="O78" i="5" s="1"/>
  <c r="L78" i="5"/>
  <c r="M62" i="5"/>
  <c r="O62" i="5" s="1"/>
  <c r="L62" i="5"/>
  <c r="N57" i="5"/>
  <c r="L57" i="5"/>
  <c r="N51" i="5"/>
  <c r="L51" i="5"/>
  <c r="N48" i="5"/>
  <c r="L48" i="5"/>
  <c r="N47" i="5"/>
  <c r="L47" i="5"/>
  <c r="N46" i="5"/>
  <c r="L46" i="5"/>
  <c r="N45" i="5"/>
  <c r="L45" i="5"/>
  <c r="N44" i="5"/>
  <c r="L44" i="5"/>
  <c r="L35" i="5"/>
  <c r="N34" i="5"/>
  <c r="Q66" i="2"/>
  <c r="P69" i="2"/>
  <c r="Q69" i="2"/>
  <c r="R109" i="5"/>
  <c r="Q109" i="5"/>
  <c r="Q67" i="2"/>
  <c r="P67" i="2"/>
  <c r="P76" i="2"/>
  <c r="P110" i="2"/>
  <c r="Q151" i="2"/>
  <c r="P151" i="2"/>
  <c r="R134" i="5"/>
  <c r="Q134" i="5"/>
  <c r="Q163" i="5"/>
  <c r="R163" i="5"/>
  <c r="R142" i="5"/>
  <c r="Q142" i="5"/>
  <c r="R147" i="5"/>
  <c r="Q147" i="5"/>
  <c r="R169" i="5"/>
  <c r="Q169" i="5"/>
  <c r="X14" i="10"/>
  <c r="W14" i="10"/>
  <c r="X55" i="10"/>
  <c r="N55" i="10"/>
  <c r="W55" i="10"/>
  <c r="W44" i="10"/>
  <c r="X44" i="10"/>
  <c r="N44" i="10"/>
  <c r="X48" i="10"/>
  <c r="W48" i="10"/>
  <c r="N45" i="10"/>
  <c r="X45" i="10"/>
  <c r="W45" i="10"/>
  <c r="W18" i="10"/>
  <c r="X18" i="10"/>
  <c r="N18" i="10"/>
  <c r="M10" i="5"/>
  <c r="L10" i="5"/>
  <c r="Q67" i="5"/>
  <c r="R67" i="5"/>
  <c r="Q32" i="2"/>
  <c r="Q108" i="2"/>
  <c r="I155" i="5"/>
  <c r="D4" i="5"/>
  <c r="F155" i="5"/>
  <c r="W65" i="10"/>
  <c r="W63" i="10"/>
  <c r="N63" i="10"/>
  <c r="X63" i="10"/>
  <c r="W46" i="10"/>
  <c r="N46" i="10"/>
  <c r="X46" i="10"/>
  <c r="X43" i="10"/>
  <c r="W43" i="10"/>
  <c r="W36" i="10"/>
  <c r="X36" i="10"/>
  <c r="T69" i="10"/>
  <c r="L69" i="10"/>
  <c r="U69" i="10"/>
  <c r="Q127" i="5"/>
  <c r="R127" i="5"/>
  <c r="Q145" i="5"/>
  <c r="R145" i="5"/>
  <c r="R166" i="5"/>
  <c r="Q166" i="5"/>
  <c r="W31" i="10"/>
  <c r="X31" i="10"/>
  <c r="R98" i="5"/>
  <c r="Q98" i="5"/>
  <c r="R106" i="5"/>
  <c r="Q106" i="5"/>
  <c r="N48" i="10"/>
  <c r="L4" i="6"/>
  <c r="N36" i="10"/>
  <c r="N19" i="2"/>
  <c r="N114" i="2"/>
  <c r="N124" i="2"/>
  <c r="N80" i="2"/>
  <c r="N117" i="2"/>
  <c r="N157" i="2"/>
  <c r="N160" i="2"/>
  <c r="N73" i="2"/>
  <c r="N116" i="2"/>
  <c r="N27" i="2"/>
  <c r="N30" i="2"/>
  <c r="N57" i="2"/>
  <c r="N84" i="2"/>
  <c r="N107" i="2"/>
  <c r="L34" i="5" l="1"/>
  <c r="N61" i="10"/>
  <c r="Q17" i="2"/>
  <c r="Q100" i="2"/>
  <c r="R12" i="5"/>
  <c r="Q12" i="5"/>
  <c r="N126" i="10"/>
  <c r="X126" i="10"/>
  <c r="X62" i="10"/>
  <c r="P112" i="2"/>
  <c r="P147" i="2"/>
  <c r="P153" i="2"/>
  <c r="Q141" i="2"/>
  <c r="L29" i="10"/>
  <c r="Q36" i="2"/>
  <c r="P20" i="2"/>
  <c r="P118" i="2"/>
  <c r="Q39" i="2"/>
  <c r="L26" i="5"/>
  <c r="Q10" i="2"/>
  <c r="Q56" i="2"/>
  <c r="Q42" i="2"/>
  <c r="W107" i="10"/>
  <c r="N107" i="10"/>
  <c r="L28" i="5"/>
  <c r="N44" i="2"/>
  <c r="Q34" i="2"/>
  <c r="P34" i="2"/>
  <c r="Q140" i="2"/>
  <c r="N65" i="10"/>
  <c r="P12" i="2"/>
  <c r="Q68" i="5"/>
  <c r="R68" i="5"/>
  <c r="Q120" i="2"/>
  <c r="P120" i="2"/>
  <c r="R144" i="5"/>
  <c r="Q144" i="5"/>
  <c r="Q80" i="5"/>
  <c r="R80" i="5"/>
  <c r="X42" i="10"/>
  <c r="P132" i="2"/>
  <c r="X96" i="10"/>
  <c r="L27" i="5"/>
  <c r="W100" i="10"/>
  <c r="P135" i="2"/>
  <c r="Q83" i="2"/>
  <c r="Q126" i="2"/>
  <c r="P126" i="2"/>
  <c r="Q168" i="5"/>
  <c r="R168" i="5"/>
  <c r="P129" i="2"/>
  <c r="Q129" i="2"/>
  <c r="R131" i="5"/>
  <c r="Q131" i="5"/>
  <c r="Q100" i="5"/>
  <c r="R100" i="5"/>
  <c r="R110" i="5"/>
  <c r="Q110" i="5"/>
  <c r="Q111" i="2"/>
  <c r="P111" i="2"/>
  <c r="N52" i="2"/>
  <c r="P52" i="2" s="1"/>
  <c r="P40" i="2"/>
  <c r="Q40" i="2"/>
  <c r="Q51" i="2"/>
  <c r="P51" i="2"/>
  <c r="X19" i="10"/>
  <c r="W19" i="10"/>
  <c r="N19" i="10"/>
  <c r="X109" i="10"/>
  <c r="W109" i="10"/>
  <c r="N109" i="10"/>
  <c r="Q105" i="2"/>
  <c r="P105" i="2"/>
  <c r="L96" i="5"/>
  <c r="M96" i="5"/>
  <c r="O96" i="5" s="1"/>
  <c r="Q60" i="5"/>
  <c r="R60" i="5"/>
  <c r="N15" i="2"/>
  <c r="Q158" i="5"/>
  <c r="R158" i="5"/>
  <c r="M118" i="5"/>
  <c r="O118" i="5" s="1"/>
  <c r="L118" i="5"/>
  <c r="K4" i="5"/>
  <c r="N78" i="2"/>
  <c r="P78" i="2" s="1"/>
  <c r="P53" i="2"/>
  <c r="Q53" i="2"/>
  <c r="R16" i="5"/>
  <c r="Q16" i="5"/>
  <c r="Q54" i="2"/>
  <c r="P54" i="2"/>
  <c r="M126" i="5"/>
  <c r="O126" i="5" s="1"/>
  <c r="L126" i="5"/>
  <c r="Q84" i="5"/>
  <c r="R84" i="5"/>
  <c r="Q17" i="5"/>
  <c r="R17" i="5"/>
  <c r="R53" i="5"/>
  <c r="Q53" i="5"/>
  <c r="W16" i="10"/>
  <c r="X16" i="10"/>
  <c r="N16" i="10"/>
  <c r="P37" i="2"/>
  <c r="Q37" i="2"/>
  <c r="W17" i="10"/>
  <c r="X17" i="10"/>
  <c r="N151" i="5"/>
  <c r="L151" i="5"/>
  <c r="N59" i="2"/>
  <c r="P59" i="2" s="1"/>
  <c r="P44" i="2"/>
  <c r="Q44" i="2"/>
  <c r="R136" i="5"/>
  <c r="Q136" i="5"/>
  <c r="L31" i="5"/>
  <c r="M31" i="5"/>
  <c r="O31" i="5" s="1"/>
  <c r="N161" i="5"/>
  <c r="L161" i="5"/>
  <c r="M119" i="5"/>
  <c r="O119" i="5" s="1"/>
  <c r="L119" i="5"/>
  <c r="M108" i="5"/>
  <c r="O108" i="5" s="1"/>
  <c r="L108" i="5"/>
  <c r="Q40" i="5"/>
  <c r="R40" i="5"/>
  <c r="M25" i="5"/>
  <c r="O25" i="5" s="1"/>
  <c r="L25" i="5"/>
  <c r="R87" i="5"/>
  <c r="Q87" i="5"/>
  <c r="P137" i="2"/>
  <c r="Q137" i="2"/>
  <c r="Q13" i="5"/>
  <c r="R13" i="5"/>
  <c r="R102" i="5"/>
  <c r="Q102" i="5"/>
  <c r="Q122" i="5"/>
  <c r="R122" i="5"/>
  <c r="L33" i="5"/>
  <c r="M33" i="5"/>
  <c r="O33" i="5" s="1"/>
  <c r="X140" i="10"/>
  <c r="W140" i="10"/>
  <c r="X119" i="10"/>
  <c r="W119" i="10"/>
  <c r="N119" i="10"/>
  <c r="Q130" i="2"/>
  <c r="F4" i="5"/>
  <c r="F4" i="10"/>
  <c r="X73" i="10"/>
  <c r="W73" i="10"/>
  <c r="R94" i="5"/>
  <c r="Q94" i="5"/>
  <c r="R52" i="5"/>
  <c r="Q52" i="5"/>
  <c r="M15" i="5"/>
  <c r="O15" i="5" s="1"/>
  <c r="L15" i="5"/>
  <c r="R28" i="5"/>
  <c r="Q28" i="5"/>
  <c r="R69" i="5"/>
  <c r="Q69" i="5"/>
  <c r="P72" i="2"/>
  <c r="Q72" i="2"/>
  <c r="X79" i="10"/>
  <c r="W79" i="10"/>
  <c r="N79" i="10"/>
  <c r="P31" i="2"/>
  <c r="Q31" i="2"/>
  <c r="R154" i="5"/>
  <c r="Q154" i="5"/>
  <c r="N49" i="2"/>
  <c r="L79" i="5"/>
  <c r="M79" i="5"/>
  <c r="O79" i="5" s="1"/>
  <c r="W27" i="10"/>
  <c r="X27" i="10"/>
  <c r="M32" i="5"/>
  <c r="O32" i="5" s="1"/>
  <c r="L32" i="5"/>
  <c r="W57" i="10"/>
  <c r="X57" i="10"/>
  <c r="N57" i="10"/>
  <c r="P75" i="2"/>
  <c r="Q75" i="2"/>
  <c r="N23" i="10"/>
  <c r="X23" i="10"/>
  <c r="W23" i="10"/>
  <c r="L37" i="5"/>
  <c r="M37" i="5"/>
  <c r="O37" i="5" s="1"/>
  <c r="P48" i="2"/>
  <c r="Q48" i="2"/>
  <c r="N70" i="5"/>
  <c r="L70" i="5"/>
  <c r="L56" i="5"/>
  <c r="M56" i="5"/>
  <c r="O56" i="5" s="1"/>
  <c r="Q71" i="2"/>
  <c r="P71" i="2"/>
  <c r="L43" i="5"/>
  <c r="M43" i="5"/>
  <c r="O43" i="5" s="1"/>
  <c r="Q34" i="5"/>
  <c r="R34" i="5"/>
  <c r="X105" i="10"/>
  <c r="W105" i="10"/>
  <c r="Q101" i="5"/>
  <c r="R101" i="5"/>
  <c r="L73" i="5"/>
  <c r="M73" i="5"/>
  <c r="O73" i="5" s="1"/>
  <c r="X94" i="10"/>
  <c r="W94" i="10"/>
  <c r="N94" i="10"/>
  <c r="L30" i="5"/>
  <c r="N30" i="5"/>
  <c r="W37" i="10"/>
  <c r="X37" i="10"/>
  <c r="N37" i="10"/>
  <c r="R14" i="5"/>
  <c r="Q14" i="5"/>
  <c r="Q70" i="2"/>
  <c r="P70" i="2"/>
  <c r="R77" i="5"/>
  <c r="Q77" i="5"/>
  <c r="M97" i="5"/>
  <c r="O97" i="5" s="1"/>
  <c r="L97" i="5"/>
  <c r="N75" i="10"/>
  <c r="W75" i="10"/>
  <c r="X75" i="10"/>
  <c r="L61" i="5"/>
  <c r="M61" i="5"/>
  <c r="O61" i="5" s="1"/>
  <c r="M55" i="5"/>
  <c r="O55" i="5" s="1"/>
  <c r="L55" i="5"/>
  <c r="Q93" i="2"/>
  <c r="P93" i="2"/>
  <c r="R71" i="5"/>
  <c r="Q71" i="5"/>
  <c r="M64" i="5"/>
  <c r="O64" i="5" s="1"/>
  <c r="L64" i="5"/>
  <c r="X34" i="10"/>
  <c r="W34" i="10"/>
  <c r="K4" i="10"/>
  <c r="X56" i="10"/>
  <c r="N56" i="10"/>
  <c r="W56" i="10"/>
  <c r="N58" i="5"/>
  <c r="L58" i="5"/>
  <c r="R135" i="5"/>
  <c r="Q135" i="5"/>
  <c r="N28" i="2"/>
  <c r="N22" i="2"/>
  <c r="N34" i="10"/>
  <c r="Q112" i="5"/>
  <c r="R112" i="5"/>
  <c r="L75" i="5"/>
  <c r="M75" i="5"/>
  <c r="O75" i="5" s="1"/>
  <c r="M72" i="5"/>
  <c r="O72" i="5" s="1"/>
  <c r="L72" i="5"/>
  <c r="Q124" i="5"/>
  <c r="R124" i="5"/>
  <c r="N105" i="10"/>
  <c r="M54" i="5"/>
  <c r="O54" i="5" s="1"/>
  <c r="L54" i="5"/>
  <c r="T70" i="10"/>
  <c r="L70" i="10"/>
  <c r="U70" i="10"/>
  <c r="N73" i="10"/>
  <c r="L32" i="10"/>
  <c r="U32" i="10"/>
  <c r="T32" i="10"/>
  <c r="M76" i="5"/>
  <c r="O76" i="5" s="1"/>
  <c r="L76" i="5"/>
  <c r="M50" i="5"/>
  <c r="O50" i="5" s="1"/>
  <c r="L50" i="5"/>
  <c r="Q27" i="5"/>
  <c r="R27" i="5"/>
  <c r="M11" i="5"/>
  <c r="O11" i="5" s="1"/>
  <c r="L11" i="5"/>
  <c r="P16" i="2"/>
  <c r="Q16" i="2"/>
  <c r="N11" i="10"/>
  <c r="X11" i="10"/>
  <c r="W11" i="10"/>
  <c r="X41" i="10"/>
  <c r="L33" i="10"/>
  <c r="T33" i="10"/>
  <c r="U33" i="10"/>
  <c r="P25" i="2"/>
  <c r="Q25" i="2"/>
  <c r="Q104" i="5"/>
  <c r="R104" i="5"/>
  <c r="W9" i="10"/>
  <c r="X9" i="10"/>
  <c r="M42" i="5"/>
  <c r="O42" i="5" s="1"/>
  <c r="L42" i="5"/>
  <c r="Q90" i="5"/>
  <c r="R90" i="5"/>
  <c r="L11" i="2"/>
  <c r="L4" i="2" s="1"/>
  <c r="J4" i="2"/>
  <c r="K11" i="2"/>
  <c r="W41" i="10"/>
  <c r="R137" i="5"/>
  <c r="Q137" i="5"/>
  <c r="Q41" i="5"/>
  <c r="R41" i="5"/>
  <c r="N14" i="2"/>
  <c r="Q33" i="2"/>
  <c r="P33" i="2"/>
  <c r="T25" i="10"/>
  <c r="L25" i="10"/>
  <c r="U25" i="10"/>
  <c r="W29" i="10"/>
  <c r="N29" i="10"/>
  <c r="X29" i="10"/>
  <c r="Q111" i="5"/>
  <c r="R111" i="5"/>
  <c r="I4" i="5"/>
  <c r="M20" i="5"/>
  <c r="O20" i="5" s="1"/>
  <c r="L20" i="5"/>
  <c r="M23" i="5"/>
  <c r="O23" i="5" s="1"/>
  <c r="L23" i="5"/>
  <c r="Q19" i="5"/>
  <c r="R19" i="5"/>
  <c r="P45" i="2"/>
  <c r="Q45" i="2"/>
  <c r="Q47" i="2"/>
  <c r="P47" i="2"/>
  <c r="K26" i="2"/>
  <c r="I26" i="10"/>
  <c r="G4" i="2"/>
  <c r="L47" i="10"/>
  <c r="U47" i="10"/>
  <c r="T47" i="10"/>
  <c r="R120" i="5"/>
  <c r="Q120" i="5"/>
  <c r="Q105" i="5"/>
  <c r="R105" i="5"/>
  <c r="R78" i="5"/>
  <c r="Q78" i="5"/>
  <c r="Q62" i="5"/>
  <c r="R62" i="5"/>
  <c r="P107" i="2"/>
  <c r="Q107" i="2"/>
  <c r="Q57" i="2"/>
  <c r="P57" i="2"/>
  <c r="P27" i="2"/>
  <c r="Q27" i="2"/>
  <c r="Q84" i="2"/>
  <c r="P84" i="2"/>
  <c r="Q30" i="2"/>
  <c r="P30" i="2"/>
  <c r="P116" i="2"/>
  <c r="Q116" i="2"/>
  <c r="Q160" i="2"/>
  <c r="P160" i="2"/>
  <c r="P117" i="2"/>
  <c r="Q117" i="2"/>
  <c r="P124" i="2"/>
  <c r="Q124" i="2"/>
  <c r="Q19" i="2"/>
  <c r="P19" i="2"/>
  <c r="M155" i="5"/>
  <c r="O155" i="5" s="1"/>
  <c r="L155" i="5"/>
  <c r="P73" i="2"/>
  <c r="Q73" i="2"/>
  <c r="P157" i="2"/>
  <c r="Q157" i="2"/>
  <c r="P80" i="2"/>
  <c r="Q80" i="2"/>
  <c r="P114" i="2"/>
  <c r="Q114" i="2"/>
  <c r="N69" i="10"/>
  <c r="X69" i="10"/>
  <c r="W69" i="10"/>
  <c r="O10" i="5"/>
  <c r="Q78" i="2" l="1"/>
  <c r="Q59" i="2"/>
  <c r="Q52" i="2"/>
  <c r="N4" i="5"/>
  <c r="Q25" i="5"/>
  <c r="R25" i="5"/>
  <c r="R108" i="5"/>
  <c r="Q108" i="5"/>
  <c r="R126" i="5"/>
  <c r="Q126" i="5"/>
  <c r="Q96" i="5"/>
  <c r="R96" i="5"/>
  <c r="Q31" i="5"/>
  <c r="R31" i="5"/>
  <c r="Q15" i="2"/>
  <c r="P15" i="2"/>
  <c r="R119" i="5"/>
  <c r="Q119" i="5"/>
  <c r="Q118" i="5"/>
  <c r="R118" i="5"/>
  <c r="Q33" i="5"/>
  <c r="R33" i="5"/>
  <c r="Q54" i="5"/>
  <c r="R54" i="5"/>
  <c r="Q28" i="2"/>
  <c r="P28" i="2"/>
  <c r="R56" i="5"/>
  <c r="Q56" i="5"/>
  <c r="Q22" i="2"/>
  <c r="P22" i="2"/>
  <c r="R97" i="5"/>
  <c r="Q97" i="5"/>
  <c r="W70" i="10"/>
  <c r="X70" i="10"/>
  <c r="N70" i="10"/>
  <c r="Q72" i="5"/>
  <c r="R72" i="5"/>
  <c r="R61" i="5"/>
  <c r="Q61" i="5"/>
  <c r="Q32" i="5"/>
  <c r="R32" i="5"/>
  <c r="Q15" i="5"/>
  <c r="R15" i="5"/>
  <c r="Q64" i="5"/>
  <c r="R64" i="5"/>
  <c r="Q55" i="5"/>
  <c r="R55" i="5"/>
  <c r="R73" i="5"/>
  <c r="Q73" i="5"/>
  <c r="Q43" i="5"/>
  <c r="R43" i="5"/>
  <c r="Q79" i="5"/>
  <c r="R79" i="5"/>
  <c r="X32" i="10"/>
  <c r="W32" i="10"/>
  <c r="N32" i="10"/>
  <c r="R75" i="5"/>
  <c r="Q75" i="5"/>
  <c r="R37" i="5"/>
  <c r="Q37" i="5"/>
  <c r="Q49" i="2"/>
  <c r="P49" i="2"/>
  <c r="R42" i="5"/>
  <c r="Q42" i="5"/>
  <c r="M4" i="5"/>
  <c r="Q20" i="5"/>
  <c r="R20" i="5"/>
  <c r="W33" i="10"/>
  <c r="N33" i="10"/>
  <c r="X33" i="10"/>
  <c r="R11" i="5"/>
  <c r="Q11" i="5"/>
  <c r="Q50" i="5"/>
  <c r="R50" i="5"/>
  <c r="L4" i="5"/>
  <c r="N11" i="2"/>
  <c r="R23" i="5"/>
  <c r="Q23" i="5"/>
  <c r="W25" i="10"/>
  <c r="X25" i="10"/>
  <c r="N25" i="10"/>
  <c r="P14" i="2"/>
  <c r="Q14" i="2"/>
  <c r="Q76" i="5"/>
  <c r="R76" i="5"/>
  <c r="X47" i="10"/>
  <c r="W47" i="10"/>
  <c r="N47" i="10"/>
  <c r="L26" i="10"/>
  <c r="T26" i="10"/>
  <c r="T4" i="10" s="1"/>
  <c r="U26" i="10"/>
  <c r="U4" i="10" s="1"/>
  <c r="I4" i="10"/>
  <c r="N26" i="2"/>
  <c r="K4" i="2"/>
  <c r="R155" i="5"/>
  <c r="Q155" i="5"/>
  <c r="R10" i="5"/>
  <c r="Q10" i="5"/>
  <c r="O4" i="5"/>
  <c r="G14" i="7" s="1"/>
  <c r="H14" i="7" s="1"/>
  <c r="G12" i="7" l="1"/>
  <c r="H12" i="7" s="1"/>
  <c r="Q4" i="5"/>
  <c r="R4" i="5"/>
  <c r="P11" i="2"/>
  <c r="Q11" i="2"/>
  <c r="Q26" i="2"/>
  <c r="P26" i="2"/>
  <c r="N4" i="2"/>
  <c r="N26" i="10"/>
  <c r="N4" i="10" s="1"/>
  <c r="W26" i="10"/>
  <c r="W4" i="10" s="1"/>
  <c r="X26" i="10"/>
  <c r="X4" i="10" s="1"/>
  <c r="L4" i="10"/>
  <c r="P4" i="2" l="1"/>
  <c r="Q4" i="2"/>
  <c r="G15" i="7" s="1"/>
  <c r="H15" i="7" s="1"/>
  <c r="G13" i="7"/>
  <c r="H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5"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MIKHAILOV, Alexei</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rounds planned 
0 - not planned
1 - 1 round
2 - 2 rounds</t>
        </r>
      </text>
    </comment>
    <comment ref="T6" authorId="0" shapeId="0" xr:uid="{00000000-0006-0000-0100-000003000000}">
      <text>
        <r>
          <rPr>
            <b/>
            <sz val="8"/>
            <color indexed="81"/>
            <rFont val="Tahoma"/>
            <family val="2"/>
          </rPr>
          <t>Please indicate if epidemiological surveys are planned for the year</t>
        </r>
      </text>
    </comment>
    <comment ref="H7" authorId="0" shapeId="0" xr:uid="{00000000-0006-0000-0100-000004000000}">
      <text>
        <r>
          <rPr>
            <b/>
            <sz val="8"/>
            <color indexed="81"/>
            <rFont val="Tahoma"/>
            <family val="2"/>
          </rPr>
          <t>0 - non-endemic
1 - endemic
4 - status unknown
99 - endemic, MDA stopped</t>
        </r>
      </text>
    </comment>
    <comment ref="I7" authorId="0" shapeId="0" xr:uid="{00000000-0006-0000-0100-000005000000}">
      <text>
        <r>
          <rPr>
            <b/>
            <sz val="8"/>
            <color indexed="81"/>
            <rFont val="Tahoma"/>
            <family val="2"/>
          </rPr>
          <t>0 - non-endemic
1 - endemic
4 - status unknown
99 - endemic, MDA stopped</t>
        </r>
      </text>
    </comment>
    <comment ref="J7" authorId="0" shapeId="0" xr:uid="{00000000-0006-0000-0100-000006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7000000}">
      <text>
        <r>
          <rPr>
            <b/>
            <sz val="8"/>
            <color indexed="81"/>
            <rFont val="Tahoma"/>
            <family val="2"/>
          </rPr>
          <t>0 - non-endemic
1 - low prevalence (less than 10%)
2 - moderate prevalence (10%-49%)
3 - high prevalence (50% and above)
4 - status unknown
5 - endemic, prevalence unknown</t>
        </r>
      </text>
    </comment>
    <comment ref="M7" authorId="1" shapeId="0" xr:uid="{00000000-0006-0000-0100-000008000000}">
      <text>
        <r>
          <rPr>
            <b/>
            <sz val="8"/>
            <color indexed="81"/>
            <rFont val="Tahoma"/>
            <family val="2"/>
          </rPr>
          <t>Population requiring PC for ONCHO is calculated as total population of the district by default. These cells are editable. If ONCHO distribution within the district is focal, please provide the number of people living in those areas.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K7" authorId="0" shapeId="0" xr:uid="{00000000-0006-0000-0200-000001000000}">
      <text>
        <r>
          <rPr>
            <b/>
            <sz val="8"/>
            <color indexed="81"/>
            <rFont val="Tahoma"/>
            <family val="2"/>
          </rPr>
          <t>This indicator is used only if information is available at province/state or district level</t>
        </r>
      </text>
    </comment>
    <comment ref="M7" authorId="0" shapeId="0" xr:uid="{00000000-0006-0000-0200-000002000000}">
      <text>
        <r>
          <rPr>
            <b/>
            <sz val="8"/>
            <color indexed="81"/>
            <rFont val="Tahoma"/>
            <family val="2"/>
          </rPr>
          <t>The value is calculated based on number of tablets required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S7" authorId="0" shapeId="0" xr:uid="{00000000-0006-0000-0300-000001000000}">
      <text>
        <r>
          <rPr>
            <b/>
            <sz val="8"/>
            <color indexed="81"/>
            <rFont val="Tahoma"/>
            <family val="2"/>
          </rPr>
          <t>This indicator used only if information is available at province/state or district level</t>
        </r>
      </text>
    </comment>
    <comment ref="U7" authorId="0" shapeId="0" xr:uid="{00000000-0006-0000-0300-000002000000}">
      <text>
        <r>
          <rPr>
            <b/>
            <sz val="8"/>
            <color indexed="81"/>
            <rFont val="Tahoma"/>
            <family val="2"/>
          </rPr>
          <t>The value is calculated based on number of tablets required</t>
        </r>
      </text>
    </comment>
    <comment ref="V7" authorId="0" shapeId="0" xr:uid="{00000000-0006-0000-0300-000003000000}">
      <text>
        <r>
          <rPr>
            <b/>
            <sz val="8"/>
            <color indexed="81"/>
            <rFont val="Tahoma"/>
            <family val="2"/>
          </rPr>
          <t>This indicator is used only if information is available at province/state or district level</t>
        </r>
      </text>
    </comment>
    <comment ref="X7" authorId="0" shapeId="0" xr:uid="{00000000-0006-0000-0300-000004000000}">
      <text>
        <r>
          <rPr>
            <b/>
            <sz val="8"/>
            <color indexed="81"/>
            <rFont val="Tahoma"/>
            <family val="2"/>
          </rPr>
          <t>The value is calculated based on number of tablets required</t>
        </r>
      </text>
    </comment>
    <comment ref="Y7" authorId="0" shapeId="0" xr:uid="{00000000-0006-0000-0300-000005000000}">
      <text>
        <r>
          <rPr>
            <b/>
            <sz val="8"/>
            <color indexed="81"/>
            <rFont val="Tahoma"/>
            <family val="2"/>
          </rPr>
          <t>This indicator is used only if information is available at province/state or district level</t>
        </r>
      </text>
    </comment>
    <comment ref="AA7" authorId="0" shapeId="0" xr:uid="{00000000-0006-0000-0300-000006000000}">
      <text>
        <r>
          <rPr>
            <b/>
            <sz val="8"/>
            <color indexed="81"/>
            <rFont val="Tahoma"/>
            <family val="2"/>
          </rPr>
          <t>The value is calculated based on number of tablets required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7" authorId="0" shapeId="0" xr:uid="{00000000-0006-0000-0400-000001000000}">
      <text>
        <r>
          <rPr>
            <b/>
            <sz val="8"/>
            <color indexed="81"/>
            <rFont val="Tahoma"/>
            <family val="2"/>
          </rPr>
          <t>Please select 'Yes' if you plan to treat all SAC in the district in the following year. If not, please leave the cell blank.</t>
        </r>
      </text>
    </comment>
    <comment ref="J7" authorId="0" shapeId="0" xr:uid="{00000000-0006-0000-0400-000002000000}">
      <text>
        <r>
          <rPr>
            <b/>
            <sz val="8"/>
            <color indexed="81"/>
            <rFont val="Tahoma"/>
            <family val="2"/>
          </rPr>
          <t>Please enter the target population of SAC if you plan to implement at lower level than district</t>
        </r>
        <r>
          <rPr>
            <sz val="8"/>
            <color indexed="81"/>
            <rFont val="Tahoma"/>
            <family val="2"/>
          </rPr>
          <t xml:space="preserve">
</t>
        </r>
      </text>
    </comment>
    <comment ref="P7" authorId="0" shapeId="0" xr:uid="{00000000-0006-0000-0400-000003000000}">
      <text>
        <r>
          <rPr>
            <b/>
            <sz val="8"/>
            <color indexed="81"/>
            <rFont val="Tahoma"/>
            <family val="2"/>
          </rPr>
          <t>This indicator is used only if information is available at province/state or district level</t>
        </r>
      </text>
    </comment>
    <comment ref="R7" authorId="0" shapeId="0" xr:uid="{00000000-0006-0000-0400-000004000000}">
      <text>
        <r>
          <rPr>
            <b/>
            <sz val="8"/>
            <color indexed="81"/>
            <rFont val="Tahoma"/>
            <family val="2"/>
          </rPr>
          <t>The value is calculated based on number of tablets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O7" authorId="0" shapeId="0" xr:uid="{00000000-0006-0000-0500-000001000000}">
      <text>
        <r>
          <rPr>
            <b/>
            <sz val="8"/>
            <color indexed="81"/>
            <rFont val="Tahoma"/>
            <family val="2"/>
          </rPr>
          <t>This indicator is used only if information is available at province/state or district level</t>
        </r>
      </text>
    </comment>
    <comment ref="Q7" authorId="0" shapeId="0" xr:uid="{00000000-0006-0000-0500-000002000000}">
      <text>
        <r>
          <rPr>
            <b/>
            <sz val="8"/>
            <color indexed="81"/>
            <rFont val="Tahoma"/>
            <family val="2"/>
          </rPr>
          <t>The value is calculated based on number of tablets required</t>
        </r>
      </text>
    </comment>
    <comment ref="I8" authorId="0" shapeId="0" xr:uid="{00000000-0006-0000-0500-000003000000}">
      <text>
        <r>
          <rPr>
            <b/>
            <sz val="8"/>
            <color indexed="81"/>
            <rFont val="Tahoma"/>
            <family val="2"/>
          </rPr>
          <t>If you implement at the lower level than district (village/community) please enter your target population within the district. Tables of IVM will be requested only for those who are targeted.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B10" authorId="0" shapeId="0" xr:uid="{00000000-0006-0000-0600-000001000000}">
      <text>
        <r>
          <rPr>
            <b/>
            <sz val="8"/>
            <color indexed="81"/>
            <rFont val="Tahoma"/>
            <family val="2"/>
          </rPr>
          <t>Please select the requested PC medicines</t>
        </r>
      </text>
    </comment>
    <comment ref="B21" authorId="0" shapeId="0" xr:uid="{00000000-0006-0000-0600-000002000000}">
      <text>
        <r>
          <rPr>
            <b/>
            <sz val="8"/>
            <color indexed="81"/>
            <rFont val="Tahoma"/>
            <family val="2"/>
          </rPr>
          <t>Please select the diseases for which PC medicines are requested</t>
        </r>
      </text>
    </comment>
    <comment ref="B31" authorId="0" shapeId="0" xr:uid="{00000000-0006-0000-0600-000003000000}">
      <text>
        <r>
          <rPr>
            <b/>
            <sz val="8"/>
            <color indexed="81"/>
            <rFont val="Tahoma"/>
            <family val="2"/>
          </rPr>
          <t>Please selecet the requested PC medicines</t>
        </r>
      </text>
    </comment>
    <comment ref="C31" authorId="0" shapeId="0" xr:uid="{00000000-0006-0000-0600-000004000000}">
      <text>
        <r>
          <rPr>
            <b/>
            <sz val="8"/>
            <color indexed="81"/>
            <rFont val="Tahoma"/>
            <family val="2"/>
          </rPr>
          <t>Please select a date (month and year) for the 1st round of PC intervention planned</t>
        </r>
      </text>
    </comment>
    <comment ref="E31" authorId="0" shapeId="0" xr:uid="{00000000-0006-0000-0600-000005000000}">
      <text>
        <r>
          <rPr>
            <b/>
            <sz val="8"/>
            <color indexed="81"/>
            <rFont val="Tahoma"/>
            <family val="2"/>
          </rPr>
          <t>Please select a date (month and year) for the 2nd round of PC intervention planned</t>
        </r>
      </text>
    </comment>
    <comment ref="G31" authorId="0" shapeId="0" xr:uid="{00000000-0006-0000-0600-000006000000}">
      <text>
        <r>
          <rPr>
            <b/>
            <sz val="8"/>
            <color indexed="81"/>
            <rFont val="Tahoma"/>
            <family val="2"/>
          </rPr>
          <t>Please select a date (month and year) when PC medicines are required to arrive to the national warehouse</t>
        </r>
      </text>
    </comment>
    <comment ref="B41" authorId="0" shapeId="0" xr:uid="{00000000-0006-0000-0600-000007000000}">
      <text>
        <r>
          <rPr>
            <b/>
            <sz val="8"/>
            <color indexed="81"/>
            <rFont val="Tahoma"/>
            <family val="2"/>
          </rPr>
          <t>Please selecet PC medicine</t>
        </r>
      </text>
    </comment>
    <comment ref="C41" authorId="0" shapeId="0" xr:uid="{00000000-0006-0000-0600-000008000000}">
      <text>
        <r>
          <rPr>
            <b/>
            <sz val="8"/>
            <color indexed="81"/>
            <rFont val="Tahoma"/>
            <family val="2"/>
          </rPr>
          <t>Please indicate the age group targeted with PC</t>
        </r>
      </text>
    </comment>
    <comment ref="D41" authorId="0" shapeId="0" xr:uid="{00000000-0006-0000-0600-000009000000}">
      <text>
        <r>
          <rPr>
            <b/>
            <sz val="8"/>
            <color indexed="81"/>
            <rFont val="Tahoma"/>
            <family val="2"/>
          </rPr>
          <t>Please enter the number of people targeted for PC with selected medicine</t>
        </r>
      </text>
    </comment>
    <comment ref="E41" authorId="0" shapeId="0" xr:uid="{00000000-0006-0000-0600-00000A000000}">
      <text>
        <r>
          <rPr>
            <b/>
            <sz val="8"/>
            <color indexed="81"/>
            <rFont val="Tahoma"/>
            <family val="2"/>
          </rPr>
          <t>Please enter the number of tablets of selected medicine required for PC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B8" authorId="0" shapeId="0" xr:uid="{00000000-0006-0000-0700-000001000000}">
      <text>
        <r>
          <rPr>
            <b/>
            <sz val="8"/>
            <color indexed="81"/>
            <rFont val="Tahoma"/>
            <family val="2"/>
          </rPr>
          <t>Please select the medicine</t>
        </r>
      </text>
    </comment>
    <comment ref="B17" authorId="0" shapeId="0" xr:uid="{00000000-0006-0000-0700-000002000000}">
      <text>
        <r>
          <rPr>
            <b/>
            <sz val="8"/>
            <color indexed="81"/>
            <rFont val="Tahoma"/>
            <family val="2"/>
          </rPr>
          <t>Please select the medicine</t>
        </r>
      </text>
    </comment>
    <comment ref="B26" authorId="0" shapeId="0" xr:uid="{00000000-0006-0000-0700-000003000000}">
      <text>
        <r>
          <rPr>
            <b/>
            <sz val="8"/>
            <color indexed="81"/>
            <rFont val="Tahoma"/>
            <family val="2"/>
          </rPr>
          <t>Please select the medicine</t>
        </r>
      </text>
    </comment>
  </commentList>
</comments>
</file>

<file path=xl/sharedStrings.xml><?xml version="1.0" encoding="utf-8"?>
<sst xmlns="http://schemas.openxmlformats.org/spreadsheetml/2006/main" count="1010" uniqueCount="364">
  <si>
    <t>Country</t>
  </si>
  <si>
    <t>Province/State</t>
  </si>
  <si>
    <t>District</t>
  </si>
  <si>
    <t>Population</t>
  </si>
  <si>
    <t>PreSAC</t>
  </si>
  <si>
    <t>SAC</t>
  </si>
  <si>
    <t>Adults</t>
  </si>
  <si>
    <t>Total</t>
  </si>
  <si>
    <t>LF</t>
  </si>
  <si>
    <t>Oncho</t>
  </si>
  <si>
    <t>STH</t>
  </si>
  <si>
    <t>SCH</t>
  </si>
  <si>
    <t>LF only</t>
  </si>
  <si>
    <t>Oncho only</t>
  </si>
  <si>
    <t>LF+Oncho</t>
  </si>
  <si>
    <t>Endemicity</t>
  </si>
  <si>
    <t>Total required</t>
  </si>
  <si>
    <t>Remaining in stock</t>
  </si>
  <si>
    <t>Treatment plan</t>
  </si>
  <si>
    <t>total</t>
  </si>
  <si>
    <t>Other</t>
  </si>
  <si>
    <t>Target population</t>
  </si>
  <si>
    <t>TOTAL</t>
  </si>
  <si>
    <t>COUNTRY</t>
  </si>
  <si>
    <t>COUNTRY INFORMATION</t>
  </si>
  <si>
    <t>Year for request of the medicine</t>
  </si>
  <si>
    <t>Name</t>
  </si>
  <si>
    <t>Email</t>
  </si>
  <si>
    <t>Population requiring treatment with IVM</t>
  </si>
  <si>
    <t>Ivermectin (IVM)</t>
  </si>
  <si>
    <t>Diethylcarbamazine citrate (DEC)</t>
  </si>
  <si>
    <t>Population requiring treatment with DEC</t>
  </si>
  <si>
    <t>Administrative structure, eligible population by age group, treatment plan and information about tablets</t>
  </si>
  <si>
    <t>Population requiring treatment with ALB/MBD</t>
  </si>
  <si>
    <t>Praziquantel (PZQ)</t>
  </si>
  <si>
    <t>Population requiring treatment with PZQ</t>
  </si>
  <si>
    <t>STH (ALB)</t>
  </si>
  <si>
    <t>STH (MBD)</t>
  </si>
  <si>
    <t>People covered by PELF with ALB</t>
  </si>
  <si>
    <t>Albendazole (ALB) and Mebendazole (MBD)</t>
  </si>
  <si>
    <t>Population requiring PC</t>
  </si>
  <si>
    <t>Year</t>
  </si>
  <si>
    <t>Required</t>
  </si>
  <si>
    <t>In stock</t>
  </si>
  <si>
    <t>Requested</t>
  </si>
  <si>
    <t>Number of tablets</t>
  </si>
  <si>
    <t>Round 1</t>
  </si>
  <si>
    <t>Round 2</t>
  </si>
  <si>
    <t>COUNTRY_INFO</t>
  </si>
  <si>
    <t>DEC, ALB_MBD, PZQ and IVM</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</si>
  <si>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</si>
  <si>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</si>
  <si>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</si>
  <si>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</si>
  <si>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</si>
  <si>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</si>
  <si>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Submission</t>
  </si>
  <si>
    <t>What should be submitted?</t>
  </si>
  <si>
    <t>INTRO</t>
  </si>
  <si>
    <t xml:space="preserve">Title </t>
  </si>
  <si>
    <t xml:space="preserve">Information on shipment and consignee </t>
  </si>
  <si>
    <t>Date</t>
  </si>
  <si>
    <t>Phone</t>
  </si>
  <si>
    <t>Organization</t>
  </si>
  <si>
    <t>Mailing address</t>
  </si>
  <si>
    <t>In pipeline</t>
  </si>
  <si>
    <t>Consignee</t>
  </si>
  <si>
    <t>Number of treatment
rounds planned for the year</t>
  </si>
  <si>
    <t>Country administrative structure</t>
  </si>
  <si>
    <t>Albendazole (ALB)</t>
  </si>
  <si>
    <t>Mebendazole (MBD)</t>
  </si>
  <si>
    <t>Total required
for SAC</t>
  </si>
  <si>
    <t>Remaining in stock (LF)</t>
  </si>
  <si>
    <t>Remaining in stock (STH)</t>
  </si>
  <si>
    <t>Bottles (3mg)
500 tablets</t>
  </si>
  <si>
    <t>Total number of bottles</t>
  </si>
  <si>
    <t>Date:</t>
  </si>
  <si>
    <t>Specify source</t>
  </si>
  <si>
    <t>National NTD coordinator should compile all required information needed to complete the request form. In the absence of such a coordinator, specific programme managers should coordinate their respective part. The final single request must be approved by the Ministry of Health.</t>
  </si>
  <si>
    <t>Department/Unit</t>
  </si>
  <si>
    <t>E-mail</t>
  </si>
  <si>
    <t>Fax</t>
  </si>
  <si>
    <t>Tablets to be procured</t>
  </si>
  <si>
    <t>Tablets to be procured (LF)</t>
  </si>
  <si>
    <t>Tablets to be procured for SAC (STH)</t>
  </si>
  <si>
    <t>Tablets to be procured for SAC</t>
  </si>
  <si>
    <t>Number of people to be treated with donated medicine ( see User Guide for details )</t>
  </si>
  <si>
    <t>Additional information</t>
  </si>
  <si>
    <t>Structure of the application (worksheets):</t>
  </si>
  <si>
    <t xml:space="preserve">These worksheets include information about endemic districts targeted for treatment with specified PC medicines, treatment plan, and number of tablets required and requested. </t>
  </si>
  <si>
    <t>Most of the cells in the above-mentioned worksheets include formula that are calculated automatically according to the treatment policy recommended by WHO for each disease.
See the link http://www.who.int/neglected_diseases/preventive_chemotherapy/pct_manual/en/index.html</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</si>
  <si>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</si>
  <si>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</si>
  <si>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</si>
  <si>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</si>
  <si>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</si>
  <si>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</si>
  <si>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</si>
  <si>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Administrative structure, population by age group, status of endemicity and planned interventions</t>
  </si>
  <si>
    <t>Bottle (100 mg)
1000 tablets</t>
  </si>
  <si>
    <t>Bottles (500 mg)
150 tablets</t>
  </si>
  <si>
    <t>All SAC targeted?</t>
  </si>
  <si>
    <t>Financial resources secured for the implementation in the year for which the medicines are requested</t>
  </si>
  <si>
    <t>WHO headquarters</t>
  </si>
  <si>
    <t>Joint request for selected PC medicines</t>
  </si>
  <si>
    <t>This worksheet includes guides on how to complete the joint request for selected PC medicines and information about the status of PC for endemic diseases in the country.</t>
  </si>
  <si>
    <t>This worksheet includes information about administrative structure of the country, population by age group, status of endemicity for each disease, population requiring PC and planned interventions.</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</si>
  <si>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</si>
  <si>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</si>
  <si>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</si>
  <si>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If demographical data at the second administrative level are not available by age group, please enter the proportion (%) of population by age group in the country. If data are available, please leave these cells blank.</t>
  </si>
  <si>
    <t>Select medicine for treatment of STH</t>
  </si>
  <si>
    <t>Bottle (600 mg)
1000 tablets</t>
  </si>
  <si>
    <t>Checklist</t>
  </si>
  <si>
    <t>Bottle (400 mg)
200 tablets (STH)</t>
  </si>
  <si>
    <t>Bottle (400 mg)
200 tablets (LF)</t>
  </si>
  <si>
    <t>How many administrative units in the country?</t>
  </si>
  <si>
    <r>
      <t xml:space="preserve">This worksheet includes summary of number of tablets requested, information about stock, and date for submission of requested medicines. Before generating the report (run macros) please select the medicine for which the report is needed. Follow the same rule to see the number of people to be treated for the specific disease. 
</t>
    </r>
    <r>
      <rPr>
        <b/>
        <sz val="10"/>
        <rFont val="Arial"/>
        <family val="2"/>
      </rPr>
      <t>This worksheet should be printed and submitted as a joint request for selected PC medicines (see the instruction for submission in the SUMMARY worksheet).</t>
    </r>
  </si>
  <si>
    <t>SAC
at lower level</t>
  </si>
  <si>
    <t>Information on planned PC interventions</t>
  </si>
  <si>
    <r>
      <t>Delivery point / Final recipient</t>
    </r>
    <r>
      <rPr>
        <sz val="10"/>
        <rFont val="Arial"/>
        <family val="2"/>
      </rPr>
      <t xml:space="preserve">
if different from the consignee</t>
    </r>
  </si>
  <si>
    <r>
      <rPr>
        <b/>
        <sz val="10"/>
        <rFont val="Arial"/>
        <family val="2"/>
      </rPr>
      <t>As part of global efforts to accelerate expansion of preventive chemotherapy (PC) for control and elimination of lymphatic filariasis, schistosomiasis and soil-transmitted helminthiases, the World Health Organization (WHO)</t>
    </r>
    <r>
      <rPr>
        <sz val="10"/>
        <rFont val="Arial"/>
        <family val="2"/>
      </rPr>
      <t xml:space="preserve"> facilitates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ivermectin</t>
    </r>
    <r>
      <rPr>
        <sz val="10"/>
        <rFont val="Arial"/>
        <family val="2"/>
      </rPr>
      <t xml:space="preserve"> 3 mg tablets (Merck)</t>
    </r>
    <r>
      <rPr>
        <sz val="10"/>
        <rFont val="Arial"/>
        <family val="2"/>
      </rPr>
      <t xml:space="preserve"> for onchocerciasis and lymphatic filariasis donation programmes.  
This Excel-based tool is designed to assist countries in quantifying the number of tablets of relevant PC medicines required to reach the planned target population and districts for the year of request. Output of the tool is a joint request for PC medicines, which can be printed, signed and submitted to WHO to request these medicines.</t>
    </r>
  </si>
  <si>
    <t>These figures are estimated only for targeted 
age groups to be treated with donated 
medicines in areas where treatment for specific disease is required</t>
  </si>
  <si>
    <t>Name and signature of NTD coordinator or Ministry of Health representative</t>
  </si>
  <si>
    <t>WHO Regional Office</t>
  </si>
  <si>
    <t>Mectizan donation program</t>
  </si>
  <si>
    <t>Regional Advisor for NTD</t>
  </si>
  <si>
    <r>
      <t xml:space="preserve">Dr Yao Sodahlon, email: </t>
    </r>
    <r>
      <rPr>
        <b/>
        <sz val="10"/>
        <color indexed="56"/>
        <rFont val="Arial"/>
        <family val="2"/>
      </rPr>
      <t>ysodahlon@taskforce.org</t>
    </r>
  </si>
  <si>
    <r>
      <rPr>
        <b/>
        <sz val="10"/>
        <color indexed="56"/>
        <rFont val="Arial"/>
        <family val="2"/>
      </rPr>
      <t>PC_JointForms@who.int</t>
    </r>
  </si>
  <si>
    <t>in the district</t>
  </si>
  <si>
    <t>in villages</t>
  </si>
  <si>
    <t>Is the Import Permit required?</t>
  </si>
  <si>
    <t>Information on import requirements</t>
  </si>
  <si>
    <t>How long does it take to obtain the Import Permit?</t>
  </si>
  <si>
    <t xml:space="preserve">Is there any additional information may be helpful in ensuring timely clearance and delivery of medicines to your country? </t>
  </si>
  <si>
    <t>If YES, please specify here</t>
  </si>
  <si>
    <t>Do you require any documents to be submitted together with the Import Permit application?</t>
  </si>
  <si>
    <r>
      <t xml:space="preserve">Planned date of the 
</t>
    </r>
    <r>
      <rPr>
        <b/>
        <sz val="10"/>
        <rFont val="Arial"/>
        <family val="2"/>
      </rPr>
      <t>1st round of PC</t>
    </r>
  </si>
  <si>
    <r>
      <t xml:space="preserve">Planned date of the 
</t>
    </r>
    <r>
      <rPr>
        <b/>
        <sz val="10"/>
        <rFont val="Arial"/>
        <family val="2"/>
      </rPr>
      <t>2nd round of PC</t>
    </r>
  </si>
  <si>
    <t>Joint reporting form</t>
  </si>
  <si>
    <t>PC epidemiological data reporting form</t>
  </si>
  <si>
    <r>
      <t xml:space="preserve">Please complete information on shipment and consignee in the workshsheet </t>
    </r>
    <r>
      <rPr>
        <b/>
        <sz val="10"/>
        <rFont val="Arial"/>
        <family val="2"/>
      </rPr>
      <t>SHIPMENT</t>
    </r>
  </si>
  <si>
    <t># of tablets</t>
  </si>
  <si>
    <t>Age group</t>
  </si>
  <si>
    <t># of people</t>
  </si>
  <si>
    <t>Status</t>
  </si>
  <si>
    <t>Epidemiological surveys
planned for the year</t>
  </si>
  <si>
    <r>
      <t xml:space="preserve">The supply of the requested medicines should be based on up-to-date epidemiological data, specific usage plans, and capacity for implementation. </t>
    </r>
    <r>
      <rPr>
        <sz val="10"/>
        <rFont val="Arial"/>
        <family val="2"/>
      </rPr>
      <t xml:space="preserve">The following checklist ensures that all necessary forms and information are provided to WHO (in electronic format). </t>
    </r>
  </si>
  <si>
    <t>Availability of funding for implementation</t>
  </si>
  <si>
    <t>Information on PC medicines requested to WHO</t>
  </si>
  <si>
    <t xml:space="preserve">Who should fill in the form? </t>
  </si>
  <si>
    <t>Information on person(s) who has filled in the form</t>
  </si>
  <si>
    <t>PC medicine</t>
  </si>
  <si>
    <t>Disease</t>
  </si>
  <si>
    <t>Does the consignee have to get customs clearance before the shipment can proceed?</t>
  </si>
  <si>
    <r>
      <t xml:space="preserve">Date by which the medicine 
</t>
    </r>
    <r>
      <rPr>
        <b/>
        <sz val="10"/>
        <rFont val="Arial"/>
        <family val="2"/>
      </rPr>
      <t>should arrive</t>
    </r>
    <r>
      <rPr>
        <sz val="10"/>
        <rFont val="Arial"/>
        <family val="2"/>
      </rPr>
      <t xml:space="preserve"> to the national warehouse</t>
    </r>
  </si>
  <si>
    <t>Information on PC medicines for treatment of population not targeted with current donation through WHO</t>
  </si>
  <si>
    <t>Please send the national request (signed and in electronic format) to the concerned WR with copy to:</t>
  </si>
  <si>
    <t>Please note that your request will be reviewed by an independent panel before approval. The information in this form, joint reporting form and PC epidemiological data reporting form are essential for WHO to ensure efficient usage of medicines. As part of its ongoing monitoring and evaluation activities, and to meet its contractual obligations to donors and other partners, WHO and its appointed agents reserve the right to periodically inspect stocks of the medicines at country level.</t>
  </si>
  <si>
    <t>The WHO is committed to facilitate PC medicines donation with a free-of-charge supply of a) albendazole, mebendazole and praziquantel to the MoH’s national warehouse; and b) diethylcarbamazine citrate to the entry port/airport of recipient countries.</t>
  </si>
  <si>
    <r>
      <rPr>
        <sz val="10"/>
        <rFont val="Arial"/>
        <family val="2"/>
      </rPr>
      <t xml:space="preserve">This form constitutes an </t>
    </r>
    <r>
      <rPr>
        <b/>
        <sz val="10"/>
        <rFont val="Arial"/>
        <family val="2"/>
      </rPr>
      <t>official government request to WHO</t>
    </r>
    <r>
      <rPr>
        <sz val="10"/>
        <rFont val="Arial"/>
        <family val="2"/>
      </rPr>
      <t xml:space="preserve"> for the supply of the PC medicines. It can be submitted any time </t>
    </r>
    <r>
      <rPr>
        <b/>
        <sz val="10"/>
        <rFont val="Arial"/>
        <family val="2"/>
      </rPr>
      <t>before 15 August</t>
    </r>
    <r>
      <rPr>
        <sz val="10"/>
        <rFont val="Arial"/>
        <family val="2"/>
      </rPr>
      <t xml:space="preserve"> of the current year for distribution of medicines during the following year, but at least 6-8 months before the planned PC intervention(s) to allow time for reviewing and approval of the request, placing order, manufacturing PC medicines and shipment to the country.</t>
    </r>
  </si>
  <si>
    <t>The institution submitting the present request is responsible for a) arranging the offloading of the medicines from the truck and storing it in the national warehouse and subsequent shipment to the final distribution centres; b) for registering the donated medicine, if required, by the relevant national regulatory authorities; and c) for informing about any changes of their PC campaigns (e.g. postpone of the planned MDA date, replacement of NTD coordinator, etc.).</t>
  </si>
  <si>
    <r>
      <t xml:space="preserve">The WHO recommends that </t>
    </r>
    <r>
      <rPr>
        <b/>
        <sz val="10"/>
        <rFont val="Arial"/>
        <family val="2"/>
      </rPr>
      <t>all serious adverse events</t>
    </r>
    <r>
      <rPr>
        <sz val="10"/>
        <rFont val="Arial"/>
        <family val="2"/>
      </rPr>
      <t xml:space="preserve"> suspected to be associated with use of PC medicines should be reported in accordance with national Pharmacovigilance guidelines. In the absence of a national Pharmacovigilance system, contact the WHO Neglected Tropical Disease department for guidance.</t>
    </r>
  </si>
  <si>
    <t>Angola</t>
  </si>
  <si>
    <t>Endemic</t>
  </si>
  <si>
    <t>KWANZA SUL</t>
  </si>
  <si>
    <t>EBO</t>
  </si>
  <si>
    <t>KIBALA</t>
  </si>
  <si>
    <t>KILENDA</t>
  </si>
  <si>
    <t>LIBOLO</t>
  </si>
  <si>
    <t>MUSSENDE</t>
  </si>
  <si>
    <t>PORTO AMBOIM</t>
  </si>
  <si>
    <t>SELES</t>
  </si>
  <si>
    <t>SUMBE</t>
  </si>
  <si>
    <t>LUANDA</t>
  </si>
  <si>
    <t>BELAS</t>
  </si>
  <si>
    <t>CACUACO</t>
  </si>
  <si>
    <t>CAZENGA</t>
  </si>
  <si>
    <t>ICOLO E BENGO</t>
  </si>
  <si>
    <t>QUISSAMA</t>
  </si>
  <si>
    <t>VIANA</t>
  </si>
  <si>
    <t>LUNDA NORTE</t>
  </si>
  <si>
    <t>CAMBULO</t>
  </si>
  <si>
    <t>CAPENDA CAMULEMBA</t>
  </si>
  <si>
    <t>CAUNGULA</t>
  </si>
  <si>
    <t>CHITATO</t>
  </si>
  <si>
    <t>CUANGO</t>
  </si>
  <si>
    <t>CUILO</t>
  </si>
  <si>
    <t>LUBALO</t>
  </si>
  <si>
    <t>LUCAPA</t>
  </si>
  <si>
    <t>XA MUTEBA</t>
  </si>
  <si>
    <t>LUNDA SUL</t>
  </si>
  <si>
    <t>CACOLO</t>
  </si>
  <si>
    <t>DALA</t>
  </si>
  <si>
    <t>MUCONDA</t>
  </si>
  <si>
    <t>SAURIMO</t>
  </si>
  <si>
    <t>MALANGE</t>
  </si>
  <si>
    <t>CACULAMA (Mukari)</t>
  </si>
  <si>
    <t>CACUSO</t>
  </si>
  <si>
    <t>CAMBUNDI CATEMBO</t>
  </si>
  <si>
    <t>CANGANDALA</t>
  </si>
  <si>
    <t>KAHOMBO</t>
  </si>
  <si>
    <t>KALANDULA</t>
  </si>
  <si>
    <t>KIWABA NZOGI</t>
  </si>
  <si>
    <t>KUNDA DIA BASE</t>
  </si>
  <si>
    <t>LUQUEMBO</t>
  </si>
  <si>
    <t>MARIMBA</t>
  </si>
  <si>
    <t>MASSANGO</t>
  </si>
  <si>
    <t>QUELA</t>
  </si>
  <si>
    <t>QUIRIMA</t>
  </si>
  <si>
    <t>MOXICO</t>
  </si>
  <si>
    <t>ALTO ZAMBEZE</t>
  </si>
  <si>
    <t>CAMANONGUE</t>
  </si>
  <si>
    <t>LEUA</t>
  </si>
  <si>
    <t>LUACANO</t>
  </si>
  <si>
    <t>LUAU</t>
  </si>
  <si>
    <t>LUCHAZES</t>
  </si>
  <si>
    <t>LUMBALA NGUIMBO</t>
  </si>
  <si>
    <t>LUMEJE</t>
  </si>
  <si>
    <t>MOXICO / LUENA</t>
  </si>
  <si>
    <t>NAMIBE</t>
  </si>
  <si>
    <t>BIBALA</t>
  </si>
  <si>
    <t>CAMUCUIO</t>
  </si>
  <si>
    <t>TOMBUA</t>
  </si>
  <si>
    <t>VIREI</t>
  </si>
  <si>
    <t>UIGE</t>
  </si>
  <si>
    <t>AMBUILA</t>
  </si>
  <si>
    <t>BEMBE</t>
  </si>
  <si>
    <t>BUENGAS</t>
  </si>
  <si>
    <t>BUNGO</t>
  </si>
  <si>
    <t>CANGOLA</t>
  </si>
  <si>
    <t>DAMBA</t>
  </si>
  <si>
    <t>MAQUELA DO ZOMBO</t>
  </si>
  <si>
    <t>MILUNGA</t>
  </si>
  <si>
    <t>MUCABA</t>
  </si>
  <si>
    <t>NEGAGE</t>
  </si>
  <si>
    <t>PURI</t>
  </si>
  <si>
    <t>QUIMBELE</t>
  </si>
  <si>
    <t>QUITEXE</t>
  </si>
  <si>
    <t>SANZA POMBO</t>
  </si>
  <si>
    <t>SONGO</t>
  </si>
  <si>
    <t>ZAIRE</t>
  </si>
  <si>
    <t>CUIMBA</t>
  </si>
  <si>
    <t>MBANZA CONGO</t>
  </si>
  <si>
    <t>NOQUI</t>
  </si>
  <si>
    <t>NZETO</t>
  </si>
  <si>
    <t>SOYO</t>
  </si>
  <si>
    <t>TOMBOCO</t>
  </si>
  <si>
    <t>BENGO</t>
  </si>
  <si>
    <t>AMBRIZ</t>
  </si>
  <si>
    <t>BULA ATUMBA</t>
  </si>
  <si>
    <t>DANDE</t>
  </si>
  <si>
    <t>DEMBOS</t>
  </si>
  <si>
    <t>NAMBUANGONGO</t>
  </si>
  <si>
    <t>PANGO ALUQUEM</t>
  </si>
  <si>
    <t>BENGUELA</t>
  </si>
  <si>
    <t>BAIA FARTA</t>
  </si>
  <si>
    <t>BALOMBO</t>
  </si>
  <si>
    <t>BOCOIO</t>
  </si>
  <si>
    <t>CAIMBAMBO</t>
  </si>
  <si>
    <t>CATUMBELA</t>
  </si>
  <si>
    <t>CHONGOROI</t>
  </si>
  <si>
    <t>CUBAL</t>
  </si>
  <si>
    <t>GANDA</t>
  </si>
  <si>
    <t>LOBITO</t>
  </si>
  <si>
    <t>BIE</t>
  </si>
  <si>
    <t>ANDULO</t>
  </si>
  <si>
    <t>CAMACUPA</t>
  </si>
  <si>
    <t>CATABOLA</t>
  </si>
  <si>
    <t>CHINGUAR</t>
  </si>
  <si>
    <t>CHITEMBO</t>
  </si>
  <si>
    <t>CUEMBA</t>
  </si>
  <si>
    <t>CUNHINGA</t>
  </si>
  <si>
    <t>KUITO</t>
  </si>
  <si>
    <t>NHAREA</t>
  </si>
  <si>
    <t>CABINDA</t>
  </si>
  <si>
    <t>BELIZE</t>
  </si>
  <si>
    <t>BUCO ZAU</t>
  </si>
  <si>
    <t>CACONGO</t>
  </si>
  <si>
    <t>CUNENE</t>
  </si>
  <si>
    <t>CAHAMA</t>
  </si>
  <si>
    <t>CUANHAMA</t>
  </si>
  <si>
    <t>CUROCA</t>
  </si>
  <si>
    <t>CUVELAI</t>
  </si>
  <si>
    <t>NAMACUNDE</t>
  </si>
  <si>
    <t>OMBADJA</t>
  </si>
  <si>
    <t>HUAMBO</t>
  </si>
  <si>
    <t>BAILUNDO</t>
  </si>
  <si>
    <t>CAALA</t>
  </si>
  <si>
    <t>EKUNHA</t>
  </si>
  <si>
    <t>CACHIUNGO</t>
  </si>
  <si>
    <t>LONDUIMBALI</t>
  </si>
  <si>
    <t>LONGONJO</t>
  </si>
  <si>
    <t>MUNGO</t>
  </si>
  <si>
    <t>TCHICALA TCHOLOHANGA</t>
  </si>
  <si>
    <t>TCHINDJENJE</t>
  </si>
  <si>
    <t>UKUMA</t>
  </si>
  <si>
    <t>HUILA</t>
  </si>
  <si>
    <t>CACONDA</t>
  </si>
  <si>
    <t>CACULA</t>
  </si>
  <si>
    <t>CALUQUEMBE</t>
  </si>
  <si>
    <t>CHIBIA</t>
  </si>
  <si>
    <t>CHICOMBA</t>
  </si>
  <si>
    <t>CHIPINDO</t>
  </si>
  <si>
    <t>GAMBOS</t>
  </si>
  <si>
    <t>HUMPATA</t>
  </si>
  <si>
    <t>JAMBA</t>
  </si>
  <si>
    <t>KUVANGO</t>
  </si>
  <si>
    <t>LUBANGO</t>
  </si>
  <si>
    <t>MATALA</t>
  </si>
  <si>
    <t>QUILENGUES</t>
  </si>
  <si>
    <t>QUIPUNGO</t>
  </si>
  <si>
    <t>KUANDO KUBANGO</t>
  </si>
  <si>
    <t>CALAI</t>
  </si>
  <si>
    <t>CUANGAR</t>
  </si>
  <si>
    <t>CUCHI</t>
  </si>
  <si>
    <t>DIRICO</t>
  </si>
  <si>
    <t>KUITO KUANAVALE</t>
  </si>
  <si>
    <t>MAVINGA</t>
  </si>
  <si>
    <t>MENONGUE</t>
  </si>
  <si>
    <t>NANKOVA</t>
  </si>
  <si>
    <t>RIVUNGO</t>
  </si>
  <si>
    <t>KWANZA NORTE</t>
  </si>
  <si>
    <t>AMBACA</t>
  </si>
  <si>
    <t>BANGA</t>
  </si>
  <si>
    <t>BOLONGONGO</t>
  </si>
  <si>
    <t>CAMBAMBE</t>
  </si>
  <si>
    <t>CAZENGO</t>
  </si>
  <si>
    <t>GOLUNGO ALTO</t>
  </si>
  <si>
    <t>GONGUEMBO</t>
  </si>
  <si>
    <t>KICULUNGO</t>
  </si>
  <si>
    <t>LUCALA</t>
  </si>
  <si>
    <t>SAMBA CAJU</t>
  </si>
  <si>
    <t>AMBOIM</t>
  </si>
  <si>
    <t>CASSONGUE</t>
  </si>
  <si>
    <t>CELA (Waku Kungo)</t>
  </si>
  <si>
    <t>ALB</t>
  </si>
  <si>
    <t>Yes</t>
  </si>
  <si>
    <t>Albendazole for LF</t>
  </si>
  <si>
    <t>Albendazole for STH (SAC)</t>
  </si>
  <si>
    <t>Praziquantel (SAC)</t>
  </si>
  <si>
    <t>Ivermectin</t>
  </si>
  <si>
    <t>Lymphatic filariasis</t>
  </si>
  <si>
    <t>Onchocerciasis</t>
  </si>
  <si>
    <t>Soil-transmitted helminthiases</t>
  </si>
  <si>
    <t>Schistosomiasis</t>
  </si>
  <si>
    <t>August</t>
  </si>
  <si>
    <t>May</t>
  </si>
  <si>
    <t>Mentor Initiative in some provinces</t>
  </si>
  <si>
    <t>WHO</t>
  </si>
  <si>
    <t>UNICEF</t>
  </si>
  <si>
    <t>NTD/PC Coordinator</t>
  </si>
  <si>
    <t>Pedro Van-Dúnem</t>
  </si>
  <si>
    <t>244 926746940</t>
  </si>
  <si>
    <t>pvandunem75@hotmail.com</t>
  </si>
  <si>
    <t>Pedro José Dias Van-Dúnem</t>
  </si>
  <si>
    <t>Negleted Tropical Disaeses Programm</t>
  </si>
  <si>
    <t>Helth Ministery Angola</t>
  </si>
  <si>
    <t>11th March 2016</t>
  </si>
  <si>
    <t>Le Bureau de l'OMS/Angola</t>
  </si>
  <si>
    <t>IU_ID</t>
  </si>
  <si>
    <t>IU_Name</t>
  </si>
  <si>
    <t>CONDA</t>
  </si>
  <si>
    <t>MALANJE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</si>
</sst>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8"/>
      <name val="Arial"/>
      <family val="2"/>
    </font>
    <font>
      <sz val="10"/>
      <color indexed="9"/>
      <name val="Arial"/>
      <family val="2"/>
    </font>
    <font>
      <b/>
      <sz val="20"/>
      <color indexed="9"/>
      <name val="Arial"/>
      <family val="2"/>
    </font>
    <font>
      <b/>
      <sz val="12"/>
      <name val="Arial"/>
      <family val="2"/>
    </font>
    <font>
      <sz val="10"/>
      <color indexed="10"/>
      <name val="Arial"/>
      <family val="2"/>
    </font>
    <font>
      <sz val="10"/>
      <color indexed="9"/>
      <name val="Arial"/>
      <family val="2"/>
    </font>
    <font>
      <b/>
      <sz val="10"/>
      <color indexed="9"/>
      <name val="Arial"/>
      <family val="2"/>
    </font>
    <font>
      <sz val="8"/>
      <color indexed="81"/>
      <name val="Tahoma"/>
      <family val="2"/>
    </font>
    <font>
      <b/>
      <sz val="10"/>
      <color indexed="56"/>
      <name val="Arial"/>
      <family val="2"/>
    </font>
    <font>
      <sz val="10"/>
      <color theme="0" tint="-0.499984740745262"/>
      <name val="Arial"/>
      <family val="2"/>
    </font>
    <font>
      <sz val="8"/>
      <color rgb="FF000000"/>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0" borderId="0"/>
  </cellStyleXfs>
  <cellXfs count="376">
    <xf numFmtId="0" fontId="0" fillId="0" borderId="0" xfId="0"/>
    <xf numFmtId="0" fontId="0" fillId="0" borderId="0" xfId="0" applyProtection="1">
      <protection locked="0"/>
    </xf>
    <xf numFmtId="0" fontId="0" fillId="0" borderId="0" xfId="0" applyFill="1"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4" fillId="0" borderId="0" xfId="0" applyFont="1" applyFill="1" applyBorder="1" applyAlignment="1" applyProtection="1"/>
    <xf numFmtId="3" fontId="4" fillId="0" borderId="0" xfId="0" applyNumberFormat="1" applyFont="1" applyFill="1" applyBorder="1" applyProtection="1"/>
    <xf numFmtId="0" fontId="0" fillId="0" borderId="0" xfId="0" applyFill="1" applyBorder="1" applyAlignment="1" applyProtection="1">
      <alignment horizontal="center"/>
    </xf>
    <xf numFmtId="0" fontId="3" fillId="3" borderId="1" xfId="0" applyFont="1" applyFill="1" applyBorder="1" applyAlignment="1" applyProtection="1">
      <alignment horizontal="center"/>
    </xf>
    <xf numFmtId="0" fontId="0" fillId="3" borderId="1" xfId="0" applyFill="1" applyBorder="1" applyAlignment="1" applyProtection="1">
      <alignment horizontal="center"/>
    </xf>
    <xf numFmtId="0" fontId="3" fillId="3" borderId="1" xfId="0" applyFont="1" applyFill="1" applyBorder="1" applyProtection="1"/>
    <xf numFmtId="0" fontId="0" fillId="3" borderId="1" xfId="0" applyFill="1" applyBorder="1" applyAlignment="1" applyProtection="1"/>
    <xf numFmtId="0" fontId="0" fillId="2" borderId="1" xfId="0" applyFill="1" applyBorder="1" applyProtection="1"/>
    <xf numFmtId="3" fontId="3" fillId="2" borderId="1" xfId="0" applyNumberFormat="1" applyFont="1" applyFill="1" applyBorder="1" applyProtection="1"/>
    <xf numFmtId="1" fontId="0" fillId="2" borderId="1" xfId="0" applyNumberFormat="1" applyFill="1" applyBorder="1" applyProtection="1"/>
    <xf numFmtId="3" fontId="0" fillId="2" borderId="1" xfId="0" applyNumberFormat="1" applyFill="1" applyBorder="1" applyProtection="1"/>
    <xf numFmtId="0" fontId="3" fillId="0" borderId="1" xfId="0" applyFont="1" applyFill="1" applyBorder="1" applyProtection="1">
      <protection locked="0"/>
    </xf>
    <xf numFmtId="0" fontId="3" fillId="0" borderId="0" xfId="0" applyFont="1" applyFill="1" applyBorder="1" applyProtection="1">
      <protection locked="0"/>
    </xf>
    <xf numFmtId="0" fontId="0" fillId="2" borderId="2" xfId="0" applyFill="1" applyBorder="1" applyAlignment="1" applyProtection="1"/>
    <xf numFmtId="3" fontId="3" fillId="4" borderId="1" xfId="0" applyNumberFormat="1" applyFont="1" applyFill="1" applyBorder="1" applyProtection="1">
      <protection locked="0"/>
    </xf>
    <xf numFmtId="0" fontId="0" fillId="0" borderId="0" xfId="0" applyAlignment="1" applyProtection="1">
      <alignment horizontal="right"/>
    </xf>
    <xf numFmtId="3" fontId="4" fillId="2" borderId="1" xfId="0" applyNumberFormat="1" applyFont="1" applyFill="1" applyBorder="1" applyAlignment="1" applyProtection="1">
      <alignment horizontal="right"/>
    </xf>
    <xf numFmtId="0" fontId="0" fillId="0" borderId="0" xfId="0" applyAlignment="1" applyProtection="1">
      <alignment horizontal="right"/>
      <protection locked="0"/>
    </xf>
    <xf numFmtId="0" fontId="3" fillId="2" borderId="1" xfId="0" applyFont="1" applyFill="1" applyBorder="1" applyProtection="1"/>
    <xf numFmtId="0" fontId="0" fillId="0" borderId="0" xfId="0" applyFill="1" applyProtection="1"/>
    <xf numFmtId="3" fontId="0" fillId="0" borderId="1" xfId="0" applyNumberFormat="1" applyBorder="1" applyProtection="1">
      <protection locked="0"/>
    </xf>
    <xf numFmtId="0" fontId="8" fillId="5" borderId="0" xfId="0" applyFont="1" applyFill="1" applyBorder="1" applyAlignment="1" applyProtection="1">
      <alignment vertical="center"/>
    </xf>
    <xf numFmtId="0" fontId="0" fillId="6" borderId="1" xfId="0" applyFill="1" applyBorder="1" applyAlignment="1" applyProtection="1">
      <alignment horizontal="right"/>
      <protection locked="0"/>
    </xf>
    <xf numFmtId="1" fontId="3" fillId="6" borderId="1" xfId="0" applyNumberFormat="1" applyFont="1" applyFill="1" applyBorder="1" applyProtection="1">
      <protection locked="0"/>
    </xf>
    <xf numFmtId="3" fontId="3" fillId="6" borderId="1" xfId="0" applyNumberFormat="1" applyFont="1" applyFill="1" applyBorder="1" applyAlignment="1" applyProtection="1">
      <alignment horizontal="right"/>
      <protection locked="0"/>
    </xf>
    <xf numFmtId="0" fontId="0" fillId="6" borderId="1" xfId="0" applyFill="1" applyBorder="1" applyProtection="1"/>
    <xf numFmtId="0" fontId="0" fillId="3" borderId="1" xfId="0" applyFill="1" applyBorder="1" applyProtection="1"/>
    <xf numFmtId="0" fontId="0" fillId="4" borderId="1" xfId="0" applyFill="1" applyBorder="1" applyProtection="1"/>
    <xf numFmtId="0" fontId="0" fillId="5" borderId="0" xfId="0" applyFill="1" applyProtection="1"/>
    <xf numFmtId="0" fontId="3" fillId="3" borderId="3" xfId="0" applyFont="1" applyFill="1" applyBorder="1" applyAlignment="1" applyProtection="1">
      <alignment horizontal="center"/>
    </xf>
    <xf numFmtId="3" fontId="4" fillId="2" borderId="2" xfId="0" applyNumberFormat="1" applyFont="1" applyFill="1" applyBorder="1" applyProtection="1"/>
    <xf numFmtId="0" fontId="3" fillId="3" borderId="2" xfId="0" applyFont="1" applyFill="1" applyBorder="1" applyAlignment="1" applyProtection="1">
      <alignment horizontal="center"/>
    </xf>
    <xf numFmtId="0" fontId="0" fillId="0" borderId="0" xfId="0" applyBorder="1" applyProtection="1"/>
    <xf numFmtId="0" fontId="0" fillId="0" borderId="4" xfId="0" applyBorder="1" applyProtection="1"/>
    <xf numFmtId="3" fontId="3" fillId="0" borderId="2" xfId="0" applyNumberFormat="1" applyFont="1" applyFill="1" applyBorder="1" applyProtection="1">
      <protection locked="0"/>
    </xf>
    <xf numFmtId="49" fontId="3" fillId="0" borderId="5" xfId="0" applyNumberFormat="1" applyFont="1" applyFill="1" applyBorder="1" applyProtection="1">
      <protection locked="0"/>
    </xf>
    <xf numFmtId="1" fontId="3" fillId="6" borderId="2" xfId="0" applyNumberFormat="1" applyFont="1" applyFill="1" applyBorder="1" applyProtection="1">
      <protection locked="0"/>
    </xf>
    <xf numFmtId="3" fontId="3" fillId="4" borderId="5" xfId="0" applyNumberFormat="1" applyFont="1" applyFill="1" applyBorder="1" applyProtection="1">
      <protection locked="0"/>
    </xf>
    <xf numFmtId="1" fontId="3" fillId="6" borderId="5" xfId="0" applyNumberFormat="1" applyFont="1" applyFill="1" applyBorder="1" applyProtection="1">
      <protection locked="0"/>
    </xf>
    <xf numFmtId="3" fontId="3" fillId="2" borderId="5" xfId="0" applyNumberFormat="1" applyFont="1" applyFill="1" applyBorder="1" applyProtection="1"/>
    <xf numFmtId="0" fontId="3" fillId="3" borderId="5" xfId="0" applyFont="1" applyFill="1" applyBorder="1" applyProtection="1"/>
    <xf numFmtId="0" fontId="3" fillId="3" borderId="5" xfId="0" applyFont="1" applyFill="1" applyBorder="1" applyAlignment="1" applyProtection="1">
      <alignment horizontal="center"/>
    </xf>
    <xf numFmtId="3" fontId="4" fillId="2" borderId="5" xfId="0" applyNumberFormat="1" applyFont="1" applyFill="1" applyBorder="1" applyProtection="1"/>
    <xf numFmtId="0" fontId="0" fillId="0" borderId="6" xfId="0" applyBorder="1" applyProtection="1"/>
    <xf numFmtId="0" fontId="0" fillId="0" borderId="7" xfId="0" applyBorder="1" applyProtection="1"/>
    <xf numFmtId="3" fontId="3" fillId="7" borderId="1" xfId="0" applyNumberFormat="1" applyFont="1" applyFill="1" applyBorder="1" applyProtection="1"/>
    <xf numFmtId="3" fontId="4" fillId="7" borderId="1" xfId="0" applyNumberFormat="1" applyFont="1" applyFill="1" applyBorder="1" applyAlignment="1" applyProtection="1"/>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0" fillId="8" borderId="0" xfId="0" applyFill="1" applyAlignment="1" applyProtection="1">
      <alignment wrapText="1"/>
    </xf>
    <xf numFmtId="0" fontId="0" fillId="8" borderId="0" xfId="0" applyFill="1" applyProtection="1"/>
    <xf numFmtId="0" fontId="11" fillId="8" borderId="0" xfId="0" applyFont="1" applyFill="1" applyBorder="1" applyAlignment="1" applyProtection="1">
      <alignment horizontal="right"/>
    </xf>
    <xf numFmtId="0" fontId="0" fillId="8" borderId="0" xfId="0" applyFill="1" applyBorder="1" applyProtection="1"/>
    <xf numFmtId="0" fontId="8" fillId="8" borderId="0" xfId="0" applyFont="1" applyFill="1" applyBorder="1" applyAlignment="1" applyProtection="1">
      <alignment vertical="center"/>
    </xf>
    <xf numFmtId="0" fontId="15" fillId="8" borderId="0" xfId="0" quotePrefix="1" applyFont="1" applyFill="1" applyAlignment="1" applyProtection="1">
      <alignment horizontal="left"/>
    </xf>
    <xf numFmtId="0" fontId="10" fillId="8" borderId="0" xfId="0" applyFont="1" applyFill="1" applyProtection="1"/>
    <xf numFmtId="0" fontId="0" fillId="8" borderId="0" xfId="0" quotePrefix="1" applyFill="1" applyBorder="1" applyAlignment="1" applyProtection="1">
      <alignment horizontal="left" vertical="justify" wrapText="1"/>
    </xf>
    <xf numFmtId="0" fontId="0" fillId="8" borderId="0" xfId="0" applyFill="1" applyBorder="1" applyAlignment="1" applyProtection="1">
      <alignment vertical="justify" wrapText="1"/>
    </xf>
    <xf numFmtId="0" fontId="13" fillId="8" borderId="0" xfId="0" applyFont="1" applyFill="1" applyBorder="1" applyProtection="1"/>
    <xf numFmtId="0" fontId="8" fillId="8" borderId="0" xfId="0" applyFont="1" applyFill="1" applyProtection="1"/>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0" fillId="8" borderId="0" xfId="0" applyFill="1" applyBorder="1" applyAlignment="1" applyProtection="1">
      <alignment vertical="center"/>
    </xf>
    <xf numFmtId="0" fontId="0" fillId="8" borderId="0" xfId="0" applyFill="1" applyAlignment="1" applyProtection="1">
      <alignment vertical="center"/>
    </xf>
    <xf numFmtId="1" fontId="7" fillId="2" borderId="1"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13" xfId="0" applyFont="1" applyFill="1" applyBorder="1" applyAlignment="1" applyProtection="1">
      <alignment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0" fillId="6" borderId="16"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4" fillId="8" borderId="0" xfId="0" applyFont="1" applyFill="1" applyBorder="1" applyAlignment="1" applyProtection="1">
      <alignment wrapText="1"/>
    </xf>
    <xf numFmtId="0" fontId="8" fillId="5" borderId="0" xfId="0" applyFont="1" applyFill="1" applyBorder="1" applyAlignment="1" applyProtection="1">
      <alignment horizontal="left" vertical="center"/>
    </xf>
    <xf numFmtId="0" fontId="0" fillId="5" borderId="0" xfId="0" applyFill="1" applyBorder="1" applyAlignment="1" applyProtection="1">
      <alignment vertical="center"/>
    </xf>
    <xf numFmtId="0" fontId="8" fillId="5" borderId="0" xfId="0" quotePrefix="1" applyFont="1" applyFill="1" applyAlignment="1" applyProtection="1">
      <alignment horizontal="left" vertical="center"/>
    </xf>
    <xf numFmtId="0" fontId="14" fillId="5" borderId="0" xfId="0" applyFont="1" applyFill="1" applyAlignment="1" applyProtection="1">
      <alignment vertical="center"/>
    </xf>
    <xf numFmtId="0" fontId="4" fillId="3" borderId="19"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20" xfId="0" applyFont="1" applyFill="1" applyBorder="1" applyAlignment="1" applyProtection="1">
      <alignment horizontal="left" vertical="center"/>
    </xf>
    <xf numFmtId="0" fontId="0" fillId="6" borderId="19"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8" borderId="1" xfId="0" applyFill="1" applyBorder="1" applyProtection="1"/>
    <xf numFmtId="0" fontId="4" fillId="8" borderId="0" xfId="0" applyFont="1" applyFill="1" applyBorder="1" applyAlignment="1" applyProtection="1">
      <alignment horizontal="center"/>
    </xf>
    <xf numFmtId="0" fontId="0" fillId="8" borderId="0" xfId="0" applyFill="1" applyBorder="1" applyAlignment="1" applyProtection="1">
      <alignment horizontal="center"/>
    </xf>
    <xf numFmtId="0" fontId="5" fillId="8" borderId="0" xfId="0" applyFont="1" applyFill="1" applyBorder="1" applyProtection="1"/>
    <xf numFmtId="0" fontId="10" fillId="8" borderId="0" xfId="0" applyFont="1" applyFill="1" applyBorder="1" applyProtection="1"/>
    <xf numFmtId="0" fontId="4" fillId="8" borderId="21" xfId="0" applyFont="1" applyFill="1" applyBorder="1" applyAlignment="1" applyProtection="1">
      <alignment horizontal="left"/>
    </xf>
    <xf numFmtId="0" fontId="0" fillId="8" borderId="21" xfId="0" applyFill="1" applyBorder="1" applyProtection="1"/>
    <xf numFmtId="0" fontId="0" fillId="8" borderId="21" xfId="0" applyFill="1" applyBorder="1" applyAlignment="1" applyProtection="1">
      <alignment horizontal="right"/>
    </xf>
    <xf numFmtId="0" fontId="4" fillId="8" borderId="21" xfId="0" applyFont="1" applyFill="1" applyBorder="1" applyAlignment="1" applyProtection="1">
      <alignment horizontal="left" vertical="top" wrapText="1"/>
    </xf>
    <xf numFmtId="0" fontId="4" fillId="8" borderId="22" xfId="0" applyFont="1" applyFill="1" applyBorder="1" applyAlignment="1" applyProtection="1">
      <alignment horizontal="left" vertical="top" wrapText="1"/>
    </xf>
    <xf numFmtId="0" fontId="0" fillId="8" borderId="0" xfId="0" applyFill="1" applyAlignment="1" applyProtection="1">
      <alignment horizontal="right"/>
    </xf>
    <xf numFmtId="0" fontId="5" fillId="8" borderId="0" xfId="0" applyFont="1" applyFill="1" applyProtection="1"/>
    <xf numFmtId="0" fontId="7" fillId="8" borderId="1" xfId="0" applyFont="1" applyFill="1" applyBorder="1" applyAlignment="1" applyProtection="1">
      <alignment horizontal="right"/>
      <protection locked="0"/>
    </xf>
    <xf numFmtId="1" fontId="4" fillId="8" borderId="1" xfId="0" applyNumberFormat="1" applyFont="1" applyFill="1" applyBorder="1" applyAlignment="1" applyProtection="1">
      <alignment horizontal="right"/>
      <protection locked="0"/>
    </xf>
    <xf numFmtId="10" fontId="0" fillId="8" borderId="1" xfId="0" applyNumberFormat="1" applyFill="1" applyBorder="1" applyAlignment="1" applyProtection="1">
      <alignment horizontal="right"/>
      <protection locked="0"/>
    </xf>
    <xf numFmtId="0" fontId="3" fillId="3"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0" fillId="6" borderId="25" xfId="0" applyFill="1" applyBorder="1" applyAlignment="1" applyProtection="1">
      <alignment vertical="center"/>
      <protection locked="0"/>
    </xf>
    <xf numFmtId="0" fontId="0" fillId="3" borderId="2" xfId="0" applyFill="1" applyBorder="1" applyAlignment="1" applyProtection="1">
      <alignment horizontal="center" vertical="center"/>
    </xf>
    <xf numFmtId="0" fontId="0" fillId="3" borderId="1" xfId="0" applyFill="1" applyBorder="1" applyAlignment="1" applyProtection="1">
      <alignment horizontal="center" vertical="center"/>
    </xf>
    <xf numFmtId="1" fontId="0" fillId="6" borderId="1" xfId="0" applyNumberFormat="1" applyFill="1" applyBorder="1" applyProtection="1">
      <protection locked="0"/>
    </xf>
    <xf numFmtId="3" fontId="3" fillId="2" borderId="2" xfId="0" applyNumberFormat="1" applyFont="1" applyFill="1" applyBorder="1" applyProtection="1"/>
    <xf numFmtId="3" fontId="2" fillId="4" borderId="6" xfId="0" applyNumberFormat="1" applyFont="1" applyFill="1" applyBorder="1" applyAlignment="1" applyProtection="1">
      <alignment vertical="center"/>
      <protection locked="0"/>
    </xf>
    <xf numFmtId="3" fontId="2" fillId="4" borderId="4" xfId="0" applyNumberFormat="1" applyFont="1" applyFill="1" applyBorder="1" applyAlignment="1" applyProtection="1">
      <alignment vertical="center"/>
      <protection locked="0"/>
    </xf>
    <xf numFmtId="3" fontId="2" fillId="2" borderId="26" xfId="0" applyNumberFormat="1" applyFont="1" applyFill="1" applyBorder="1" applyAlignment="1" applyProtection="1">
      <alignment vertical="center"/>
    </xf>
    <xf numFmtId="3" fontId="2" fillId="4" borderId="2" xfId="0" applyNumberFormat="1" applyFont="1" applyFill="1" applyBorder="1" applyAlignment="1" applyProtection="1">
      <alignment vertical="center"/>
      <protection locked="0"/>
    </xf>
    <xf numFmtId="3" fontId="2" fillId="4" borderId="1"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xf>
    <xf numFmtId="3" fontId="2" fillId="4" borderId="27" xfId="0" applyNumberFormat="1" applyFont="1" applyFill="1" applyBorder="1" applyAlignment="1" applyProtection="1">
      <alignment vertical="center"/>
      <protection locked="0"/>
    </xf>
    <xf numFmtId="3" fontId="2" fillId="4" borderId="10" xfId="0" applyNumberFormat="1" applyFont="1" applyFill="1" applyBorder="1" applyAlignment="1" applyProtection="1">
      <alignment vertical="center"/>
      <protection locked="0"/>
    </xf>
    <xf numFmtId="3" fontId="2" fillId="2" borderId="28" xfId="0" applyNumberFormat="1" applyFont="1" applyFill="1" applyBorder="1" applyAlignment="1" applyProtection="1">
      <alignment vertical="center"/>
    </xf>
    <xf numFmtId="3" fontId="2" fillId="4" borderId="25" xfId="0" applyNumberFormat="1" applyFont="1" applyFill="1" applyBorder="1" applyAlignment="1" applyProtection="1">
      <alignment vertical="center"/>
      <protection locked="0"/>
    </xf>
    <xf numFmtId="3" fontId="2" fillId="4" borderId="29" xfId="0" applyNumberFormat="1" applyFont="1" applyFill="1" applyBorder="1" applyAlignment="1" applyProtection="1">
      <alignment vertical="center"/>
      <protection locked="0"/>
    </xf>
    <xf numFmtId="3" fontId="2" fillId="4" borderId="19" xfId="0" applyNumberFormat="1" applyFont="1" applyFill="1" applyBorder="1" applyAlignment="1" applyProtection="1">
      <alignment vertical="center"/>
      <protection locked="0"/>
    </xf>
    <xf numFmtId="3" fontId="2" fillId="4" borderId="5" xfId="0" applyNumberFormat="1" applyFont="1" applyFill="1" applyBorder="1" applyAlignment="1" applyProtection="1">
      <alignment vertical="center"/>
      <protection locked="0"/>
    </xf>
    <xf numFmtId="3" fontId="2" fillId="4" borderId="9" xfId="0" applyNumberFormat="1" applyFont="1" applyFill="1" applyBorder="1" applyAlignment="1" applyProtection="1">
      <alignment vertical="center"/>
      <protection locked="0"/>
    </xf>
    <xf numFmtId="3" fontId="2" fillId="4" borderId="11" xfId="0" applyNumberFormat="1" applyFont="1" applyFill="1" applyBorder="1" applyAlignment="1" applyProtection="1">
      <alignment vertical="center"/>
      <protection locked="0"/>
    </xf>
    <xf numFmtId="0" fontId="2" fillId="8" borderId="29" xfId="0" applyFont="1" applyFill="1" applyBorder="1" applyAlignment="1" applyProtection="1">
      <alignment horizontal="left" vertical="center"/>
      <protection locked="0"/>
    </xf>
    <xf numFmtId="0" fontId="8" fillId="5" borderId="0" xfId="0" applyFont="1" applyFill="1" applyAlignment="1" applyProtection="1">
      <alignment vertical="center"/>
    </xf>
    <xf numFmtId="0" fontId="4" fillId="8" borderId="0" xfId="0" applyFont="1" applyFill="1" applyBorder="1" applyAlignment="1" applyProtection="1">
      <alignment vertical="center"/>
    </xf>
    <xf numFmtId="0" fontId="0" fillId="6" borderId="1"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8" borderId="0" xfId="0" applyFill="1" applyAlignment="1" applyProtection="1"/>
    <xf numFmtId="0" fontId="3" fillId="8" borderId="0" xfId="0" applyFont="1" applyFill="1" applyAlignment="1" applyProtection="1"/>
    <xf numFmtId="0" fontId="3" fillId="8" borderId="0" xfId="0" quotePrefix="1" applyFont="1" applyFill="1" applyAlignment="1" applyProtection="1"/>
    <xf numFmtId="0" fontId="4" fillId="6" borderId="30" xfId="0" applyFont="1" applyFill="1" applyBorder="1" applyAlignment="1" applyProtection="1">
      <alignment vertical="center"/>
      <protection locked="0"/>
    </xf>
    <xf numFmtId="0" fontId="2" fillId="8" borderId="10"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1" xfId="0" applyFont="1" applyFill="1" applyBorder="1" applyAlignment="1" applyProtection="1">
      <alignment horizontal="left" vertical="center"/>
      <protection locked="0"/>
    </xf>
    <xf numFmtId="3" fontId="2" fillId="2" borderId="25" xfId="0" applyNumberFormat="1" applyFont="1" applyFill="1" applyBorder="1" applyAlignment="1" applyProtection="1">
      <alignment vertical="center"/>
    </xf>
    <xf numFmtId="3" fontId="2" fillId="2" borderId="29" xfId="0" applyNumberFormat="1" applyFont="1" applyFill="1" applyBorder="1" applyAlignment="1" applyProtection="1">
      <alignment vertical="center"/>
    </xf>
    <xf numFmtId="3" fontId="2" fillId="2" borderId="19" xfId="0" applyNumberFormat="1" applyFont="1" applyFill="1" applyBorder="1" applyAlignment="1" applyProtection="1">
      <alignment vertical="center"/>
    </xf>
    <xf numFmtId="3" fontId="2" fillId="2" borderId="5" xfId="0" applyNumberFormat="1" applyFont="1" applyFill="1" applyBorder="1" applyAlignment="1" applyProtection="1">
      <alignment vertical="center"/>
    </xf>
    <xf numFmtId="3" fontId="2" fillId="2" borderId="9" xfId="0" applyNumberFormat="1" applyFont="1" applyFill="1" applyBorder="1" applyAlignment="1" applyProtection="1">
      <alignment vertical="center"/>
    </xf>
    <xf numFmtId="3" fontId="2" fillId="2" borderId="11" xfId="0" applyNumberFormat="1" applyFont="1" applyFill="1" applyBorder="1" applyAlignment="1" applyProtection="1">
      <alignment vertical="center"/>
    </xf>
    <xf numFmtId="0" fontId="4" fillId="3" borderId="14" xfId="0" applyFont="1" applyFill="1" applyBorder="1" applyAlignment="1" applyProtection="1">
      <alignment horizontal="center"/>
    </xf>
    <xf numFmtId="0" fontId="4" fillId="3" borderId="32" xfId="0" applyFont="1" applyFill="1" applyBorder="1" applyAlignment="1" applyProtection="1">
      <alignment horizontal="center"/>
    </xf>
    <xf numFmtId="0" fontId="4" fillId="3" borderId="15" xfId="0" applyFont="1" applyFill="1" applyBorder="1" applyAlignment="1" applyProtection="1">
      <alignment horizontal="center"/>
    </xf>
    <xf numFmtId="0" fontId="2" fillId="8" borderId="5" xfId="0" applyFont="1" applyFill="1" applyBorder="1" applyAlignment="1" applyProtection="1">
      <alignment horizontal="left" vertical="center"/>
      <protection locked="0"/>
    </xf>
    <xf numFmtId="0" fontId="2" fillId="8" borderId="11" xfId="0" applyFont="1" applyFill="1" applyBorder="1" applyAlignment="1" applyProtection="1">
      <alignment horizontal="left" vertical="center"/>
      <protection locked="0"/>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4" xfId="0" applyFill="1" applyBorder="1" applyAlignment="1" applyProtection="1">
      <alignment horizontal="center" vertical="center"/>
      <protection locked="0"/>
    </xf>
    <xf numFmtId="0" fontId="0" fillId="0" borderId="5" xfId="0" applyBorder="1" applyProtection="1"/>
    <xf numFmtId="0" fontId="0" fillId="6" borderId="31"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3" fontId="2" fillId="0" borderId="31"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protection locked="0"/>
    </xf>
    <xf numFmtId="0" fontId="0" fillId="6" borderId="31"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29"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4" fillId="8" borderId="0" xfId="0" applyFont="1" applyFill="1" applyBorder="1" applyAlignment="1" applyProtection="1">
      <alignment horizontal="left" wrapText="1" indent="1"/>
    </xf>
    <xf numFmtId="0" fontId="0" fillId="8" borderId="0" xfId="0" applyFill="1" applyBorder="1" applyAlignment="1" applyProtection="1">
      <alignment horizontal="left"/>
    </xf>
    <xf numFmtId="0" fontId="0" fillId="0" borderId="0" xfId="0" applyBorder="1" applyAlignment="1" applyProtection="1">
      <alignment horizontal="left"/>
    </xf>
    <xf numFmtId="0" fontId="2" fillId="9" borderId="0" xfId="0" applyFont="1" applyFill="1" applyBorder="1" applyAlignment="1" applyProtection="1">
      <alignment horizontal="left" vertical="center" wrapText="1" indent="3"/>
    </xf>
    <xf numFmtId="0" fontId="2" fillId="9" borderId="0" xfId="0" applyFont="1" applyFill="1" applyBorder="1" applyAlignment="1" applyProtection="1">
      <alignment horizontal="left" vertical="center" indent="3"/>
    </xf>
    <xf numFmtId="1" fontId="3" fillId="0" borderId="6"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right"/>
      <protection locked="0"/>
    </xf>
    <xf numFmtId="0" fontId="3" fillId="3" borderId="32"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0" fillId="8" borderId="0" xfId="0" applyFill="1" applyBorder="1" applyAlignment="1" applyProtection="1"/>
    <xf numFmtId="0" fontId="2" fillId="8" borderId="35" xfId="0" applyFont="1" applyFill="1" applyBorder="1" applyAlignment="1" applyProtection="1">
      <alignment horizontal="left" vertical="center"/>
      <protection locked="0"/>
    </xf>
    <xf numFmtId="0" fontId="2" fillId="8" borderId="36" xfId="0" applyFont="1" applyFill="1" applyBorder="1" applyAlignment="1" applyProtection="1">
      <alignment horizontal="left" vertical="center"/>
      <protection locked="0"/>
    </xf>
    <xf numFmtId="3" fontId="2" fillId="2" borderId="1" xfId="0" applyNumberFormat="1" applyFont="1" applyFill="1" applyBorder="1" applyAlignment="1" applyProtection="1">
      <protection locked="0"/>
    </xf>
    <xf numFmtId="0" fontId="3" fillId="3" borderId="3" xfId="0" applyFont="1" applyFill="1" applyBorder="1" applyAlignment="1" applyProtection="1"/>
    <xf numFmtId="0" fontId="3" fillId="3" borderId="2" xfId="0" applyFont="1" applyFill="1" applyBorder="1" applyAlignment="1" applyProtection="1"/>
    <xf numFmtId="0" fontId="0" fillId="8" borderId="0" xfId="0" applyFill="1" applyBorder="1" applyAlignment="1" applyProtection="1">
      <alignment horizontal="left" vertical="top" wrapText="1" indent="1"/>
    </xf>
    <xf numFmtId="0" fontId="0" fillId="8" borderId="0" xfId="0" applyFill="1" applyAlignment="1" applyProtection="1">
      <alignment horizontal="left" vertical="top" wrapText="1" indent="1"/>
    </xf>
    <xf numFmtId="0" fontId="0" fillId="8" borderId="0" xfId="0" applyFill="1" applyBorder="1" applyAlignment="1" applyProtection="1"/>
    <xf numFmtId="0" fontId="0" fillId="8" borderId="0" xfId="0" applyFill="1" applyAlignment="1" applyProtection="1"/>
    <xf numFmtId="0" fontId="7" fillId="3" borderId="3" xfId="0" applyFont="1" applyFill="1" applyBorder="1" applyAlignment="1" applyProtection="1"/>
    <xf numFmtId="0" fontId="0" fillId="3" borderId="2" xfId="0" applyFill="1" applyBorder="1" applyAlignment="1" applyProtection="1"/>
    <xf numFmtId="0" fontId="12" fillId="8" borderId="0" xfId="0" applyFont="1" applyFill="1" applyBorder="1" applyAlignment="1" applyProtection="1"/>
    <xf numFmtId="0" fontId="12" fillId="8" borderId="0" xfId="0" applyFont="1" applyFill="1" applyAlignment="1" applyProtection="1"/>
    <xf numFmtId="0" fontId="0" fillId="8" borderId="37" xfId="0" applyFill="1" applyBorder="1" applyAlignment="1" applyProtection="1">
      <alignment horizontal="left" vertical="top" indent="1"/>
    </xf>
    <xf numFmtId="0" fontId="0" fillId="8" borderId="0" xfId="0" applyFill="1" applyAlignment="1" applyProtection="1">
      <alignment horizontal="left" vertical="top" indent="1"/>
    </xf>
    <xf numFmtId="0" fontId="0" fillId="8" borderId="21" xfId="0" applyFill="1" applyBorder="1" applyAlignment="1" applyProtection="1">
      <alignment horizontal="left" vertical="top" wrapText="1" indent="1"/>
    </xf>
    <xf numFmtId="0" fontId="0" fillId="8" borderId="0" xfId="0" applyFill="1" applyBorder="1" applyAlignment="1" applyProtection="1">
      <alignment wrapText="1"/>
    </xf>
    <xf numFmtId="0" fontId="0" fillId="8" borderId="0" xfId="0" applyFill="1" applyAlignment="1" applyProtection="1">
      <alignment wrapText="1"/>
    </xf>
    <xf numFmtId="0" fontId="0" fillId="8" borderId="22" xfId="0" applyFill="1" applyBorder="1" applyAlignment="1" applyProtection="1">
      <alignment horizontal="left" vertical="top" wrapText="1" indent="1"/>
    </xf>
    <xf numFmtId="0" fontId="11" fillId="5" borderId="0" xfId="0" applyFont="1" applyFill="1" applyBorder="1" applyAlignment="1" applyProtection="1">
      <alignment horizontal="center"/>
    </xf>
    <xf numFmtId="0" fontId="0" fillId="5" borderId="0" xfId="0" applyFill="1" applyAlignment="1" applyProtection="1">
      <alignment horizontal="center"/>
    </xf>
    <xf numFmtId="0" fontId="12" fillId="8" borderId="0" xfId="0" applyFont="1" applyFill="1" applyBorder="1" applyAlignment="1" applyProtection="1">
      <alignment horizontal="left"/>
    </xf>
    <xf numFmtId="0" fontId="3" fillId="8" borderId="0" xfId="0" applyFont="1" applyFill="1" applyBorder="1" applyAlignment="1" applyProtection="1">
      <alignment horizontal="justify" vertical="center" wrapText="1"/>
    </xf>
    <xf numFmtId="0" fontId="1" fillId="8" borderId="0" xfId="0" applyFont="1" applyFill="1" applyBorder="1" applyAlignment="1" applyProtection="1">
      <alignment horizontal="justify" vertical="center"/>
    </xf>
    <xf numFmtId="0" fontId="3" fillId="3" borderId="3" xfId="0" applyFont="1" applyFill="1" applyBorder="1" applyAlignment="1" applyProtection="1">
      <alignment horizontal="right"/>
    </xf>
    <xf numFmtId="0" fontId="3" fillId="3" borderId="2" xfId="0" applyFont="1" applyFill="1" applyBorder="1" applyAlignment="1" applyProtection="1">
      <alignment horizontal="right"/>
    </xf>
    <xf numFmtId="0" fontId="0" fillId="8" borderId="0" xfId="0" applyFill="1" applyBorder="1" applyAlignment="1" applyProtection="1">
      <alignment vertical="center" wrapText="1"/>
    </xf>
    <xf numFmtId="0" fontId="0" fillId="2" borderId="2" xfId="0" applyFill="1" applyBorder="1" applyAlignment="1" applyProtection="1">
      <alignment horizontal="center"/>
    </xf>
    <xf numFmtId="0" fontId="0" fillId="2" borderId="1" xfId="0" applyFill="1" applyBorder="1" applyAlignment="1" applyProtection="1">
      <alignment horizontal="center"/>
    </xf>
    <xf numFmtId="0" fontId="0" fillId="2" borderId="5" xfId="0" applyFill="1" applyBorder="1" applyAlignment="1" applyProtection="1">
      <alignment horizontal="center"/>
    </xf>
    <xf numFmtId="0" fontId="4" fillId="3" borderId="1"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2" xfId="0" applyFont="1" applyFill="1" applyBorder="1" applyAlignment="1" applyProtection="1">
      <alignment horizontal="center" wrapText="1"/>
    </xf>
    <xf numFmtId="0" fontId="4" fillId="3" borderId="1" xfId="0" applyFont="1" applyFill="1" applyBorder="1" applyAlignment="1" applyProtection="1">
      <alignment horizontal="center"/>
    </xf>
    <xf numFmtId="0" fontId="4" fillId="3" borderId="5" xfId="0" applyFont="1" applyFill="1" applyBorder="1" applyAlignment="1" applyProtection="1">
      <alignment horizontal="center"/>
    </xf>
    <xf numFmtId="0" fontId="3" fillId="3" borderId="4" xfId="0" applyFont="1" applyFill="1" applyBorder="1" applyAlignment="1" applyProtection="1">
      <protection locked="0"/>
    </xf>
    <xf numFmtId="0" fontId="0" fillId="0" borderId="4" xfId="0" applyBorder="1" applyAlignment="1" applyProtection="1">
      <protection locked="0"/>
    </xf>
    <xf numFmtId="0" fontId="4" fillId="3"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2" borderId="1" xfId="0" applyFont="1" applyFill="1" applyBorder="1" applyAlignment="1" applyProtection="1"/>
    <xf numFmtId="0" fontId="4" fillId="2" borderId="5" xfId="0" applyFont="1" applyFill="1" applyBorder="1" applyAlignment="1" applyProtection="1"/>
    <xf numFmtId="0" fontId="0" fillId="2" borderId="19" xfId="0" applyFill="1" applyBorder="1" applyAlignment="1" applyProtection="1">
      <alignment horizontal="center"/>
    </xf>
    <xf numFmtId="0" fontId="3" fillId="3" borderId="22" xfId="0" applyFont="1" applyFill="1" applyBorder="1" applyAlignment="1" applyProtection="1"/>
    <xf numFmtId="0" fontId="0" fillId="3" borderId="1" xfId="0" applyFill="1" applyBorder="1" applyAlignment="1" applyProtection="1">
      <alignment horizontal="center" vertical="center" wrapText="1"/>
    </xf>
    <xf numFmtId="0" fontId="0" fillId="0" borderId="1" xfId="0" applyBorder="1" applyAlignment="1" applyProtection="1">
      <alignment vertical="center" wrapText="1"/>
    </xf>
    <xf numFmtId="0" fontId="0" fillId="3"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3" fillId="3" borderId="2" xfId="0" applyFont="1" applyFill="1" applyBorder="1" applyAlignment="1" applyProtection="1">
      <alignment horizontal="center"/>
    </xf>
    <xf numFmtId="0" fontId="3" fillId="3" borderId="1"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22" xfId="0" applyFont="1" applyFill="1" applyBorder="1" applyAlignment="1" applyProtection="1">
      <alignment horizontal="center"/>
    </xf>
    <xf numFmtId="0" fontId="4" fillId="0" borderId="2" xfId="0" applyFont="1" applyBorder="1" applyAlignment="1" applyProtection="1"/>
    <xf numFmtId="0" fontId="3" fillId="3" borderId="38" xfId="0" applyFont="1" applyFill="1" applyBorder="1" applyAlignment="1" applyProtection="1">
      <alignment vertical="center"/>
    </xf>
    <xf numFmtId="0" fontId="0" fillId="0" borderId="26" xfId="0" applyBorder="1" applyAlignment="1">
      <alignment vertical="center"/>
    </xf>
    <xf numFmtId="3" fontId="4" fillId="2" borderId="3" xfId="0" applyNumberFormat="1" applyFont="1" applyFill="1" applyBorder="1" applyAlignment="1" applyProtection="1"/>
    <xf numFmtId="0" fontId="0" fillId="0" borderId="2" xfId="0" applyBorder="1" applyAlignment="1" applyProtection="1"/>
    <xf numFmtId="0" fontId="0" fillId="3" borderId="3" xfId="0" applyFill="1" applyBorder="1" applyAlignment="1" applyProtection="1">
      <alignment horizontal="center"/>
    </xf>
    <xf numFmtId="0" fontId="0" fillId="3" borderId="2" xfId="0" applyFill="1" applyBorder="1" applyAlignment="1" applyProtection="1">
      <alignment horizontal="center"/>
    </xf>
    <xf numFmtId="0" fontId="3" fillId="3" borderId="3" xfId="0" applyFont="1" applyFill="1" applyBorder="1" applyAlignment="1" applyProtection="1">
      <alignment horizontal="center" wrapText="1"/>
    </xf>
    <xf numFmtId="0" fontId="0" fillId="0" borderId="22" xfId="0" applyBorder="1"/>
    <xf numFmtId="0" fontId="0" fillId="0" borderId="2" xfId="0" applyBorder="1"/>
    <xf numFmtId="0" fontId="3" fillId="3" borderId="38" xfId="0" applyFont="1" applyFill="1" applyBorder="1" applyAlignment="1" applyProtection="1">
      <alignment horizontal="center" vertical="center"/>
    </xf>
    <xf numFmtId="0" fontId="0" fillId="0" borderId="26" xfId="0" applyBorder="1" applyAlignment="1">
      <alignment horizontal="center" vertical="center"/>
    </xf>
    <xf numFmtId="0" fontId="0" fillId="3" borderId="22" xfId="0" applyFill="1" applyBorder="1" applyAlignment="1" applyProtection="1">
      <alignment horizontal="center"/>
    </xf>
    <xf numFmtId="0" fontId="0" fillId="3" borderId="39" xfId="0" applyFill="1" applyBorder="1" applyAlignment="1" applyProtection="1">
      <alignment horizontal="center" vertical="center" wrapText="1"/>
    </xf>
    <xf numFmtId="0" fontId="0" fillId="0" borderId="40" xfId="0" applyBorder="1"/>
    <xf numFmtId="0" fontId="0" fillId="0" borderId="4" xfId="0" applyBorder="1"/>
    <xf numFmtId="0" fontId="0" fillId="0" borderId="40" xfId="0" applyBorder="1" applyAlignment="1">
      <alignment vertical="center"/>
    </xf>
    <xf numFmtId="0" fontId="0" fillId="0" borderId="4" xfId="0" applyBorder="1" applyAlignment="1">
      <alignment vertical="center"/>
    </xf>
    <xf numFmtId="0" fontId="3" fillId="3" borderId="39" xfId="0" applyFont="1" applyFill="1" applyBorder="1" applyAlignment="1" applyProtection="1">
      <alignment horizontal="center" vertical="center" wrapText="1"/>
    </xf>
    <xf numFmtId="0" fontId="4" fillId="3" borderId="3" xfId="0" applyFont="1" applyFill="1" applyBorder="1" applyAlignment="1">
      <alignment horizontal="center"/>
    </xf>
    <xf numFmtId="0" fontId="4" fillId="3" borderId="22" xfId="0" applyFont="1" applyFill="1" applyBorder="1" applyAlignment="1">
      <alignment horizontal="center"/>
    </xf>
    <xf numFmtId="0" fontId="4" fillId="3" borderId="2" xfId="0" applyFont="1" applyFill="1" applyBorder="1" applyAlignment="1">
      <alignment horizontal="center"/>
    </xf>
    <xf numFmtId="0" fontId="3" fillId="3" borderId="4" xfId="0" applyFont="1" applyFill="1" applyBorder="1" applyAlignment="1" applyProtection="1">
      <alignment horizontal="center" vertical="center" wrapText="1"/>
    </xf>
    <xf numFmtId="0" fontId="0" fillId="0" borderId="4" xfId="0" applyBorder="1" applyAlignment="1">
      <alignment horizontal="center" vertical="center" wrapText="1"/>
    </xf>
    <xf numFmtId="0" fontId="3" fillId="3" borderId="1" xfId="0" applyFont="1" applyFill="1" applyBorder="1" applyAlignment="1" applyProtection="1"/>
    <xf numFmtId="0" fontId="0" fillId="3" borderId="1" xfId="0" applyFill="1" applyBorder="1" applyAlignment="1" applyProtection="1">
      <alignment horizontal="center"/>
    </xf>
    <xf numFmtId="0" fontId="3" fillId="3" borderId="38" xfId="0" applyFont="1" applyFill="1" applyBorder="1" applyAlignment="1" applyProtection="1">
      <alignment horizontal="center" vertical="center" wrapText="1"/>
    </xf>
    <xf numFmtId="0" fontId="0" fillId="0" borderId="26" xfId="0" applyBorder="1" applyAlignment="1">
      <alignment horizontal="center" vertical="center" wrapText="1"/>
    </xf>
    <xf numFmtId="0" fontId="4" fillId="0" borderId="2" xfId="0" applyFont="1" applyBorder="1" applyAlignment="1"/>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xf>
    <xf numFmtId="0" fontId="3" fillId="3" borderId="39" xfId="1" applyFont="1" applyFill="1" applyBorder="1" applyAlignment="1" applyProtection="1">
      <alignment horizontal="center" vertical="center" wrapText="1"/>
    </xf>
    <xf numFmtId="0" fontId="3" fillId="0" borderId="40" xfId="1" applyBorder="1" applyAlignment="1">
      <alignment horizontal="center" wrapText="1"/>
    </xf>
    <xf numFmtId="0" fontId="3" fillId="0" borderId="4" xfId="1" applyBorder="1" applyAlignment="1">
      <alignment horizontal="center" wrapText="1"/>
    </xf>
    <xf numFmtId="0" fontId="2" fillId="0" borderId="1" xfId="0" applyFont="1" applyBorder="1" applyAlignment="1" applyProtection="1">
      <alignment horizontal="left" vertical="center"/>
      <protection locked="0"/>
    </xf>
    <xf numFmtId="0" fontId="3" fillId="3" borderId="41" xfId="0" applyFont="1" applyFill="1" applyBorder="1" applyAlignment="1" applyProtection="1">
      <alignment horizontal="center" vertical="center" wrapText="1"/>
    </xf>
    <xf numFmtId="0" fontId="0" fillId="0" borderId="12" xfId="0" applyBorder="1" applyAlignment="1">
      <alignment horizontal="center" vertical="center" wrapText="1"/>
    </xf>
    <xf numFmtId="0" fontId="3" fillId="3" borderId="4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2" fillId="0" borderId="31" xfId="0" applyFont="1" applyBorder="1" applyAlignment="1" applyProtection="1">
      <alignment horizontal="left" vertical="center"/>
      <protection locked="0"/>
    </xf>
    <xf numFmtId="0" fontId="7" fillId="2" borderId="1" xfId="0" applyFont="1" applyFill="1" applyBorder="1" applyAlignment="1" applyProtection="1">
      <alignment horizontal="center" vertical="center"/>
    </xf>
    <xf numFmtId="0" fontId="4" fillId="8" borderId="0" xfId="0" applyFont="1" applyFill="1" applyBorder="1" applyAlignment="1" applyProtection="1">
      <alignment horizontal="left" wrapText="1"/>
    </xf>
    <xf numFmtId="0" fontId="3" fillId="8" borderId="0" xfId="0" applyFont="1" applyFill="1" applyBorder="1" applyAlignment="1" applyProtection="1">
      <alignment horizontal="left" vertical="center" wrapText="1" indent="3"/>
    </xf>
    <xf numFmtId="0" fontId="0" fillId="8" borderId="0" xfId="0" applyFill="1" applyBorder="1" applyAlignment="1" applyProtection="1">
      <alignment horizontal="left" vertical="center" wrapText="1" indent="3"/>
    </xf>
    <xf numFmtId="0" fontId="0" fillId="8" borderId="0" xfId="0" applyFill="1" applyBorder="1" applyAlignment="1" applyProtection="1">
      <alignment horizontal="left" vertical="center" indent="3"/>
    </xf>
    <xf numFmtId="0" fontId="0" fillId="0" borderId="13" xfId="0" applyBorder="1" applyAlignment="1">
      <alignment horizontal="center" vertical="center" wrapText="1"/>
    </xf>
    <xf numFmtId="0" fontId="4" fillId="3" borderId="8"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3" fontId="4" fillId="3" borderId="25" xfId="0" applyNumberFormat="1" applyFont="1" applyFill="1" applyBorder="1" applyAlignment="1" applyProtection="1">
      <alignment horizontal="center" vertical="center"/>
    </xf>
    <xf numFmtId="3" fontId="4" fillId="3" borderId="31" xfId="0" applyNumberFormat="1" applyFont="1" applyFill="1" applyBorder="1" applyAlignment="1" applyProtection="1">
      <alignment horizontal="center" vertical="center"/>
    </xf>
    <xf numFmtId="3" fontId="4" fillId="3" borderId="29" xfId="0" applyNumberFormat="1" applyFont="1" applyFill="1" applyBorder="1" applyAlignment="1" applyProtection="1">
      <alignment horizontal="center" vertical="center"/>
    </xf>
    <xf numFmtId="3" fontId="4" fillId="3" borderId="25" xfId="0" applyNumberFormat="1" applyFont="1"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8" borderId="0" xfId="0" applyFont="1" applyFill="1" applyBorder="1" applyAlignment="1" applyProtection="1"/>
    <xf numFmtId="0" fontId="4" fillId="8" borderId="0" xfId="0" applyFont="1" applyFill="1" applyBorder="1" applyAlignment="1" applyProtection="1">
      <alignment horizontal="left" vertical="top" wrapText="1" indent="1"/>
    </xf>
    <xf numFmtId="0" fontId="3" fillId="8" borderId="0" xfId="0" applyFont="1" applyFill="1" applyBorder="1" applyAlignment="1" applyProtection="1">
      <alignment vertical="center" wrapText="1"/>
    </xf>
    <xf numFmtId="0" fontId="3" fillId="8" borderId="0" xfId="0" applyFont="1" applyFill="1" applyBorder="1" applyAlignment="1" applyProtection="1">
      <alignment horizontal="left" wrapText="1" indent="3"/>
    </xf>
    <xf numFmtId="0" fontId="0" fillId="8" borderId="0" xfId="0" applyFill="1" applyBorder="1" applyAlignment="1" applyProtection="1">
      <alignment horizontal="left" wrapText="1" indent="3"/>
    </xf>
    <xf numFmtId="0" fontId="0" fillId="8" borderId="0" xfId="0" applyFill="1" applyBorder="1" applyAlignment="1" applyProtection="1">
      <alignment horizontal="left" indent="3"/>
    </xf>
    <xf numFmtId="0" fontId="0" fillId="5" borderId="0" xfId="0" applyFill="1" applyAlignment="1" applyProtection="1"/>
    <xf numFmtId="0" fontId="0" fillId="8" borderId="0" xfId="0" applyFont="1" applyFill="1" applyBorder="1" applyAlignment="1" applyProtection="1">
      <alignment horizontal="justify" vertical="center" wrapText="1"/>
    </xf>
    <xf numFmtId="0" fontId="0" fillId="8" borderId="0" xfId="0" applyFill="1" applyAlignment="1" applyProtection="1">
      <alignment horizontal="justify" vertical="center"/>
    </xf>
    <xf numFmtId="0" fontId="3" fillId="8" borderId="0" xfId="0" applyFont="1" applyFill="1" applyAlignment="1" applyProtection="1">
      <alignment horizontal="left" wrapText="1"/>
    </xf>
    <xf numFmtId="0" fontId="2" fillId="8" borderId="28" xfId="0" applyFont="1" applyFill="1" applyBorder="1" applyAlignment="1" applyProtection="1">
      <alignment horizontal="left" vertical="center"/>
      <protection locked="0"/>
    </xf>
    <xf numFmtId="0" fontId="2" fillId="8" borderId="27" xfId="0" applyFont="1" applyFill="1" applyBorder="1" applyAlignment="1" applyProtection="1">
      <alignment horizontal="left" vertical="center"/>
      <protection locked="0"/>
    </xf>
    <xf numFmtId="0" fontId="2" fillId="8" borderId="10" xfId="0" applyFont="1" applyFill="1" applyBorder="1" applyAlignment="1" applyProtection="1">
      <alignment horizontal="left" vertical="center"/>
      <protection locked="0"/>
    </xf>
    <xf numFmtId="0" fontId="3" fillId="8" borderId="0" xfId="0" applyFont="1" applyFill="1" applyBorder="1" applyAlignment="1" applyProtection="1">
      <alignment horizontal="left" wrapText="1" indent="1"/>
    </xf>
    <xf numFmtId="0" fontId="3" fillId="8" borderId="0" xfId="0" applyFont="1" applyFill="1" applyBorder="1" applyAlignment="1" applyProtection="1">
      <alignment horizontal="left" indent="1"/>
    </xf>
    <xf numFmtId="0" fontId="2" fillId="0" borderId="10" xfId="0" applyFont="1" applyBorder="1" applyAlignment="1" applyProtection="1">
      <alignment horizontal="left" vertical="center"/>
      <protection locked="0"/>
    </xf>
    <xf numFmtId="0" fontId="3" fillId="8" borderId="0" xfId="0" applyFont="1" applyFill="1" applyAlignment="1" applyProtection="1">
      <alignment wrapText="1"/>
    </xf>
    <xf numFmtId="0" fontId="0" fillId="0" borderId="0" xfId="0" applyAlignment="1" applyProtection="1">
      <alignment wrapText="1"/>
    </xf>
    <xf numFmtId="0" fontId="2" fillId="8" borderId="1" xfId="0" applyFont="1" applyFill="1" applyBorder="1" applyAlignment="1" applyProtection="1">
      <alignment horizontal="left" vertical="center"/>
      <protection locked="0"/>
    </xf>
    <xf numFmtId="0" fontId="8" fillId="8" borderId="0" xfId="0" applyFont="1" applyFill="1" applyBorder="1" applyAlignment="1" applyProtection="1"/>
    <xf numFmtId="0" fontId="1" fillId="8" borderId="0" xfId="0" applyFont="1" applyFill="1" applyBorder="1" applyAlignment="1" applyProtection="1">
      <alignment horizontal="left" wrapText="1" indent="3"/>
    </xf>
    <xf numFmtId="0" fontId="1" fillId="8" borderId="0" xfId="0" applyFont="1" applyFill="1" applyBorder="1" applyAlignment="1" applyProtection="1">
      <alignment horizontal="left" indent="3"/>
    </xf>
    <xf numFmtId="0" fontId="4" fillId="8" borderId="0" xfId="0" quotePrefix="1" applyFont="1" applyFill="1" applyAlignment="1" applyProtection="1">
      <alignment horizontal="left" vertical="justify" wrapText="1"/>
    </xf>
    <xf numFmtId="0" fontId="4" fillId="8" borderId="0" xfId="0" applyFont="1" applyFill="1" applyAlignment="1" applyProtection="1">
      <alignment vertical="justify" wrapText="1"/>
    </xf>
    <xf numFmtId="0" fontId="2" fillId="8" borderId="25" xfId="0" applyFont="1" applyFill="1" applyBorder="1" applyAlignment="1" applyProtection="1">
      <alignment horizontal="left" vertical="center" wrapText="1" indent="1"/>
      <protection locked="0"/>
    </xf>
    <xf numFmtId="0" fontId="2" fillId="0" borderId="31"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8" borderId="19" xfId="0" applyFont="1" applyFill="1" applyBorder="1" applyAlignment="1" applyProtection="1">
      <alignment horizontal="left" vertical="center" wrapText="1" indent="1"/>
      <protection locked="0"/>
    </xf>
    <xf numFmtId="0" fontId="2" fillId="0" borderId="1"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8" borderId="3"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4" fillId="3" borderId="32" xfId="0" applyFont="1" applyFill="1" applyBorder="1" applyAlignment="1" applyProtection="1">
      <alignment horizontal="center"/>
    </xf>
    <xf numFmtId="0" fontId="0" fillId="3" borderId="32" xfId="0" applyFill="1" applyBorder="1" applyAlignment="1" applyProtection="1">
      <alignment horizontal="center"/>
    </xf>
    <xf numFmtId="0" fontId="4" fillId="3" borderId="41" xfId="0" applyFont="1" applyFill="1" applyBorder="1" applyAlignment="1" applyProtection="1">
      <alignment horizontal="center"/>
    </xf>
    <xf numFmtId="0" fontId="0" fillId="3" borderId="12" xfId="0" applyFill="1" applyBorder="1" applyAlignment="1" applyProtection="1">
      <alignment horizontal="center"/>
    </xf>
    <xf numFmtId="0" fontId="3" fillId="8" borderId="0" xfId="0" applyFont="1" applyFill="1" applyBorder="1" applyAlignment="1" applyProtection="1">
      <alignment horizontal="justify" wrapText="1"/>
    </xf>
    <xf numFmtId="0" fontId="3" fillId="8" borderId="21" xfId="0" applyFont="1" applyFill="1" applyBorder="1" applyAlignment="1" applyProtection="1">
      <alignment horizontal="left" wrapText="1" indent="1"/>
      <protection locked="0"/>
    </xf>
    <xf numFmtId="0" fontId="0" fillId="0" borderId="21" xfId="0" applyBorder="1" applyAlignment="1" applyProtection="1">
      <alignment horizontal="left" wrapText="1"/>
      <protection locked="0"/>
    </xf>
    <xf numFmtId="164" fontId="3" fillId="8" borderId="22" xfId="0" applyNumberFormat="1" applyFont="1" applyFill="1" applyBorder="1" applyAlignment="1" applyProtection="1">
      <alignment horizontal="left" wrapText="1" indent="1"/>
      <protection locked="0"/>
    </xf>
    <xf numFmtId="164" fontId="0" fillId="0" borderId="22" xfId="0" applyNumberFormat="1" applyBorder="1" applyAlignment="1" applyProtection="1">
      <alignment horizontal="left" wrapText="1" indent="1"/>
      <protection locked="0"/>
    </xf>
    <xf numFmtId="0" fontId="2" fillId="8" borderId="9" xfId="0" applyFont="1" applyFill="1" applyBorder="1" applyAlignment="1" applyProtection="1">
      <alignment horizontal="left" vertical="center" wrapText="1"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3" fillId="8" borderId="0"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4" fillId="3" borderId="47" xfId="0" applyFont="1" applyFill="1"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9" fillId="8" borderId="10" xfId="0" applyFont="1" applyFill="1" applyBorder="1" applyAlignment="1" applyProtection="1">
      <alignment horizontal="left" vertical="center"/>
      <protection locked="0"/>
    </xf>
    <xf numFmtId="0" fontId="9" fillId="8" borderId="4" xfId="0" applyFont="1" applyFill="1" applyBorder="1" applyAlignment="1" applyProtection="1">
      <alignment horizontal="left" vertical="center"/>
      <protection locked="0"/>
    </xf>
    <xf numFmtId="0" fontId="9" fillId="8" borderId="7"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11" xfId="0" applyFont="1" applyFill="1" applyBorder="1" applyAlignment="1" applyProtection="1">
      <alignment horizontal="left" vertical="center"/>
      <protection locked="0"/>
    </xf>
    <xf numFmtId="0" fontId="2" fillId="8" borderId="4" xfId="0" applyFont="1" applyFill="1" applyBorder="1" applyAlignment="1" applyProtection="1">
      <alignment horizontal="left" vertical="center"/>
      <protection locked="0"/>
    </xf>
    <xf numFmtId="0" fontId="2" fillId="8" borderId="38" xfId="0" applyFont="1" applyFill="1" applyBorder="1" applyAlignment="1" applyProtection="1">
      <alignment horizontal="left" vertical="top" wrapText="1"/>
      <protection locked="0"/>
    </xf>
    <xf numFmtId="0" fontId="2" fillId="8" borderId="49" xfId="0" applyFont="1" applyFill="1" applyBorder="1" applyAlignment="1" applyProtection="1">
      <alignment horizontal="left" vertical="top" wrapText="1"/>
      <protection locked="0"/>
    </xf>
    <xf numFmtId="0" fontId="2" fillId="8" borderId="50" xfId="0" applyFont="1" applyFill="1" applyBorder="1" applyAlignment="1" applyProtection="1">
      <alignment horizontal="left" vertical="top" wrapText="1"/>
      <protection locked="0"/>
    </xf>
    <xf numFmtId="0" fontId="2" fillId="8" borderId="37"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51" xfId="0" applyFont="1" applyFill="1" applyBorder="1" applyAlignment="1" applyProtection="1">
      <alignment horizontal="left" vertical="top" wrapText="1"/>
      <protection locked="0"/>
    </xf>
    <xf numFmtId="0" fontId="2" fillId="8" borderId="26"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6" xfId="0" applyFont="1" applyFill="1" applyBorder="1" applyAlignment="1" applyProtection="1">
      <alignment horizontal="left" vertical="top" wrapText="1"/>
      <protection locked="0"/>
    </xf>
    <xf numFmtId="0" fontId="8" fillId="5" borderId="0" xfId="0" applyFont="1" applyFill="1" applyAlignment="1" applyProtection="1"/>
    <xf numFmtId="0" fontId="0" fillId="0" borderId="0" xfId="0" applyAlignment="1"/>
    <xf numFmtId="0" fontId="0" fillId="0" borderId="49" xfId="0" applyBorder="1" applyAlignment="1">
      <alignment vertical="center"/>
    </xf>
    <xf numFmtId="0" fontId="0" fillId="0" borderId="2" xfId="0" applyBorder="1" applyAlignment="1">
      <alignment vertical="center"/>
    </xf>
    <xf numFmtId="0" fontId="3" fillId="3" borderId="3" xfId="0" applyFont="1" applyFill="1" applyBorder="1" applyAlignment="1" applyProtection="1">
      <alignment vertical="center"/>
    </xf>
    <xf numFmtId="0" fontId="0" fillId="0" borderId="22" xfId="0" applyBorder="1" applyAlignment="1">
      <alignment vertical="center"/>
    </xf>
    <xf numFmtId="0" fontId="18" fillId="0" borderId="3" xfId="0" applyFont="1" applyFill="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9" fillId="8" borderId="10"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0" fontId="3" fillId="3" borderId="38" xfId="0" applyFont="1" applyFill="1" applyBorder="1" applyAlignment="1" applyProtection="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4" fillId="0" borderId="0" xfId="0" applyFont="1" applyFill="1" applyBorder="1" applyAlignment="1" applyProtection="1">
      <alignment horizontal="center" vertical="center"/>
    </xf>
    <xf numFmtId="0" fontId="0" fillId="0" borderId="0" xfId="0" applyAlignment="1">
      <alignment horizontal="center" vertical="center"/>
    </xf>
    <xf numFmtId="0" fontId="4" fillId="0" borderId="0" xfId="0" applyFont="1" applyFill="1" applyBorder="1" applyAlignment="1" applyProtection="1">
      <alignment horizontal="left" vertical="center"/>
    </xf>
    <xf numFmtId="0" fontId="0" fillId="0" borderId="0" xfId="0" applyAlignment="1">
      <alignment horizontal="left" vertical="center"/>
    </xf>
    <xf numFmtId="49" fontId="1" fillId="0" borderId="5" xfId="0" applyNumberFormat="1" applyFont="1" applyFill="1" applyBorder="1" applyProtection="1">
      <protection locked="0"/>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990600</xdr:colOff>
      <xdr:row>0</xdr:row>
      <xdr:rowOff>352425</xdr:rowOff>
    </xdr:to>
    <xdr:pic>
      <xdr:nvPicPr>
        <xdr:cNvPr id="1097" name="Picture 2" descr="WHO-EN-C-H.jpg">
          <a:extLst>
            <a:ext uri="{FF2B5EF4-FFF2-40B4-BE49-F238E27FC236}">
              <a16:creationId xmlns:a16="http://schemas.microsoft.com/office/drawing/2014/main" id="{00000000-0008-0000-0000-000049040000}"/>
            </a:ext>
          </a:extLst>
        </xdr:cNvPr>
        <xdr:cNvPicPr>
          <a:picLocks noChangeAspect="1"/>
        </xdr:cNvPicPr>
      </xdr:nvPicPr>
      <xdr:blipFill>
        <a:blip xmlns:r="http://schemas.openxmlformats.org/officeDocument/2006/relationships" r:embed="rId1"/>
        <a:srcRect/>
        <a:stretch>
          <a:fillRect/>
        </a:stretch>
      </xdr:blipFill>
      <xdr:spPr bwMode="auto">
        <a:xfrm>
          <a:off x="104775" y="19050"/>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44450</xdr:colOff>
          <xdr:row>50</xdr:row>
          <xdr:rowOff>44450</xdr:rowOff>
        </xdr:from>
        <xdr:to>
          <xdr:col>5</xdr:col>
          <xdr:colOff>0</xdr:colOff>
          <xdr:row>51</xdr:row>
          <xdr:rowOff>107950</xdr:rowOff>
        </xdr:to>
        <xdr:sp macro="" textlink="">
          <xdr:nvSpPr>
            <xdr:cNvPr id="1091" name="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1739900</xdr:colOff>
          <xdr:row>50</xdr:row>
          <xdr:rowOff>44450</xdr:rowOff>
        </xdr:from>
        <xdr:to>
          <xdr:col>3</xdr:col>
          <xdr:colOff>0</xdr:colOff>
          <xdr:row>51</xdr:row>
          <xdr:rowOff>107950</xdr:rowOff>
        </xdr:to>
        <xdr:sp macro="" textlink="">
          <xdr:nvSpPr>
            <xdr:cNvPr id="1093" name="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990600</xdr:colOff>
      <xdr:row>0</xdr:row>
      <xdr:rowOff>0</xdr:rowOff>
    </xdr:to>
    <xdr:pic>
      <xdr:nvPicPr>
        <xdr:cNvPr id="6569" name="Picture 2" descr="WHO-EN-C-H.jpg">
          <a:extLst>
            <a:ext uri="{FF2B5EF4-FFF2-40B4-BE49-F238E27FC236}">
              <a16:creationId xmlns:a16="http://schemas.microsoft.com/office/drawing/2014/main" id="{00000000-0008-0000-0600-0000A9190000}"/>
            </a:ext>
          </a:extLst>
        </xdr:cNvPr>
        <xdr:cNvPicPr>
          <a:picLocks noChangeAspect="1"/>
        </xdr:cNvPicPr>
      </xdr:nvPicPr>
      <xdr:blipFill>
        <a:blip xmlns:r="http://schemas.openxmlformats.org/officeDocument/2006/relationships" r:embed="rId1"/>
        <a:srcRect/>
        <a:stretch>
          <a:fillRect/>
        </a:stretch>
      </xdr:blipFill>
      <xdr:spPr bwMode="auto">
        <a:xfrm>
          <a:off x="104775" y="0"/>
          <a:ext cx="971550" cy="0"/>
        </a:xfrm>
        <a:prstGeom prst="rect">
          <a:avLst/>
        </a:prstGeom>
        <a:noFill/>
        <a:ln w="9525">
          <a:noFill/>
          <a:miter lim="800000"/>
          <a:headEnd/>
          <a:tailEnd/>
        </a:ln>
      </xdr:spPr>
    </xdr:pic>
    <xdr:clientData/>
  </xdr:twoCellAnchor>
  <xdr:twoCellAnchor>
    <xdr:from>
      <xdr:col>1</xdr:col>
      <xdr:colOff>19050</xdr:colOff>
      <xdr:row>0</xdr:row>
      <xdr:rowOff>19050</xdr:rowOff>
    </xdr:from>
    <xdr:to>
      <xdr:col>1</xdr:col>
      <xdr:colOff>990600</xdr:colOff>
      <xdr:row>0</xdr:row>
      <xdr:rowOff>352425</xdr:rowOff>
    </xdr:to>
    <xdr:pic>
      <xdr:nvPicPr>
        <xdr:cNvPr id="6570" name="Picture 2" descr="WHO-EN-C-H.jpg">
          <a:extLst>
            <a:ext uri="{FF2B5EF4-FFF2-40B4-BE49-F238E27FC236}">
              <a16:creationId xmlns:a16="http://schemas.microsoft.com/office/drawing/2014/main" id="{00000000-0008-0000-0600-0000AA190000}"/>
            </a:ext>
          </a:extLst>
        </xdr:cNvPr>
        <xdr:cNvPicPr>
          <a:picLocks noChangeAspect="1"/>
        </xdr:cNvPicPr>
      </xdr:nvPicPr>
      <xdr:blipFill>
        <a:blip xmlns:r="http://schemas.openxmlformats.org/officeDocument/2006/relationships" r:embed="rId2"/>
        <a:srcRect/>
        <a:stretch>
          <a:fillRect/>
        </a:stretch>
      </xdr:blipFill>
      <xdr:spPr bwMode="auto">
        <a:xfrm>
          <a:off x="104775" y="19050"/>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6350</xdr:colOff>
          <xdr:row>0</xdr:row>
          <xdr:rowOff>0</xdr:rowOff>
        </xdr:from>
        <xdr:to>
          <xdr:col>8</xdr:col>
          <xdr:colOff>6350</xdr:colOff>
          <xdr:row>0</xdr:row>
          <xdr:rowOff>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xdr:colOff>
          <xdr:row>0</xdr:row>
          <xdr:rowOff>0</xdr:rowOff>
        </xdr:from>
        <xdr:to>
          <xdr:col>8</xdr:col>
          <xdr:colOff>0</xdr:colOff>
          <xdr:row>0</xdr:row>
          <xdr:rowOff>0</xdr:rowOff>
        </xdr:to>
        <xdr:sp macro="" textlink="">
          <xdr:nvSpPr>
            <xdr:cNvPr id="6167" name="Button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6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6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63500</xdr:rowOff>
        </xdr:from>
        <xdr:to>
          <xdr:col>8</xdr:col>
          <xdr:colOff>0</xdr:colOff>
          <xdr:row>26</xdr:row>
          <xdr:rowOff>228600</xdr:rowOff>
        </xdr:to>
        <xdr:sp macro="" textlink="">
          <xdr:nvSpPr>
            <xdr:cNvPr id="6199" name="Button 55" hidden="1">
              <a:extLst>
                <a:ext uri="{63B3BB69-23CF-44E3-9099-C40C66FF867C}">
                  <a14:compatExt spid="_x0000_s6199"/>
                </a:ext>
                <a:ext uri="{FF2B5EF4-FFF2-40B4-BE49-F238E27FC236}">
                  <a16:creationId xmlns:a16="http://schemas.microsoft.com/office/drawing/2014/main" id="{00000000-0008-0000-0600-00003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xdr:colOff>
          <xdr:row>83</xdr:row>
          <xdr:rowOff>107950</xdr:rowOff>
        </xdr:from>
        <xdr:to>
          <xdr:col>8</xdr:col>
          <xdr:colOff>0</xdr:colOff>
          <xdr:row>83</xdr:row>
          <xdr:rowOff>349250</xdr:rowOff>
        </xdr:to>
        <xdr:sp macro="" textlink="">
          <xdr:nvSpPr>
            <xdr:cNvPr id="6200" name="Button 56" hidden="1">
              <a:extLst>
                <a:ext uri="{63B3BB69-23CF-44E3-9099-C40C66FF867C}">
                  <a14:compatExt spid="_x0000_s6200"/>
                </a:ext>
                <a:ext uri="{FF2B5EF4-FFF2-40B4-BE49-F238E27FC236}">
                  <a16:creationId xmlns:a16="http://schemas.microsoft.com/office/drawing/2014/main" id="{00000000-0008-0000-0600-000038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Print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55</xdr:row>
          <xdr:rowOff>457200</xdr:rowOff>
        </xdr:from>
        <xdr:to>
          <xdr:col>1</xdr:col>
          <xdr:colOff>387350</xdr:colOff>
          <xdr:row>57</xdr:row>
          <xdr:rowOff>31750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6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56</xdr:row>
          <xdr:rowOff>139700</xdr:rowOff>
        </xdr:from>
        <xdr:to>
          <xdr:col>1</xdr:col>
          <xdr:colOff>387350</xdr:colOff>
          <xdr:row>58</xdr:row>
          <xdr:rowOff>31750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6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57</xdr:row>
          <xdr:rowOff>139700</xdr:rowOff>
        </xdr:from>
        <xdr:to>
          <xdr:col>1</xdr:col>
          <xdr:colOff>387350</xdr:colOff>
          <xdr:row>59</xdr:row>
          <xdr:rowOff>31750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6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990600</xdr:colOff>
      <xdr:row>0</xdr:row>
      <xdr:rowOff>0</xdr:rowOff>
    </xdr:to>
    <xdr:pic>
      <xdr:nvPicPr>
        <xdr:cNvPr id="3228" name="Picture 2" descr="WHO-EN-C-H.jpg">
          <a:extLst>
            <a:ext uri="{FF2B5EF4-FFF2-40B4-BE49-F238E27FC236}">
              <a16:creationId xmlns:a16="http://schemas.microsoft.com/office/drawing/2014/main" id="{00000000-0008-0000-0700-00009C0C0000}"/>
            </a:ext>
          </a:extLst>
        </xdr:cNvPr>
        <xdr:cNvPicPr>
          <a:picLocks noChangeAspect="1"/>
        </xdr:cNvPicPr>
      </xdr:nvPicPr>
      <xdr:blipFill>
        <a:blip xmlns:r="http://schemas.openxmlformats.org/officeDocument/2006/relationships" r:embed="rId1"/>
        <a:srcRect/>
        <a:stretch>
          <a:fillRect/>
        </a:stretch>
      </xdr:blipFill>
      <xdr:spPr bwMode="auto">
        <a:xfrm>
          <a:off x="104775" y="0"/>
          <a:ext cx="971550" cy="0"/>
        </a:xfrm>
        <a:prstGeom prst="rect">
          <a:avLst/>
        </a:prstGeom>
        <a:noFill/>
        <a:ln w="9525">
          <a:noFill/>
          <a:miter lim="800000"/>
          <a:headEnd/>
          <a:tailEnd/>
        </a:ln>
      </xdr:spPr>
    </xdr:pic>
    <xdr:clientData/>
  </xdr:twoCellAnchor>
  <xdr:twoCellAnchor>
    <xdr:from>
      <xdr:col>1</xdr:col>
      <xdr:colOff>19050</xdr:colOff>
      <xdr:row>0</xdr:row>
      <xdr:rowOff>19050</xdr:rowOff>
    </xdr:from>
    <xdr:to>
      <xdr:col>1</xdr:col>
      <xdr:colOff>990600</xdr:colOff>
      <xdr:row>0</xdr:row>
      <xdr:rowOff>352425</xdr:rowOff>
    </xdr:to>
    <xdr:pic>
      <xdr:nvPicPr>
        <xdr:cNvPr id="3229" name="Picture 2" descr="WHO-EN-C-H.jpg">
          <a:extLst>
            <a:ext uri="{FF2B5EF4-FFF2-40B4-BE49-F238E27FC236}">
              <a16:creationId xmlns:a16="http://schemas.microsoft.com/office/drawing/2014/main" id="{00000000-0008-0000-0700-00009D0C0000}"/>
            </a:ext>
          </a:extLst>
        </xdr:cNvPr>
        <xdr:cNvPicPr>
          <a:picLocks noChangeAspect="1"/>
        </xdr:cNvPicPr>
      </xdr:nvPicPr>
      <xdr:blipFill>
        <a:blip xmlns:r="http://schemas.openxmlformats.org/officeDocument/2006/relationships" r:embed="rId2"/>
        <a:srcRect/>
        <a:stretch>
          <a:fillRect/>
        </a:stretch>
      </xdr:blipFill>
      <xdr:spPr bwMode="auto">
        <a:xfrm>
          <a:off x="104775" y="19050"/>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6350</xdr:colOff>
          <xdr:row>0</xdr:row>
          <xdr:rowOff>0</xdr:rowOff>
        </xdr:from>
        <xdr:to>
          <xdr:col>8</xdr:col>
          <xdr:colOff>6350</xdr:colOff>
          <xdr:row>0</xdr:row>
          <xdr:rowOff>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xdr:colOff>
          <xdr:row>0</xdr:row>
          <xdr:rowOff>0</xdr:rowOff>
        </xdr:from>
        <xdr:to>
          <xdr:col>8</xdr:col>
          <xdr:colOff>0</xdr:colOff>
          <xdr:row>0</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0</xdr:row>
          <xdr:rowOff>0</xdr:rowOff>
        </xdr:from>
        <xdr:to>
          <xdr:col>1</xdr:col>
          <xdr:colOff>387350</xdr:colOff>
          <xdr:row>0</xdr:row>
          <xdr:rowOff>222250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7.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8.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0"/>
  <sheetViews>
    <sheetView showRowColHeaders="0" topLeftCell="A21" zoomScaleSheetLayoutView="100" workbookViewId="0">
      <selection activeCell="J15" sqref="J15"/>
    </sheetView>
  </sheetViews>
  <sheetFormatPr baseColWidth="10" defaultColWidth="9.08984375" defaultRowHeight="12.5" x14ac:dyDescent="0.25"/>
  <cols>
    <col min="1" max="1" width="1.36328125" style="57" customWidth="1"/>
    <col min="2" max="2" width="15.6328125" style="57" customWidth="1"/>
    <col min="3" max="3" width="53.453125" style="57" customWidth="1"/>
    <col min="4" max="4" width="0.90625" style="57" customWidth="1"/>
    <col min="5" max="5" width="27.36328125" style="100" customWidth="1"/>
    <col min="6" max="6" width="1.08984375" style="57" customWidth="1"/>
    <col min="7" max="16384" width="9.08984375" style="57"/>
  </cols>
  <sheetData>
    <row r="1" spans="1:10" ht="30" customHeight="1" x14ac:dyDescent="0.25">
      <c r="A1" s="59"/>
      <c r="B1" s="184"/>
      <c r="C1" s="185"/>
      <c r="D1" s="185"/>
      <c r="E1" s="185"/>
      <c r="F1" s="59"/>
    </row>
    <row r="2" spans="1:10" ht="25" x14ac:dyDescent="0.5">
      <c r="A2" s="93"/>
      <c r="B2" s="196" t="s">
        <v>104</v>
      </c>
      <c r="C2" s="197"/>
      <c r="D2" s="197"/>
      <c r="E2" s="197"/>
      <c r="F2" s="94"/>
      <c r="G2" s="94"/>
      <c r="H2" s="58"/>
      <c r="I2" s="59"/>
      <c r="J2" s="59"/>
    </row>
    <row r="3" spans="1:10" ht="3" customHeight="1" x14ac:dyDescent="0.25">
      <c r="A3" s="59"/>
      <c r="B3" s="184"/>
      <c r="C3" s="185"/>
      <c r="D3" s="185"/>
      <c r="E3" s="185"/>
      <c r="F3" s="59"/>
      <c r="G3" s="59"/>
      <c r="H3" s="59"/>
      <c r="I3" s="59"/>
      <c r="J3" s="59"/>
    </row>
    <row r="4" spans="1:10" ht="144" customHeight="1" x14ac:dyDescent="0.25">
      <c r="B4" s="199" t="s">
        <v>121</v>
      </c>
      <c r="C4" s="200"/>
      <c r="D4" s="200"/>
      <c r="E4" s="200"/>
      <c r="I4" s="59"/>
      <c r="J4" s="59"/>
    </row>
    <row r="5" spans="1:10" ht="3" customHeight="1" x14ac:dyDescent="0.35">
      <c r="B5" s="198"/>
      <c r="C5" s="189"/>
      <c r="D5" s="189"/>
      <c r="E5" s="189"/>
      <c r="I5" s="59"/>
      <c r="J5" s="59"/>
    </row>
    <row r="6" spans="1:10" ht="15.5" x14ac:dyDescent="0.35">
      <c r="B6" s="198" t="s">
        <v>88</v>
      </c>
      <c r="C6" s="189"/>
      <c r="D6" s="189"/>
      <c r="E6" s="189"/>
    </row>
    <row r="7" spans="1:10" ht="3" customHeight="1" x14ac:dyDescent="0.3">
      <c r="B7" s="95"/>
      <c r="C7" s="96"/>
      <c r="D7" s="96"/>
      <c r="E7" s="97"/>
    </row>
    <row r="8" spans="1:10" ht="25.5" customHeight="1" x14ac:dyDescent="0.25">
      <c r="B8" s="98" t="s">
        <v>58</v>
      </c>
      <c r="C8" s="192" t="s">
        <v>105</v>
      </c>
      <c r="D8" s="192"/>
      <c r="E8" s="192"/>
    </row>
    <row r="9" spans="1:10" ht="40.5" customHeight="1" x14ac:dyDescent="0.25">
      <c r="B9" s="98" t="s">
        <v>48</v>
      </c>
      <c r="C9" s="192" t="s">
        <v>106</v>
      </c>
      <c r="D9" s="192"/>
      <c r="E9" s="192"/>
    </row>
    <row r="10" spans="1:10" ht="25.5" customHeight="1" x14ac:dyDescent="0.25">
      <c r="B10" s="99" t="s">
        <v>49</v>
      </c>
      <c r="C10" s="195" t="s">
        <v>89</v>
      </c>
      <c r="D10" s="195"/>
      <c r="E10" s="195"/>
    </row>
    <row r="11" spans="1:10" ht="79.5" customHeight="1" x14ac:dyDescent="0.25">
      <c r="B11" s="98" t="s">
        <v>50</v>
      </c>
      <c r="C11" s="192" t="s">
        <v>117</v>
      </c>
      <c r="D11" s="192"/>
      <c r="E11" s="192"/>
    </row>
    <row r="12" spans="1:10" ht="3" customHeight="1" x14ac:dyDescent="0.25">
      <c r="B12" s="184"/>
      <c r="C12" s="185"/>
      <c r="D12" s="185"/>
      <c r="E12" s="185"/>
    </row>
    <row r="13" spans="1:10" ht="15.5" x14ac:dyDescent="0.35">
      <c r="B13" s="188" t="s">
        <v>51</v>
      </c>
      <c r="C13" s="189"/>
      <c r="D13" s="189"/>
      <c r="E13" s="189"/>
    </row>
    <row r="14" spans="1:10" ht="3" customHeight="1" x14ac:dyDescent="0.25">
      <c r="B14" s="184"/>
      <c r="C14" s="185"/>
      <c r="D14" s="185"/>
      <c r="E14" s="185"/>
    </row>
    <row r="15" spans="1:10" ht="38.25" customHeight="1" x14ac:dyDescent="0.25">
      <c r="B15" s="193" t="s">
        <v>90</v>
      </c>
      <c r="C15" s="194"/>
      <c r="D15" s="194"/>
      <c r="E15" s="194"/>
    </row>
    <row r="16" spans="1:10" ht="3" customHeight="1" x14ac:dyDescent="0.25">
      <c r="B16" s="184"/>
      <c r="C16" s="185"/>
      <c r="D16" s="185"/>
      <c r="E16" s="185"/>
    </row>
    <row r="17" spans="2:10" x14ac:dyDescent="0.25">
      <c r="B17" s="184" t="s">
        <v>52</v>
      </c>
      <c r="C17" s="185"/>
      <c r="D17" s="185"/>
      <c r="E17" s="185"/>
    </row>
    <row r="18" spans="2:10" ht="3" customHeight="1" x14ac:dyDescent="0.25">
      <c r="B18" s="184"/>
      <c r="C18" s="185"/>
      <c r="D18" s="185"/>
      <c r="E18" s="185"/>
    </row>
    <row r="19" spans="2:10" ht="12.75" customHeight="1" x14ac:dyDescent="0.25">
      <c r="B19" s="90"/>
      <c r="C19" s="182" t="s">
        <v>53</v>
      </c>
      <c r="D19" s="183"/>
      <c r="E19" s="183"/>
    </row>
    <row r="20" spans="2:10" ht="3" customHeight="1" x14ac:dyDescent="0.25">
      <c r="B20" s="184"/>
      <c r="C20" s="185"/>
      <c r="D20" s="185"/>
      <c r="E20" s="185"/>
    </row>
    <row r="21" spans="2:10" ht="12.75" customHeight="1" x14ac:dyDescent="0.25">
      <c r="B21" s="33"/>
      <c r="C21" s="182" t="s">
        <v>107</v>
      </c>
      <c r="D21" s="183"/>
      <c r="E21" s="183"/>
    </row>
    <row r="22" spans="2:10" ht="3" customHeight="1" x14ac:dyDescent="0.25">
      <c r="B22" s="184"/>
      <c r="C22" s="185"/>
      <c r="D22" s="185"/>
      <c r="E22" s="185"/>
    </row>
    <row r="23" spans="2:10" ht="12.75" customHeight="1" x14ac:dyDescent="0.25">
      <c r="B23" s="32"/>
      <c r="C23" s="182" t="s">
        <v>54</v>
      </c>
      <c r="D23" s="183"/>
      <c r="E23" s="183"/>
    </row>
    <row r="24" spans="2:10" ht="12.75" customHeight="1" x14ac:dyDescent="0.25">
      <c r="B24" s="59"/>
      <c r="C24" s="183"/>
      <c r="D24" s="183"/>
      <c r="E24" s="183"/>
    </row>
    <row r="25" spans="2:10" ht="3" customHeight="1" x14ac:dyDescent="0.25">
      <c r="B25" s="184"/>
      <c r="C25" s="185"/>
      <c r="D25" s="185"/>
      <c r="E25" s="185"/>
    </row>
    <row r="26" spans="2:10" ht="12.75" customHeight="1" x14ac:dyDescent="0.25">
      <c r="B26" s="34"/>
      <c r="C26" s="182" t="s">
        <v>108</v>
      </c>
      <c r="D26" s="183"/>
      <c r="E26" s="183"/>
    </row>
    <row r="27" spans="2:10" ht="12.75" customHeight="1" x14ac:dyDescent="0.25">
      <c r="B27" s="59"/>
      <c r="C27" s="183"/>
      <c r="D27" s="183"/>
      <c r="E27" s="183"/>
    </row>
    <row r="28" spans="2:10" ht="3" customHeight="1" x14ac:dyDescent="0.25">
      <c r="B28" s="184"/>
      <c r="C28" s="185"/>
      <c r="D28" s="185"/>
      <c r="E28" s="185"/>
    </row>
    <row r="29" spans="2:10" ht="12.75" customHeight="1" x14ac:dyDescent="0.25">
      <c r="B29" s="14"/>
      <c r="C29" s="190" t="s">
        <v>109</v>
      </c>
      <c r="D29" s="191"/>
      <c r="E29" s="191"/>
    </row>
    <row r="30" spans="2:10" ht="3" customHeight="1" x14ac:dyDescent="0.25">
      <c r="B30" s="184"/>
      <c r="C30" s="185"/>
      <c r="D30" s="185"/>
      <c r="E30" s="185"/>
    </row>
    <row r="31" spans="2:10" ht="15.5" x14ac:dyDescent="0.35">
      <c r="B31" s="188" t="s">
        <v>55</v>
      </c>
      <c r="C31" s="189"/>
      <c r="D31" s="189"/>
      <c r="E31" s="189"/>
    </row>
    <row r="32" spans="2:10" ht="3" customHeight="1" x14ac:dyDescent="0.25">
      <c r="I32" s="59"/>
      <c r="J32" s="59"/>
    </row>
    <row r="33" spans="2:5" ht="20.25" customHeight="1" x14ac:dyDescent="0.5">
      <c r="B33" s="186" t="s">
        <v>23</v>
      </c>
      <c r="C33" s="187"/>
      <c r="D33" s="101"/>
      <c r="E33" s="102" t="s">
        <v>163</v>
      </c>
    </row>
    <row r="34" spans="2:5" ht="3" customHeight="1" x14ac:dyDescent="0.25"/>
    <row r="35" spans="2:5" ht="13" x14ac:dyDescent="0.3">
      <c r="B35" s="180" t="s">
        <v>25</v>
      </c>
      <c r="C35" s="181"/>
      <c r="E35" s="103">
        <v>2016</v>
      </c>
    </row>
    <row r="36" spans="2:5" ht="3" customHeight="1" x14ac:dyDescent="0.25"/>
    <row r="37" spans="2:5" ht="13" x14ac:dyDescent="0.3">
      <c r="B37" s="180" t="s">
        <v>91</v>
      </c>
      <c r="C37" s="181"/>
      <c r="E37" s="29" t="s">
        <v>164</v>
      </c>
    </row>
    <row r="38" spans="2:5" ht="3" customHeight="1" x14ac:dyDescent="0.25"/>
    <row r="39" spans="2:5" ht="13" x14ac:dyDescent="0.3">
      <c r="B39" s="180" t="s">
        <v>92</v>
      </c>
      <c r="C39" s="181"/>
      <c r="E39" s="173" t="s">
        <v>164</v>
      </c>
    </row>
    <row r="40" spans="2:5" ht="3" customHeight="1" x14ac:dyDescent="0.25"/>
    <row r="41" spans="2:5" ht="13" x14ac:dyDescent="0.3">
      <c r="B41" s="180" t="s">
        <v>93</v>
      </c>
      <c r="C41" s="181"/>
      <c r="E41" s="29" t="s">
        <v>164</v>
      </c>
    </row>
    <row r="42" spans="2:5" ht="3" customHeight="1" x14ac:dyDescent="0.25"/>
    <row r="43" spans="2:5" ht="13" x14ac:dyDescent="0.3">
      <c r="B43" s="180" t="s">
        <v>94</v>
      </c>
      <c r="C43" s="181"/>
      <c r="E43" s="29" t="s">
        <v>164</v>
      </c>
    </row>
    <row r="44" spans="2:5" ht="3" customHeight="1" x14ac:dyDescent="0.25"/>
    <row r="45" spans="2:5" ht="13" x14ac:dyDescent="0.3">
      <c r="B45" s="180" t="s">
        <v>116</v>
      </c>
      <c r="C45" s="181"/>
      <c r="E45" s="103">
        <v>161</v>
      </c>
    </row>
    <row r="46" spans="2:5" ht="3" customHeight="1" x14ac:dyDescent="0.25"/>
    <row r="47" spans="2:5" ht="31.5" customHeight="1" x14ac:dyDescent="0.25">
      <c r="B47" s="203" t="s">
        <v>110</v>
      </c>
      <c r="C47" s="184"/>
      <c r="D47" s="184"/>
      <c r="E47" s="184"/>
    </row>
    <row r="48" spans="2:5" x14ac:dyDescent="0.25">
      <c r="B48" s="201" t="s">
        <v>95</v>
      </c>
      <c r="C48" s="202"/>
      <c r="E48" s="104">
        <v>0.15</v>
      </c>
    </row>
    <row r="49" spans="2:5" x14ac:dyDescent="0.25">
      <c r="B49" s="201" t="s">
        <v>96</v>
      </c>
      <c r="C49" s="202"/>
      <c r="E49" s="104">
        <v>0.28000000000000003</v>
      </c>
    </row>
    <row r="50" spans="2:5" x14ac:dyDescent="0.25">
      <c r="B50" s="201" t="s">
        <v>97</v>
      </c>
      <c r="C50" s="202"/>
      <c r="E50" s="104">
        <v>0.53</v>
      </c>
    </row>
  </sheetData>
  <sheetProtection password="CDCA" sheet="1" formatCells="0" formatColumns="0" formatRows="0" insertColumns="0" insertRows="0" insertHyperlinks="0" deleteColumns="0" deleteRows="0" sort="0" autoFilter="0" pivotTables="0"/>
  <mergeCells count="39">
    <mergeCell ref="B50:C50"/>
    <mergeCell ref="B47:E47"/>
    <mergeCell ref="B39:C39"/>
    <mergeCell ref="B41:C41"/>
    <mergeCell ref="B43:C43"/>
    <mergeCell ref="B49:C49"/>
    <mergeCell ref="B48:C48"/>
    <mergeCell ref="B45:C45"/>
    <mergeCell ref="B1:E1"/>
    <mergeCell ref="B3:E3"/>
    <mergeCell ref="B2:E2"/>
    <mergeCell ref="B6:E6"/>
    <mergeCell ref="B4:E4"/>
    <mergeCell ref="B5:E5"/>
    <mergeCell ref="B22:E22"/>
    <mergeCell ref="C8:E8"/>
    <mergeCell ref="B12:E12"/>
    <mergeCell ref="B13:E13"/>
    <mergeCell ref="B17:E17"/>
    <mergeCell ref="B15:E15"/>
    <mergeCell ref="C11:E11"/>
    <mergeCell ref="B16:E16"/>
    <mergeCell ref="C10:E10"/>
    <mergeCell ref="C21:E21"/>
    <mergeCell ref="B18:E18"/>
    <mergeCell ref="B14:E14"/>
    <mergeCell ref="C19:E19"/>
    <mergeCell ref="C9:E9"/>
    <mergeCell ref="B20:E20"/>
    <mergeCell ref="B37:C37"/>
    <mergeCell ref="C23:E24"/>
    <mergeCell ref="C26:E27"/>
    <mergeCell ref="B28:E28"/>
    <mergeCell ref="B33:C33"/>
    <mergeCell ref="B30:E30"/>
    <mergeCell ref="B31:E31"/>
    <mergeCell ref="C29:E29"/>
    <mergeCell ref="B25:E25"/>
    <mergeCell ref="B35:C35"/>
  </mergeCells>
  <phoneticPr fontId="2" type="noConversion"/>
  <dataValidations count="2">
    <dataValidation type="list" allowBlank="1" showInputMessage="1" showErrorMessage="1" sqref="E37 E43 E41 E39"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2" right="0.27" top="0.43" bottom="0.37" header="0.39" footer="0.34"/>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1" r:id="rId4" name="Button 67">
              <controlPr defaultSize="0" print="0" autoFill="0" autoPict="0" macro="[0]!Sheet1.DISTRICT">
                <anchor moveWithCells="1" sizeWithCells="1">
                  <from>
                    <xdr:col>3</xdr:col>
                    <xdr:colOff>44450</xdr:colOff>
                    <xdr:row>50</xdr:row>
                    <xdr:rowOff>44450</xdr:rowOff>
                  </from>
                  <to>
                    <xdr:col>5</xdr:col>
                    <xdr:colOff>0</xdr:colOff>
                    <xdr:row>51</xdr:row>
                    <xdr:rowOff>107950</xdr:rowOff>
                  </to>
                </anchor>
              </controlPr>
            </control>
          </mc:Choice>
        </mc:AlternateContent>
        <mc:AlternateContent xmlns:mc="http://schemas.openxmlformats.org/markup-compatibility/2006">
          <mc:Choice Requires="x14">
            <control shapeId="1093" r:id="rId5" name="Button 69">
              <controlPr defaultSize="0" print="0" autoFill="0" autoPict="0" macro="[0]!Sheet1.DISTRICT_DEL">
                <anchor moveWithCells="1" sizeWithCells="1">
                  <from>
                    <xdr:col>2</xdr:col>
                    <xdr:colOff>1739900</xdr:colOff>
                    <xdr:row>50</xdr:row>
                    <xdr:rowOff>44450</xdr:rowOff>
                  </from>
                  <to>
                    <xdr:col>3</xdr:col>
                    <xdr:colOff>0</xdr:colOff>
                    <xdr:row>51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000"/>
  <sheetViews>
    <sheetView tabSelected="1" workbookViewId="0">
      <pane xSplit="3" ySplit="8" topLeftCell="S154" activePane="bottomRight" state="frozen"/>
      <selection pane="topRight" activeCell="D1" sqref="D1"/>
      <selection pane="bottomLeft" activeCell="A9" sqref="A9"/>
      <selection pane="bottomRight" activeCell="X7" sqref="X7:Y169"/>
    </sheetView>
  </sheetViews>
  <sheetFormatPr baseColWidth="10" defaultColWidth="7.6328125" defaultRowHeight="12.5" x14ac:dyDescent="0.25"/>
  <cols>
    <col min="1" max="1" width="18.36328125" style="1" customWidth="1"/>
    <col min="2" max="3" width="23.453125" style="1" customWidth="1"/>
    <col min="4" max="4" width="12.54296875" style="1" customWidth="1"/>
    <col min="5" max="7" width="11.6328125" style="1" customWidth="1"/>
    <col min="8" max="11" width="6.6328125" style="1" customWidth="1"/>
    <col min="12" max="15" width="10.6328125" style="1" customWidth="1"/>
    <col min="16" max="23" width="6.6328125" style="1" customWidth="1"/>
    <col min="24" max="16384" width="7.6328125" style="1"/>
  </cols>
  <sheetData>
    <row r="1" spans="1:27" ht="23" x14ac:dyDescent="0.5">
      <c r="A1" s="4" t="s">
        <v>24</v>
      </c>
      <c r="B1" s="5"/>
      <c r="C1" s="5"/>
      <c r="D1" s="5"/>
      <c r="E1" s="5"/>
      <c r="F1" s="5"/>
      <c r="G1" s="5"/>
      <c r="H1" s="5"/>
      <c r="I1" s="5"/>
      <c r="J1" s="5"/>
      <c r="K1" s="5"/>
      <c r="L1" s="5"/>
      <c r="M1" s="5"/>
      <c r="N1" s="5"/>
      <c r="O1" s="5"/>
      <c r="P1" s="5"/>
      <c r="Q1" s="5"/>
      <c r="R1" s="5"/>
      <c r="S1" s="5"/>
      <c r="T1" s="5"/>
      <c r="U1" s="5"/>
      <c r="V1" s="5"/>
      <c r="W1" s="5"/>
    </row>
    <row r="2" spans="1:27" x14ac:dyDescent="0.25">
      <c r="A2" s="5" t="s">
        <v>98</v>
      </c>
      <c r="B2" s="5"/>
      <c r="C2" s="5"/>
      <c r="D2" s="5"/>
      <c r="E2" s="5"/>
      <c r="F2" s="5"/>
      <c r="G2" s="5"/>
      <c r="H2" s="5"/>
      <c r="I2" s="5"/>
      <c r="J2" s="5"/>
      <c r="K2" s="5"/>
      <c r="L2" s="5"/>
      <c r="M2" s="5"/>
      <c r="N2" s="5"/>
      <c r="O2" s="5"/>
      <c r="P2" s="5"/>
      <c r="Q2" s="5"/>
      <c r="R2" s="5"/>
      <c r="S2" s="5"/>
      <c r="T2" s="5"/>
      <c r="U2" s="5"/>
      <c r="V2" s="5"/>
      <c r="W2" s="5"/>
    </row>
    <row r="3" spans="1:27" x14ac:dyDescent="0.25">
      <c r="A3" s="39"/>
      <c r="B3" s="39"/>
      <c r="C3" s="39"/>
      <c r="D3" s="39"/>
      <c r="E3" s="39"/>
      <c r="F3" s="39"/>
      <c r="G3" s="39"/>
      <c r="H3" s="39"/>
      <c r="I3" s="39"/>
      <c r="J3" s="39"/>
      <c r="K3" s="39"/>
      <c r="L3" s="39"/>
      <c r="M3" s="39"/>
      <c r="N3" s="39"/>
      <c r="O3" s="39"/>
      <c r="P3" s="39"/>
      <c r="Q3" s="39"/>
      <c r="R3" s="39"/>
      <c r="S3" s="39"/>
      <c r="T3" s="39"/>
      <c r="U3" s="39"/>
      <c r="V3" s="39"/>
      <c r="W3" s="39"/>
    </row>
    <row r="4" spans="1:27" ht="13" x14ac:dyDescent="0.3">
      <c r="A4" s="217" t="s">
        <v>22</v>
      </c>
      <c r="B4" s="217"/>
      <c r="C4" s="218"/>
      <c r="D4" s="37">
        <f>SUM(D$9:D$1000)</f>
        <v>25998748.083497144</v>
      </c>
      <c r="E4" s="37">
        <f>SUM(E$9:E$1000)</f>
        <v>3899809</v>
      </c>
      <c r="F4" s="37">
        <f>SUM(F$9:F$1000)</f>
        <v>7279645</v>
      </c>
      <c r="G4" s="37">
        <f>SUM(G$9:G$1000)</f>
        <v>13779335</v>
      </c>
      <c r="H4" s="219"/>
      <c r="I4" s="205"/>
      <c r="J4" s="205"/>
      <c r="K4" s="206"/>
      <c r="L4" s="37">
        <f>SUM(L$9:L$1000)</f>
        <v>2376761.6558189518</v>
      </c>
      <c r="M4" s="37">
        <f>SUM(M$9:M$1000)</f>
        <v>6542766.4100948283</v>
      </c>
      <c r="N4" s="37">
        <f>SUM(N$9:N$1000)</f>
        <v>11179454</v>
      </c>
      <c r="O4" s="49">
        <f>SUM(O$9:O$1000)</f>
        <v>5005747.7400000012</v>
      </c>
      <c r="P4" s="204"/>
      <c r="Q4" s="205"/>
      <c r="R4" s="205"/>
      <c r="S4" s="206"/>
      <c r="T4" s="204"/>
      <c r="U4" s="205"/>
      <c r="V4" s="205"/>
      <c r="W4" s="206"/>
    </row>
    <row r="5" spans="1:27" ht="2.25" customHeight="1" x14ac:dyDescent="0.25">
      <c r="A5" s="40"/>
      <c r="B5" s="40"/>
      <c r="C5" s="51"/>
      <c r="D5" s="50"/>
      <c r="E5" s="40"/>
      <c r="F5" s="40"/>
      <c r="G5" s="51"/>
      <c r="H5" s="50"/>
      <c r="I5" s="40"/>
      <c r="J5" s="40"/>
      <c r="K5" s="51"/>
      <c r="L5" s="50"/>
      <c r="M5" s="40"/>
      <c r="N5" s="40"/>
      <c r="O5" s="51"/>
      <c r="P5" s="50"/>
      <c r="Q5" s="40"/>
      <c r="R5" s="40"/>
      <c r="S5" s="155"/>
      <c r="T5" s="50"/>
      <c r="U5" s="40"/>
      <c r="V5" s="40"/>
      <c r="W5" s="155"/>
    </row>
    <row r="6" spans="1:27" ht="25.5" customHeight="1" x14ac:dyDescent="0.3">
      <c r="A6" s="207" t="s">
        <v>68</v>
      </c>
      <c r="B6" s="207"/>
      <c r="C6" s="208"/>
      <c r="D6" s="214" t="s">
        <v>3</v>
      </c>
      <c r="E6" s="215"/>
      <c r="F6" s="215"/>
      <c r="G6" s="216"/>
      <c r="H6" s="214" t="s">
        <v>15</v>
      </c>
      <c r="I6" s="215"/>
      <c r="J6" s="215"/>
      <c r="K6" s="216"/>
      <c r="L6" s="214" t="s">
        <v>40</v>
      </c>
      <c r="M6" s="215"/>
      <c r="N6" s="215"/>
      <c r="O6" s="216"/>
      <c r="P6" s="209" t="s">
        <v>67</v>
      </c>
      <c r="Q6" s="210"/>
      <c r="R6" s="210"/>
      <c r="S6" s="211"/>
      <c r="T6" s="209" t="s">
        <v>146</v>
      </c>
      <c r="U6" s="210"/>
      <c r="V6" s="210"/>
      <c r="W6" s="211"/>
    </row>
    <row r="7" spans="1:27" x14ac:dyDescent="0.25">
      <c r="A7" s="12" t="s">
        <v>0</v>
      </c>
      <c r="B7" s="12" t="s">
        <v>1</v>
      </c>
      <c r="C7" s="47" t="s">
        <v>2</v>
      </c>
      <c r="D7" s="38" t="s">
        <v>7</v>
      </c>
      <c r="E7" s="10" t="s">
        <v>4</v>
      </c>
      <c r="F7" s="10" t="s">
        <v>5</v>
      </c>
      <c r="G7" s="48" t="s">
        <v>6</v>
      </c>
      <c r="H7" s="38" t="s">
        <v>8</v>
      </c>
      <c r="I7" s="10" t="s">
        <v>9</v>
      </c>
      <c r="J7" s="10" t="s">
        <v>10</v>
      </c>
      <c r="K7" s="48" t="s">
        <v>11</v>
      </c>
      <c r="L7" s="38" t="s">
        <v>8</v>
      </c>
      <c r="M7" s="10" t="s">
        <v>9</v>
      </c>
      <c r="N7" s="10" t="s">
        <v>10</v>
      </c>
      <c r="O7" s="48" t="s">
        <v>11</v>
      </c>
      <c r="P7" s="38" t="s">
        <v>8</v>
      </c>
      <c r="Q7" s="10" t="s">
        <v>9</v>
      </c>
      <c r="R7" s="10" t="s">
        <v>10</v>
      </c>
      <c r="S7" s="48" t="s">
        <v>11</v>
      </c>
      <c r="T7" s="38" t="s">
        <v>8</v>
      </c>
      <c r="U7" s="10" t="s">
        <v>9</v>
      </c>
      <c r="V7" s="10" t="s">
        <v>10</v>
      </c>
      <c r="W7" s="48" t="s">
        <v>11</v>
      </c>
      <c r="X7" s="1" t="s">
        <v>360</v>
      </c>
      <c r="Y7" s="1" t="s">
        <v>361</v>
      </c>
    </row>
    <row r="8" spans="1:27" ht="3" customHeight="1" x14ac:dyDescent="0.25">
      <c r="A8" s="212"/>
      <c r="B8" s="213"/>
      <c r="C8" s="213"/>
      <c r="D8" s="213"/>
      <c r="E8" s="213"/>
      <c r="F8" s="213"/>
      <c r="G8" s="213"/>
      <c r="H8" s="213"/>
      <c r="I8" s="213"/>
      <c r="J8" s="213"/>
      <c r="K8" s="213"/>
      <c r="L8" s="213"/>
      <c r="M8" s="213"/>
      <c r="N8" s="213"/>
      <c r="O8" s="213"/>
      <c r="P8" s="213"/>
      <c r="Q8" s="213"/>
      <c r="R8" s="213"/>
      <c r="S8" s="213"/>
    </row>
    <row r="9" spans="1:27" s="19" customFormat="1" x14ac:dyDescent="0.25">
      <c r="A9" s="25" t="str">
        <f>IF(INTRO!$E$33&lt;&gt;0,INTRO!$E$33, " ")</f>
        <v>Angola</v>
      </c>
      <c r="B9" s="18" t="s">
        <v>248</v>
      </c>
      <c r="C9" s="42" t="s">
        <v>249</v>
      </c>
      <c r="D9" s="41">
        <v>23251.147957835994</v>
      </c>
      <c r="E9" s="21">
        <f>IF(INTRO!$E$48="","",ROUND($D9*INTRO!$E$48,0))</f>
        <v>3488</v>
      </c>
      <c r="F9" s="21">
        <f>IF(INTRO!$E$49="","",ROUND($D9*INTRO!$E$49,0))</f>
        <v>6510</v>
      </c>
      <c r="G9" s="44">
        <f>IF(INTRO!$E$50="","",ROUND($D9*INTRO!$E$50,0))</f>
        <v>12323</v>
      </c>
      <c r="H9" s="43">
        <v>4</v>
      </c>
      <c r="I9" s="30">
        <v>4</v>
      </c>
      <c r="J9" s="30">
        <v>3</v>
      </c>
      <c r="K9" s="45">
        <v>2</v>
      </c>
      <c r="L9" s="111" t="str">
        <f>IF(INTRO!$E$37="Endemic",IF($H9&gt;0,IF($H9=4,"Unknown",IF($H9=99,"Stopped",$D9)),0),"Not required")</f>
        <v>Unknown</v>
      </c>
      <c r="M9" s="21" t="str">
        <f>IF(INTRO!$E$39="Endemic", IF($I9&gt;0, IF($I9=4,"Unknown",IF($I9=99,"Stopped",$D9)), 0),"Not required")</f>
        <v>Unknown</v>
      </c>
      <c r="N9" s="15">
        <f>IF(INTRO!$E$41="Endemic", IF(AND($J9&gt;1,$J9&lt;5), IF($J9=4, "Unknown", E9+F9), 0),"Not required")</f>
        <v>9998</v>
      </c>
      <c r="O9" s="46">
        <f>IF(INTRO!$E$43="Endemic", IF(AND($K9&gt;0,$K9&lt;5), IF($K9=4,"Unknown", IF($K9=1, $F9*0.33, IF($K9=2, $F9*0.5+$G9*0.2, SUM(F9:G9)))), 0),"Not required")</f>
        <v>5719.6</v>
      </c>
      <c r="P9" s="43">
        <v>0</v>
      </c>
      <c r="Q9" s="30">
        <v>0</v>
      </c>
      <c r="R9" s="30">
        <v>1</v>
      </c>
      <c r="S9" s="30">
        <v>0</v>
      </c>
      <c r="T9" s="43"/>
      <c r="U9" s="30"/>
      <c r="V9" s="30"/>
      <c r="W9" s="45"/>
      <c r="X9" s="19">
        <v>2049</v>
      </c>
      <c r="Y9" s="19" t="s">
        <v>249</v>
      </c>
      <c r="AA9" s="19" t="b">
        <f>+Y9=C9</f>
        <v>1</v>
      </c>
    </row>
    <row r="10" spans="1:27" x14ac:dyDescent="0.25">
      <c r="A10" s="25" t="str">
        <f>IF(INTRO!$E$33&lt;&gt;0,INTRO!$E$33, " ")</f>
        <v>Angola</v>
      </c>
      <c r="B10" s="18" t="s">
        <v>248</v>
      </c>
      <c r="C10" s="42" t="s">
        <v>250</v>
      </c>
      <c r="D10" s="41">
        <v>17109.824539967994</v>
      </c>
      <c r="E10" s="21">
        <f>IF(INTRO!$E$48="","",ROUND($D10*INTRO!$E$48,0))</f>
        <v>2566</v>
      </c>
      <c r="F10" s="21">
        <f>IF(INTRO!$E$49="","",ROUND($D10*INTRO!$E$49,0))</f>
        <v>4791</v>
      </c>
      <c r="G10" s="44">
        <f>IF(INTRO!$E$50="","",ROUND($D10*INTRO!$E$50,0))</f>
        <v>9068</v>
      </c>
      <c r="H10" s="43">
        <v>4</v>
      </c>
      <c r="I10" s="30">
        <v>1</v>
      </c>
      <c r="J10" s="30">
        <v>3</v>
      </c>
      <c r="K10" s="45">
        <v>2</v>
      </c>
      <c r="L10" s="111" t="str">
        <f>IF(INTRO!$E$37="Endemic",IF($H10&gt;0,IF($H10=4,"Unknown",IF($H10=99,"Stopped",$D10)),0),"Not required")</f>
        <v>Unknown</v>
      </c>
      <c r="M10" s="21">
        <f>IF(INTRO!$E$39="Endemic", IF($I10&gt;0, IF($I10=4,"Unknown",IF($I10=99,"Stopped",$D10)), 0),"Not required")</f>
        <v>17109.824539967994</v>
      </c>
      <c r="N10" s="15">
        <f>IF(INTRO!$E$41="Endemic", IF(AND($J10&gt;1,$J10&lt;5), IF($J10=4, "Unknown", E10+F10), 0),"Not required")</f>
        <v>7357</v>
      </c>
      <c r="O10" s="46">
        <f>IF(INTRO!$E$43="Endemic", IF(AND($K10&gt;0,$K10&lt;5), IF($K10=4,"Unknown", IF($K10=1, $F10*0.33, IF($K10=2, $F10*0.5+$G10*0.2, SUM(F10:G10)))), 0),"Not required")</f>
        <v>4209.1000000000004</v>
      </c>
      <c r="P10" s="43">
        <v>0</v>
      </c>
      <c r="Q10" s="43">
        <v>1</v>
      </c>
      <c r="R10" s="30">
        <v>1</v>
      </c>
      <c r="S10" s="30">
        <v>0</v>
      </c>
      <c r="T10" s="43"/>
      <c r="U10" s="30"/>
      <c r="V10" s="30"/>
      <c r="W10" s="45"/>
      <c r="X10" s="1">
        <v>2088</v>
      </c>
      <c r="Y10" s="1" t="s">
        <v>250</v>
      </c>
      <c r="AA10" s="19" t="b">
        <f t="shared" ref="AA10:AA73" si="0">+Y10=C10</f>
        <v>1</v>
      </c>
    </row>
    <row r="11" spans="1:27" x14ac:dyDescent="0.25">
      <c r="A11" s="25" t="str">
        <f>IF(INTRO!$E$33&lt;&gt;0,INTRO!$E$33, " ")</f>
        <v>Angola</v>
      </c>
      <c r="B11" s="18" t="s">
        <v>248</v>
      </c>
      <c r="C11" s="42" t="s">
        <v>251</v>
      </c>
      <c r="D11" s="41">
        <v>232367.30731774794</v>
      </c>
      <c r="E11" s="21">
        <f>IF(INTRO!$E$48="","",ROUND($D11*INTRO!$E$48,0))</f>
        <v>34855</v>
      </c>
      <c r="F11" s="21">
        <f>IF(INTRO!$E$49="","",ROUND($D11*INTRO!$E$49,0))</f>
        <v>65063</v>
      </c>
      <c r="G11" s="44">
        <f>IF(INTRO!$E$50="","",ROUND($D11*INTRO!$E$50,0))</f>
        <v>123155</v>
      </c>
      <c r="H11" s="43">
        <v>4</v>
      </c>
      <c r="I11" s="30">
        <v>1</v>
      </c>
      <c r="J11" s="30">
        <v>3</v>
      </c>
      <c r="K11" s="45">
        <v>2</v>
      </c>
      <c r="L11" s="111" t="str">
        <f>IF(INTRO!$E$37="Endemic",IF($H11&gt;0,IF($H11=4,"Unknown",IF($H11=99,"Stopped",$D11)),0),"Not required")</f>
        <v>Unknown</v>
      </c>
      <c r="M11" s="21">
        <f>IF(INTRO!$E$39="Endemic", IF($I11&gt;0, IF($I11=4,"Unknown",IF($I11=99,"Stopped",$D11)), 0),"Not required")</f>
        <v>232367.30731774794</v>
      </c>
      <c r="N11" s="15">
        <f>IF(INTRO!$E$41="Endemic", IF(AND($J11&gt;1,$J11&lt;5), IF($J11=4, "Unknown", E11+F11), 0),"Not required")</f>
        <v>99918</v>
      </c>
      <c r="O11" s="46">
        <f>IF(INTRO!$E$43="Endemic", IF(AND($K11&gt;0,$K11&lt;5), IF($K11=4,"Unknown", IF($K11=1, $F11*0.33, IF($K11=2, $F11*0.5+$G11*0.2, SUM(F11:G11)))), 0),"Not required")</f>
        <v>57162.5</v>
      </c>
      <c r="P11" s="43">
        <v>0</v>
      </c>
      <c r="Q11" s="43">
        <v>1</v>
      </c>
      <c r="R11" s="30">
        <v>1</v>
      </c>
      <c r="S11" s="30">
        <v>0</v>
      </c>
      <c r="T11" s="43"/>
      <c r="U11" s="30"/>
      <c r="V11" s="30"/>
      <c r="W11" s="45"/>
      <c r="X11" s="1">
        <v>2050</v>
      </c>
      <c r="Y11" s="1" t="s">
        <v>251</v>
      </c>
      <c r="AA11" s="19" t="b">
        <f t="shared" si="0"/>
        <v>1</v>
      </c>
    </row>
    <row r="12" spans="1:27" x14ac:dyDescent="0.25">
      <c r="A12" s="25" t="str">
        <f>IF(INTRO!$E$33&lt;&gt;0,INTRO!$E$33, " ")</f>
        <v>Angola</v>
      </c>
      <c r="B12" s="18" t="s">
        <v>248</v>
      </c>
      <c r="C12" s="42" t="s">
        <v>252</v>
      </c>
      <c r="D12" s="41">
        <v>30070.807047935996</v>
      </c>
      <c r="E12" s="21">
        <f>IF(INTRO!$E$48="","",ROUND($D12*INTRO!$E$48,0))</f>
        <v>4511</v>
      </c>
      <c r="F12" s="21">
        <f>IF(INTRO!$E$49="","",ROUND($D12*INTRO!$E$49,0))</f>
        <v>8420</v>
      </c>
      <c r="G12" s="44">
        <f>IF(INTRO!$E$50="","",ROUND($D12*INTRO!$E$50,0))</f>
        <v>15938</v>
      </c>
      <c r="H12" s="43">
        <v>4</v>
      </c>
      <c r="I12" s="30">
        <v>1</v>
      </c>
      <c r="J12" s="30">
        <v>3</v>
      </c>
      <c r="K12" s="45">
        <v>2</v>
      </c>
      <c r="L12" s="111" t="str">
        <f>IF(INTRO!$E$37="Endemic",IF($H12&gt;0,IF($H12=4,"Unknown",IF($H12=99,"Stopped",$D12)),0),"Not required")</f>
        <v>Unknown</v>
      </c>
      <c r="M12" s="21">
        <f>IF(INTRO!$E$39="Endemic", IF($I12&gt;0, IF($I12=4,"Unknown",IF($I12=99,"Stopped",$D12)), 0),"Not required")</f>
        <v>30070.807047935996</v>
      </c>
      <c r="N12" s="15">
        <f>IF(INTRO!$E$41="Endemic", IF(AND($J12&gt;1,$J12&lt;5), IF($J12=4, "Unknown", E12+F12), 0),"Not required")</f>
        <v>12931</v>
      </c>
      <c r="O12" s="46">
        <f>IF(INTRO!$E$43="Endemic", IF(AND($K12&gt;0,$K12&lt;5), IF($K12=4,"Unknown", IF($K12=1, $F12*0.33, IF($K12=2, $F12*0.5+$G12*0.2, SUM(F12:G12)))), 0),"Not required")</f>
        <v>7397.6</v>
      </c>
      <c r="P12" s="43">
        <v>0</v>
      </c>
      <c r="Q12" s="43">
        <v>1</v>
      </c>
      <c r="R12" s="30">
        <v>1</v>
      </c>
      <c r="S12" s="30">
        <v>0</v>
      </c>
      <c r="T12" s="43"/>
      <c r="U12" s="30"/>
      <c r="V12" s="30"/>
      <c r="W12" s="45"/>
      <c r="X12" s="1">
        <v>2089</v>
      </c>
      <c r="Y12" s="1" t="s">
        <v>252</v>
      </c>
      <c r="AA12" s="19" t="b">
        <f t="shared" si="0"/>
        <v>1</v>
      </c>
    </row>
    <row r="13" spans="1:27" x14ac:dyDescent="0.25">
      <c r="A13" s="25" t="str">
        <f>IF(INTRO!$E$33&lt;&gt;0,INTRO!$E$33, " ")</f>
        <v>Angola</v>
      </c>
      <c r="B13" s="18" t="s">
        <v>248</v>
      </c>
      <c r="C13" s="42" t="s">
        <v>253</v>
      </c>
      <c r="D13" s="41">
        <v>65067.326798363996</v>
      </c>
      <c r="E13" s="21">
        <f>IF(INTRO!$E$48="","",ROUND($D13*INTRO!$E$48,0))</f>
        <v>9760</v>
      </c>
      <c r="F13" s="21">
        <f>IF(INTRO!$E$49="","",ROUND($D13*INTRO!$E$49,0))</f>
        <v>18219</v>
      </c>
      <c r="G13" s="44">
        <f>IF(INTRO!$E$50="","",ROUND($D13*INTRO!$E$50,0))</f>
        <v>34486</v>
      </c>
      <c r="H13" s="43">
        <v>4</v>
      </c>
      <c r="I13" s="30">
        <v>4</v>
      </c>
      <c r="J13" s="30">
        <v>3</v>
      </c>
      <c r="K13" s="45">
        <v>2</v>
      </c>
      <c r="L13" s="111" t="str">
        <f>IF(INTRO!$E$37="Endemic",IF($H13&gt;0,IF($H13=4,"Unknown",IF($H13=99,"Stopped",$D13)),0),"Not required")</f>
        <v>Unknown</v>
      </c>
      <c r="M13" s="21" t="str">
        <f>IF(INTRO!$E$39="Endemic", IF($I13&gt;0, IF($I13=4,"Unknown",IF($I13=99,"Stopped",$D13)), 0),"Not required")</f>
        <v>Unknown</v>
      </c>
      <c r="N13" s="15">
        <f>IF(INTRO!$E$41="Endemic", IF(AND($J13&gt;1,$J13&lt;5), IF($J13=4, "Unknown", E13+F13), 0),"Not required")</f>
        <v>27979</v>
      </c>
      <c r="O13" s="46">
        <f>IF(INTRO!$E$43="Endemic", IF(AND($K13&gt;0,$K13&lt;5), IF($K13=4,"Unknown", IF($K13=1, $F13*0.33, IF($K13=2, $F13*0.5+$G13*0.2, SUM(F13:G13)))), 0),"Not required")</f>
        <v>16006.7</v>
      </c>
      <c r="P13" s="43">
        <v>0</v>
      </c>
      <c r="Q13" s="43">
        <v>0</v>
      </c>
      <c r="R13" s="30">
        <v>1</v>
      </c>
      <c r="S13" s="30">
        <v>0</v>
      </c>
      <c r="T13" s="43"/>
      <c r="U13" s="30"/>
      <c r="V13" s="30"/>
      <c r="W13" s="45"/>
      <c r="X13" s="1">
        <v>2053</v>
      </c>
      <c r="Y13" s="1" t="s">
        <v>253</v>
      </c>
      <c r="AA13" s="19" t="b">
        <f t="shared" si="0"/>
        <v>1</v>
      </c>
    </row>
    <row r="14" spans="1:27" x14ac:dyDescent="0.25">
      <c r="A14" s="25" t="str">
        <f>IF(INTRO!$E$33&lt;&gt;0,INTRO!$E$33, " ")</f>
        <v>Angola</v>
      </c>
      <c r="B14" s="18" t="s">
        <v>248</v>
      </c>
      <c r="C14" s="42" t="s">
        <v>254</v>
      </c>
      <c r="D14" s="41">
        <v>7006.3569815399987</v>
      </c>
      <c r="E14" s="21">
        <f>IF(INTRO!$E$48="","",ROUND($D14*INTRO!$E$48,0))</f>
        <v>1051</v>
      </c>
      <c r="F14" s="21">
        <f>IF(INTRO!$E$49="","",ROUND($D14*INTRO!$E$49,0))</f>
        <v>1962</v>
      </c>
      <c r="G14" s="44">
        <f>IF(INTRO!$E$50="","",ROUND($D14*INTRO!$E$50,0))</f>
        <v>3713</v>
      </c>
      <c r="H14" s="43">
        <v>4</v>
      </c>
      <c r="I14" s="30">
        <v>1</v>
      </c>
      <c r="J14" s="30">
        <v>3</v>
      </c>
      <c r="K14" s="45">
        <v>2</v>
      </c>
      <c r="L14" s="111" t="str">
        <f>IF(INTRO!$E$37="Endemic",IF($H14&gt;0,IF($H14=4,"Unknown",IF($H14=99,"Stopped",$D14)),0),"Not required")</f>
        <v>Unknown</v>
      </c>
      <c r="M14" s="21">
        <f>IF(INTRO!$E$39="Endemic", IF($I14&gt;0, IF($I14=4,"Unknown",IF($I14=99,"Stopped",$D14)), 0),"Not required")</f>
        <v>7006.3569815399987</v>
      </c>
      <c r="N14" s="15">
        <f>IF(INTRO!$E$41="Endemic", IF(AND($J14&gt;1,$J14&lt;5), IF($J14=4, "Unknown", E14+F14), 0),"Not required")</f>
        <v>3013</v>
      </c>
      <c r="O14" s="46">
        <f>IF(INTRO!$E$43="Endemic", IF(AND($K14&gt;0,$K14&lt;5), IF($K14=4,"Unknown", IF($K14=1, $F14*0.33, IF($K14=2, $F14*0.5+$G14*0.2, SUM(F14:G14)))), 0),"Not required")</f>
        <v>1723.6</v>
      </c>
      <c r="P14" s="43">
        <v>0</v>
      </c>
      <c r="Q14" s="43">
        <v>1</v>
      </c>
      <c r="R14" s="30">
        <v>1</v>
      </c>
      <c r="S14" s="30">
        <v>0</v>
      </c>
      <c r="T14" s="43"/>
      <c r="U14" s="30"/>
      <c r="V14" s="30"/>
      <c r="W14" s="45"/>
      <c r="X14" s="1">
        <v>2096</v>
      </c>
      <c r="Y14" s="1" t="s">
        <v>254</v>
      </c>
      <c r="AA14" s="19" t="b">
        <f t="shared" si="0"/>
        <v>1</v>
      </c>
    </row>
    <row r="15" spans="1:27" x14ac:dyDescent="0.25">
      <c r="A15" s="25" t="str">
        <f>IF(INTRO!$E$33&lt;&gt;0,INTRO!$E$33, " ")</f>
        <v>Angola</v>
      </c>
      <c r="B15" s="18" t="s">
        <v>255</v>
      </c>
      <c r="C15" s="42" t="s">
        <v>256</v>
      </c>
      <c r="D15" s="41">
        <v>109812.58811348397</v>
      </c>
      <c r="E15" s="21">
        <f>IF(INTRO!$E$48="","",ROUND($D15*INTRO!$E$48,0))</f>
        <v>16472</v>
      </c>
      <c r="F15" s="21">
        <f>IF(INTRO!$E$49="","",ROUND($D15*INTRO!$E$49,0))</f>
        <v>30748</v>
      </c>
      <c r="G15" s="44">
        <f>IF(INTRO!$E$50="","",ROUND($D15*INTRO!$E$50,0))</f>
        <v>58201</v>
      </c>
      <c r="H15" s="43">
        <v>4</v>
      </c>
      <c r="I15" s="30">
        <v>1</v>
      </c>
      <c r="J15" s="30">
        <v>2</v>
      </c>
      <c r="K15" s="45">
        <v>2</v>
      </c>
      <c r="L15" s="111" t="str">
        <f>IF(INTRO!$E$37="Endemic",IF($H15&gt;0,IF($H15=4,"Unknown",IF($H15=99,"Stopped",$D15)),0),"Not required")</f>
        <v>Unknown</v>
      </c>
      <c r="M15" s="21">
        <f>IF(INTRO!$E$39="Endemic", IF($I15&gt;0, IF($I15=4,"Unknown",IF($I15=99,"Stopped",$D15)), 0),"Not required")</f>
        <v>109812.58811348397</v>
      </c>
      <c r="N15" s="15">
        <f>IF(INTRO!$E$41="Endemic", IF(AND($J15&gt;1,$J15&lt;5), IF($J15=4, "Unknown", E15+F15), 0),"Not required")</f>
        <v>47220</v>
      </c>
      <c r="O15" s="46">
        <f>IF(INTRO!$E$43="Endemic", IF(AND($K15&gt;0,$K15&lt;5), IF($K15=4,"Unknown", IF($K15=1, $F15*0.33, IF($K15=2, $F15*0.5+$G15*0.2, SUM(F15:G15)))), 0),"Not required")</f>
        <v>27014.2</v>
      </c>
      <c r="P15" s="43">
        <v>0</v>
      </c>
      <c r="Q15" s="43">
        <v>1</v>
      </c>
      <c r="R15" s="30">
        <v>1</v>
      </c>
      <c r="S15" s="30">
        <v>1</v>
      </c>
      <c r="T15" s="43"/>
      <c r="U15" s="30"/>
      <c r="V15" s="30"/>
      <c r="W15" s="45"/>
      <c r="X15" s="1">
        <v>2054</v>
      </c>
      <c r="Y15" s="1" t="s">
        <v>256</v>
      </c>
      <c r="AA15" s="19" t="b">
        <f t="shared" si="0"/>
        <v>1</v>
      </c>
    </row>
    <row r="16" spans="1:27" x14ac:dyDescent="0.25">
      <c r="A16" s="25" t="str">
        <f>IF(INTRO!$E$33&lt;&gt;0,INTRO!$E$33, " ")</f>
        <v>Angola</v>
      </c>
      <c r="B16" s="18" t="s">
        <v>255</v>
      </c>
      <c r="C16" s="42" t="s">
        <v>257</v>
      </c>
      <c r="D16" s="41">
        <v>105901.26728781598</v>
      </c>
      <c r="E16" s="21">
        <f>IF(INTRO!$E$48="","",ROUND($D16*INTRO!$E$48,0))</f>
        <v>15885</v>
      </c>
      <c r="F16" s="21">
        <f>IF(INTRO!$E$49="","",ROUND($D16*INTRO!$E$49,0))</f>
        <v>29652</v>
      </c>
      <c r="G16" s="44">
        <f>IF(INTRO!$E$50="","",ROUND($D16*INTRO!$E$50,0))</f>
        <v>56128</v>
      </c>
      <c r="H16" s="43">
        <v>4</v>
      </c>
      <c r="I16" s="30">
        <v>1</v>
      </c>
      <c r="J16" s="30">
        <v>2</v>
      </c>
      <c r="K16" s="45">
        <v>2</v>
      </c>
      <c r="L16" s="111" t="str">
        <f>IF(INTRO!$E$37="Endemic",IF($H16&gt;0,IF($H16=4,"Unknown",IF($H16=99,"Stopped",$D16)),0),"Not required")</f>
        <v>Unknown</v>
      </c>
      <c r="M16" s="21">
        <f>IF(INTRO!$E$39="Endemic", IF($I16&gt;0, IF($I16=4,"Unknown",IF($I16=99,"Stopped",$D16)), 0),"Not required")</f>
        <v>105901.26728781598</v>
      </c>
      <c r="N16" s="15">
        <f>IF(INTRO!$E$41="Endemic", IF(AND($J16&gt;1,$J16&lt;5), IF($J16=4, "Unknown", E16+F16), 0),"Not required")</f>
        <v>45537</v>
      </c>
      <c r="O16" s="46">
        <f>IF(INTRO!$E$43="Endemic", IF(AND($K16&gt;0,$K16&lt;5), IF($K16=4,"Unknown", IF($K16=1, $F16*0.33, IF($K16=2, $F16*0.5+$G16*0.2, SUM(F16:G16)))), 0),"Not required")</f>
        <v>26051.599999999999</v>
      </c>
      <c r="P16" s="43">
        <v>0</v>
      </c>
      <c r="Q16" s="43">
        <v>1</v>
      </c>
      <c r="R16" s="30">
        <v>1</v>
      </c>
      <c r="S16" s="30">
        <v>1</v>
      </c>
      <c r="T16" s="43"/>
      <c r="U16" s="30"/>
      <c r="V16" s="30"/>
      <c r="W16" s="45"/>
      <c r="X16" s="1">
        <v>2055</v>
      </c>
      <c r="Y16" s="1" t="s">
        <v>257</v>
      </c>
      <c r="AA16" s="19" t="b">
        <f t="shared" si="0"/>
        <v>1</v>
      </c>
    </row>
    <row r="17" spans="1:27" x14ac:dyDescent="0.25">
      <c r="A17" s="25" t="str">
        <f>IF(INTRO!$E$33&lt;&gt;0,INTRO!$E$33, " ")</f>
        <v>Angola</v>
      </c>
      <c r="B17" s="18" t="s">
        <v>255</v>
      </c>
      <c r="C17" s="42" t="s">
        <v>255</v>
      </c>
      <c r="D17" s="41">
        <v>547457.33870103594</v>
      </c>
      <c r="E17" s="21">
        <f>IF(INTRO!$E$48="","",ROUND($D17*INTRO!$E$48,0))</f>
        <v>82119</v>
      </c>
      <c r="F17" s="21">
        <f>IF(INTRO!$E$49="","",ROUND($D17*INTRO!$E$49,0))</f>
        <v>153288</v>
      </c>
      <c r="G17" s="44">
        <f>IF(INTRO!$E$50="","",ROUND($D17*INTRO!$E$50,0))</f>
        <v>290152</v>
      </c>
      <c r="H17" s="43">
        <v>4</v>
      </c>
      <c r="I17" s="30">
        <v>4</v>
      </c>
      <c r="J17" s="30">
        <v>2</v>
      </c>
      <c r="K17" s="45">
        <v>2</v>
      </c>
      <c r="L17" s="111" t="str">
        <f>IF(INTRO!$E$37="Endemic",IF($H17&gt;0,IF($H17=4,"Unknown",IF($H17=99,"Stopped",$D17)),0),"Not required")</f>
        <v>Unknown</v>
      </c>
      <c r="M17" s="21" t="str">
        <f>IF(INTRO!$E$39="Endemic", IF($I17&gt;0, IF($I17=4,"Unknown",IF($I17=99,"Stopped",$D17)), 0),"Not required")</f>
        <v>Unknown</v>
      </c>
      <c r="N17" s="15">
        <f>IF(INTRO!$E$41="Endemic", IF(AND($J17&gt;1,$J17&lt;5), IF($J17=4, "Unknown", E17+F17), 0),"Not required")</f>
        <v>235407</v>
      </c>
      <c r="O17" s="46">
        <f>IF(INTRO!$E$43="Endemic", IF(AND($K17&gt;0,$K17&lt;5), IF($K17=4,"Unknown", IF($K17=1, $F17*0.33, IF($K17=2, $F17*0.5+$G17*0.2, SUM(F17:G17)))), 0),"Not required")</f>
        <v>134674.4</v>
      </c>
      <c r="P17" s="43">
        <v>0</v>
      </c>
      <c r="Q17" s="43">
        <v>0</v>
      </c>
      <c r="R17" s="30">
        <v>1</v>
      </c>
      <c r="S17" s="30">
        <v>1</v>
      </c>
      <c r="T17" s="43"/>
      <c r="U17" s="30"/>
      <c r="V17" s="30"/>
      <c r="W17" s="45"/>
      <c r="X17" s="1">
        <v>2056</v>
      </c>
      <c r="Y17" s="1" t="s">
        <v>255</v>
      </c>
      <c r="AA17" s="19" t="b">
        <f t="shared" si="0"/>
        <v>1</v>
      </c>
    </row>
    <row r="18" spans="1:27" x14ac:dyDescent="0.25">
      <c r="A18" s="25" t="str">
        <f>IF(INTRO!$E$33&lt;&gt;0,INTRO!$E$33, " ")</f>
        <v>Angola</v>
      </c>
      <c r="B18" s="18" t="s">
        <v>255</v>
      </c>
      <c r="C18" s="42" t="s">
        <v>258</v>
      </c>
      <c r="D18" s="41">
        <v>164677.91235515996</v>
      </c>
      <c r="E18" s="21">
        <f>IF(INTRO!$E$48="","",ROUND($D18*INTRO!$E$48,0))</f>
        <v>24702</v>
      </c>
      <c r="F18" s="21">
        <f>IF(INTRO!$E$49="","",ROUND($D18*INTRO!$E$49,0))</f>
        <v>46110</v>
      </c>
      <c r="G18" s="44">
        <f>IF(INTRO!$E$50="","",ROUND($D18*INTRO!$E$50,0))</f>
        <v>87279</v>
      </c>
      <c r="H18" s="43">
        <v>4</v>
      </c>
      <c r="I18" s="30">
        <v>0</v>
      </c>
      <c r="J18" s="30">
        <v>2</v>
      </c>
      <c r="K18" s="45">
        <v>2</v>
      </c>
      <c r="L18" s="111" t="str">
        <f>IF(INTRO!$E$37="Endemic",IF($H18&gt;0,IF($H18=4,"Unknown",IF($H18=99,"Stopped",$D18)),0),"Not required")</f>
        <v>Unknown</v>
      </c>
      <c r="M18" s="21">
        <f>IF(INTRO!$E$39="Endemic", IF($I18&gt;0, IF($I18=4,"Unknown",IF($I18=99,"Stopped",$D18)), 0),"Not required")</f>
        <v>0</v>
      </c>
      <c r="N18" s="15">
        <f>IF(INTRO!$E$41="Endemic", IF(AND($J18&gt;1,$J18&lt;5), IF($J18=4, "Unknown", E18+F18), 0),"Not required")</f>
        <v>70812</v>
      </c>
      <c r="O18" s="46">
        <f>IF(INTRO!$E$43="Endemic", IF(AND($K18&gt;0,$K18&lt;5), IF($K18=4,"Unknown", IF($K18=1, $F18*0.33, IF($K18=2, $F18*0.5+$G18*0.2, SUM(F18:G18)))), 0),"Not required")</f>
        <v>40510.800000000003</v>
      </c>
      <c r="P18" s="43">
        <v>0</v>
      </c>
      <c r="Q18" s="43">
        <v>0</v>
      </c>
      <c r="R18" s="30">
        <v>1</v>
      </c>
      <c r="S18" s="30">
        <v>1</v>
      </c>
      <c r="T18" s="43"/>
      <c r="U18" s="30"/>
      <c r="V18" s="30"/>
      <c r="W18" s="45"/>
      <c r="X18" s="1">
        <v>2057</v>
      </c>
      <c r="Y18" s="1" t="s">
        <v>258</v>
      </c>
      <c r="AA18" s="19" t="b">
        <f t="shared" si="0"/>
        <v>1</v>
      </c>
    </row>
    <row r="19" spans="1:27" x14ac:dyDescent="0.25">
      <c r="A19" s="25" t="str">
        <f>IF(INTRO!$E$33&lt;&gt;0,INTRO!$E$33, " ")</f>
        <v>Angola</v>
      </c>
      <c r="B19" s="18" t="s">
        <v>255</v>
      </c>
      <c r="C19" s="42" t="s">
        <v>259</v>
      </c>
      <c r="D19" s="41">
        <v>86062.541901299992</v>
      </c>
      <c r="E19" s="21">
        <f>IF(INTRO!$E$48="","",ROUND($D19*INTRO!$E$48,0))</f>
        <v>12909</v>
      </c>
      <c r="F19" s="21">
        <f>IF(INTRO!$E$49="","",ROUND($D19*INTRO!$E$49,0))</f>
        <v>24098</v>
      </c>
      <c r="G19" s="44">
        <f>IF(INTRO!$E$50="","",ROUND($D19*INTRO!$E$50,0))</f>
        <v>45613</v>
      </c>
      <c r="H19" s="43">
        <v>4</v>
      </c>
      <c r="I19" s="30">
        <v>1</v>
      </c>
      <c r="J19" s="30">
        <v>2</v>
      </c>
      <c r="K19" s="45">
        <v>2</v>
      </c>
      <c r="L19" s="111" t="str">
        <f>IF(INTRO!$E$37="Endemic",IF($H19&gt;0,IF($H19=4,"Unknown",IF($H19=99,"Stopped",$D19)),0),"Not required")</f>
        <v>Unknown</v>
      </c>
      <c r="M19" s="21">
        <f>IF(INTRO!$E$39="Endemic", IF($I19&gt;0, IF($I19=4,"Unknown",IF($I19=99,"Stopped",$D19)), 0),"Not required")</f>
        <v>86062.541901299992</v>
      </c>
      <c r="N19" s="15">
        <f>IF(INTRO!$E$41="Endemic", IF(AND($J19&gt;1,$J19&lt;5), IF($J19=4, "Unknown", E19+F19), 0),"Not required")</f>
        <v>37007</v>
      </c>
      <c r="O19" s="46">
        <f>IF(INTRO!$E$43="Endemic", IF(AND($K19&gt;0,$K19&lt;5), IF($K19=4,"Unknown", IF($K19=1, $F19*0.33, IF($K19=2, $F19*0.5+$G19*0.2, SUM(F19:G19)))), 0),"Not required")</f>
        <v>21171.599999999999</v>
      </c>
      <c r="P19" s="43">
        <v>0</v>
      </c>
      <c r="Q19" s="43">
        <v>1</v>
      </c>
      <c r="R19" s="30">
        <v>1</v>
      </c>
      <c r="S19" s="30">
        <v>1</v>
      </c>
      <c r="T19" s="43"/>
      <c r="U19" s="30"/>
      <c r="V19" s="30"/>
      <c r="W19" s="45"/>
      <c r="X19" s="1">
        <v>2061</v>
      </c>
      <c r="Y19" s="1" t="s">
        <v>259</v>
      </c>
      <c r="AA19" s="19" t="b">
        <f t="shared" si="0"/>
        <v>1</v>
      </c>
    </row>
    <row r="20" spans="1:27" x14ac:dyDescent="0.25">
      <c r="A20" s="25" t="str">
        <f>IF(INTRO!$E$33&lt;&gt;0,INTRO!$E$33, " ")</f>
        <v>Angola</v>
      </c>
      <c r="B20" s="18" t="s">
        <v>255</v>
      </c>
      <c r="C20" s="42" t="s">
        <v>260</v>
      </c>
      <c r="D20" s="41">
        <v>178731.07752805197</v>
      </c>
      <c r="E20" s="21">
        <f>IF(INTRO!$E$48="","",ROUND($D20*INTRO!$E$48,0))</f>
        <v>26810</v>
      </c>
      <c r="F20" s="21">
        <f>IF(INTRO!$E$49="","",ROUND($D20*INTRO!$E$49,0))</f>
        <v>50045</v>
      </c>
      <c r="G20" s="44">
        <f>IF(INTRO!$E$50="","",ROUND($D20*INTRO!$E$50,0))</f>
        <v>94727</v>
      </c>
      <c r="H20" s="43">
        <v>4</v>
      </c>
      <c r="I20" s="30">
        <v>0</v>
      </c>
      <c r="J20" s="30">
        <v>2</v>
      </c>
      <c r="K20" s="45">
        <v>2</v>
      </c>
      <c r="L20" s="111" t="str">
        <f>IF(INTRO!$E$37="Endemic",IF($H20&gt;0,IF($H20=4,"Unknown",IF($H20=99,"Stopped",$D20)),0),"Not required")</f>
        <v>Unknown</v>
      </c>
      <c r="M20" s="21">
        <f>IF(INTRO!$E$39="Endemic", IF($I20&gt;0, IF($I20=4,"Unknown",IF($I20=99,"Stopped",$D20)), 0),"Not required")</f>
        <v>0</v>
      </c>
      <c r="N20" s="15">
        <f>IF(INTRO!$E$41="Endemic", IF(AND($J20&gt;1,$J20&lt;5), IF($J20=4, "Unknown", E20+F20), 0),"Not required")</f>
        <v>76855</v>
      </c>
      <c r="O20" s="46">
        <f>IF(INTRO!$E$43="Endemic", IF(AND($K20&gt;0,$K20&lt;5), IF($K20=4,"Unknown", IF($K20=1, $F20*0.33, IF($K20=2, $F20*0.5+$G20*0.2, SUM(F20:G20)))), 0),"Not required")</f>
        <v>43967.9</v>
      </c>
      <c r="P20" s="43">
        <v>0</v>
      </c>
      <c r="Q20" s="43">
        <v>0</v>
      </c>
      <c r="R20" s="30">
        <v>1</v>
      </c>
      <c r="S20" s="30">
        <v>1</v>
      </c>
      <c r="T20" s="43"/>
      <c r="U20" s="30"/>
      <c r="V20" s="30"/>
      <c r="W20" s="45"/>
      <c r="X20" s="1">
        <v>2216</v>
      </c>
      <c r="Y20" s="1" t="s">
        <v>260</v>
      </c>
      <c r="AA20" s="19" t="b">
        <f t="shared" si="0"/>
        <v>1</v>
      </c>
    </row>
    <row r="21" spans="1:27" x14ac:dyDescent="0.25">
      <c r="A21" s="25" t="str">
        <f>IF(INTRO!$E$33&lt;&gt;0,INTRO!$E$33, " ")</f>
        <v>Angola</v>
      </c>
      <c r="B21" s="18" t="s">
        <v>255</v>
      </c>
      <c r="C21" s="42" t="s">
        <v>261</v>
      </c>
      <c r="D21" s="41">
        <v>86873.640518556</v>
      </c>
      <c r="E21" s="21">
        <f>IF(INTRO!$E$48="","",ROUND($D21*INTRO!$E$48,0))</f>
        <v>13031</v>
      </c>
      <c r="F21" s="21">
        <f>IF(INTRO!$E$49="","",ROUND($D21*INTRO!$E$49,0))</f>
        <v>24325</v>
      </c>
      <c r="G21" s="44">
        <f>IF(INTRO!$E$50="","",ROUND($D21*INTRO!$E$50,0))</f>
        <v>46043</v>
      </c>
      <c r="H21" s="43">
        <v>4</v>
      </c>
      <c r="I21" s="30">
        <v>1</v>
      </c>
      <c r="J21" s="30">
        <v>2</v>
      </c>
      <c r="K21" s="45">
        <v>2</v>
      </c>
      <c r="L21" s="111" t="str">
        <f>IF(INTRO!$E$37="Endemic",IF($H21&gt;0,IF($H21=4,"Unknown",IF($H21=99,"Stopped",$D21)),0),"Not required")</f>
        <v>Unknown</v>
      </c>
      <c r="M21" s="21">
        <f>IF(INTRO!$E$39="Endemic", IF($I21&gt;0, IF($I21=4,"Unknown",IF($I21=99,"Stopped",$D21)), 0),"Not required")</f>
        <v>86873.640518556</v>
      </c>
      <c r="N21" s="15">
        <f>IF(INTRO!$E$41="Endemic", IF(AND($J21&gt;1,$J21&lt;5), IF($J21=4, "Unknown", E21+F21), 0),"Not required")</f>
        <v>37356</v>
      </c>
      <c r="O21" s="46">
        <f>IF(INTRO!$E$43="Endemic", IF(AND($K21&gt;0,$K21&lt;5), IF($K21=4,"Unknown", IF($K21=1, $F21*0.33, IF($K21=2, $F21*0.5+$G21*0.2, SUM(F21:G21)))), 0),"Not required")</f>
        <v>21371.1</v>
      </c>
      <c r="P21" s="43">
        <v>0</v>
      </c>
      <c r="Q21" s="43">
        <v>1</v>
      </c>
      <c r="R21" s="30">
        <v>1</v>
      </c>
      <c r="S21" s="30">
        <v>1</v>
      </c>
      <c r="T21" s="43"/>
      <c r="U21" s="30"/>
      <c r="V21" s="30"/>
      <c r="W21" s="45"/>
      <c r="X21" s="1">
        <v>2058</v>
      </c>
      <c r="Y21" s="1" t="s">
        <v>261</v>
      </c>
      <c r="AA21" s="19" t="b">
        <f t="shared" si="0"/>
        <v>1</v>
      </c>
    </row>
    <row r="22" spans="1:27" x14ac:dyDescent="0.25">
      <c r="A22" s="25" t="str">
        <f>IF(INTRO!$E$33&lt;&gt;0,INTRO!$E$33, " ")</f>
        <v>Angola</v>
      </c>
      <c r="B22" s="18" t="s">
        <v>255</v>
      </c>
      <c r="C22" s="42" t="s">
        <v>262</v>
      </c>
      <c r="D22" s="41">
        <v>307007.04989444395</v>
      </c>
      <c r="E22" s="21">
        <f>IF(INTRO!$E$48="","",ROUND($D22*INTRO!$E$48,0))</f>
        <v>46051</v>
      </c>
      <c r="F22" s="21">
        <f>IF(INTRO!$E$49="","",ROUND($D22*INTRO!$E$49,0))</f>
        <v>85962</v>
      </c>
      <c r="G22" s="44">
        <f>IF(INTRO!$E$50="","",ROUND($D22*INTRO!$E$50,0))</f>
        <v>162714</v>
      </c>
      <c r="H22" s="43">
        <v>4</v>
      </c>
      <c r="I22" s="30">
        <v>1</v>
      </c>
      <c r="J22" s="30">
        <v>2</v>
      </c>
      <c r="K22" s="45">
        <v>2</v>
      </c>
      <c r="L22" s="111" t="str">
        <f>IF(INTRO!$E$37="Endemic",IF($H22&gt;0,IF($H22=4,"Unknown",IF($H22=99,"Stopped",$D22)),0),"Not required")</f>
        <v>Unknown</v>
      </c>
      <c r="M22" s="21">
        <f>IF(INTRO!$E$39="Endemic", IF($I22&gt;0, IF($I22=4,"Unknown",IF($I22=99,"Stopped",$D22)), 0),"Not required")</f>
        <v>307007.04989444395</v>
      </c>
      <c r="N22" s="15">
        <f>IF(INTRO!$E$41="Endemic", IF(AND($J22&gt;1,$J22&lt;5), IF($J22=4, "Unknown", E22+F22), 0),"Not required")</f>
        <v>132013</v>
      </c>
      <c r="O22" s="46">
        <f>IF(INTRO!$E$43="Endemic", IF(AND($K22&gt;0,$K22&lt;5), IF($K22=4,"Unknown", IF($K22=1, $F22*0.33, IF($K22=2, $F22*0.5+$G22*0.2, SUM(F22:G22)))), 0),"Not required")</f>
        <v>75523.8</v>
      </c>
      <c r="P22" s="43">
        <v>0</v>
      </c>
      <c r="Q22" s="43">
        <v>1</v>
      </c>
      <c r="R22" s="30">
        <v>1</v>
      </c>
      <c r="S22" s="30">
        <v>1</v>
      </c>
      <c r="T22" s="43"/>
      <c r="U22" s="30"/>
      <c r="V22" s="30"/>
      <c r="W22" s="45"/>
      <c r="X22" s="1">
        <v>2059</v>
      </c>
      <c r="Y22" s="1" t="s">
        <v>262</v>
      </c>
      <c r="AA22" s="19" t="b">
        <f t="shared" si="0"/>
        <v>1</v>
      </c>
    </row>
    <row r="23" spans="1:27" x14ac:dyDescent="0.25">
      <c r="A23" s="25" t="str">
        <f>IF(INTRO!$E$33&lt;&gt;0,INTRO!$E$33, " ")</f>
        <v>Angola</v>
      </c>
      <c r="B23" s="18" t="s">
        <v>255</v>
      </c>
      <c r="C23" s="42" t="s">
        <v>263</v>
      </c>
      <c r="D23" s="41">
        <v>239553.10171717196</v>
      </c>
      <c r="E23" s="21">
        <f>IF(INTRO!$E$48="","",ROUND($D23*INTRO!$E$48,0))</f>
        <v>35933</v>
      </c>
      <c r="F23" s="21">
        <f>IF(INTRO!$E$49="","",ROUND($D23*INTRO!$E$49,0))</f>
        <v>67075</v>
      </c>
      <c r="G23" s="44">
        <f>IF(INTRO!$E$50="","",ROUND($D23*INTRO!$E$50,0))</f>
        <v>126963</v>
      </c>
      <c r="H23" s="43">
        <v>4</v>
      </c>
      <c r="I23" s="30">
        <v>0</v>
      </c>
      <c r="J23" s="30">
        <v>2</v>
      </c>
      <c r="K23" s="45">
        <v>2</v>
      </c>
      <c r="L23" s="111" t="str">
        <f>IF(INTRO!$E$37="Endemic",IF($H23&gt;0,IF($H23=4,"Unknown",IF($H23=99,"Stopped",$D23)),0),"Not required")</f>
        <v>Unknown</v>
      </c>
      <c r="M23" s="21">
        <f>IF(INTRO!$E$39="Endemic", IF($I23&gt;0, IF($I23=4,"Unknown",IF($I23=99,"Stopped",$D23)), 0),"Not required")</f>
        <v>0</v>
      </c>
      <c r="N23" s="15">
        <f>IF(INTRO!$E$41="Endemic", IF(AND($J23&gt;1,$J23&lt;5), IF($J23=4, "Unknown", E23+F23), 0),"Not required")</f>
        <v>103008</v>
      </c>
      <c r="O23" s="46">
        <f>IF(INTRO!$E$43="Endemic", IF(AND($K23&gt;0,$K23&lt;5), IF($K23=4,"Unknown", IF($K23=1, $F23*0.33, IF($K23=2, $F23*0.5+$G23*0.2, SUM(F23:G23)))), 0),"Not required")</f>
        <v>58930.100000000006</v>
      </c>
      <c r="P23" s="43">
        <v>0</v>
      </c>
      <c r="Q23" s="43">
        <v>0</v>
      </c>
      <c r="R23" s="30">
        <v>1</v>
      </c>
      <c r="S23" s="30">
        <v>1</v>
      </c>
      <c r="T23" s="43"/>
      <c r="U23" s="30"/>
      <c r="V23" s="30"/>
      <c r="W23" s="45"/>
      <c r="X23" s="1">
        <v>2060</v>
      </c>
      <c r="Y23" s="1" t="s">
        <v>263</v>
      </c>
      <c r="AA23" s="19" t="b">
        <f t="shared" si="0"/>
        <v>1</v>
      </c>
    </row>
    <row r="24" spans="1:27" x14ac:dyDescent="0.25">
      <c r="A24" s="25" t="str">
        <f>IF(INTRO!$E$33&lt;&gt;0,INTRO!$E$33, " ")</f>
        <v>Angola</v>
      </c>
      <c r="B24" s="18" t="s">
        <v>255</v>
      </c>
      <c r="C24" s="42" t="s">
        <v>264</v>
      </c>
      <c r="D24" s="41">
        <v>345518.67605648399</v>
      </c>
      <c r="E24" s="21">
        <f>IF(INTRO!$E$48="","",ROUND($D24*INTRO!$E$48,0))</f>
        <v>51828</v>
      </c>
      <c r="F24" s="21">
        <f>IF(INTRO!$E$49="","",ROUND($D24*INTRO!$E$49,0))</f>
        <v>96745</v>
      </c>
      <c r="G24" s="44">
        <f>IF(INTRO!$E$50="","",ROUND($D24*INTRO!$E$50,0))</f>
        <v>183125</v>
      </c>
      <c r="H24" s="43">
        <v>4</v>
      </c>
      <c r="I24" s="30">
        <v>4</v>
      </c>
      <c r="J24" s="30">
        <v>2</v>
      </c>
      <c r="K24" s="45">
        <v>2</v>
      </c>
      <c r="L24" s="111" t="str">
        <f>IF(INTRO!$E$37="Endemic",IF($H24&gt;0,IF($H24=4,"Unknown",IF($H24=99,"Stopped",$D24)),0),"Not required")</f>
        <v>Unknown</v>
      </c>
      <c r="M24" s="21" t="str">
        <f>IF(INTRO!$E$39="Endemic", IF($I24&gt;0, IF($I24=4,"Unknown",IF($I24=99,"Stopped",$D24)), 0),"Not required")</f>
        <v>Unknown</v>
      </c>
      <c r="N24" s="15">
        <f>IF(INTRO!$E$41="Endemic", IF(AND($J24&gt;1,$J24&lt;5), IF($J24=4, "Unknown", E24+F24), 0),"Not required")</f>
        <v>148573</v>
      </c>
      <c r="O24" s="46">
        <f>IF(INTRO!$E$43="Endemic", IF(AND($K24&gt;0,$K24&lt;5), IF($K24=4,"Unknown", IF($K24=1, $F24*0.33, IF($K24=2, $F24*0.5+$G24*0.2, SUM(F24:G24)))), 0),"Not required")</f>
        <v>84997.5</v>
      </c>
      <c r="P24" s="43">
        <v>0</v>
      </c>
      <c r="Q24" s="43">
        <v>0</v>
      </c>
      <c r="R24" s="30">
        <v>1</v>
      </c>
      <c r="S24" s="30">
        <v>1</v>
      </c>
      <c r="T24" s="43"/>
      <c r="U24" s="30"/>
      <c r="V24" s="30"/>
      <c r="W24" s="45"/>
      <c r="X24" s="1">
        <v>2062</v>
      </c>
      <c r="Y24" s="1" t="s">
        <v>264</v>
      </c>
      <c r="AA24" s="19" t="b">
        <f t="shared" si="0"/>
        <v>1</v>
      </c>
    </row>
    <row r="25" spans="1:27" x14ac:dyDescent="0.25">
      <c r="A25" s="25" t="str">
        <f>IF(INTRO!$E$33&lt;&gt;0,INTRO!$E$33, " ")</f>
        <v>Angola</v>
      </c>
      <c r="B25" s="18" t="s">
        <v>265</v>
      </c>
      <c r="C25" s="42" t="s">
        <v>266</v>
      </c>
      <c r="D25" s="41">
        <v>250346.31426341995</v>
      </c>
      <c r="E25" s="21">
        <f>IF(INTRO!$E$48="","",ROUND($D25*INTRO!$E$48,0))</f>
        <v>37552</v>
      </c>
      <c r="F25" s="21">
        <f>IF(INTRO!$E$49="","",ROUND($D25*INTRO!$E$49,0))</f>
        <v>70097</v>
      </c>
      <c r="G25" s="44">
        <f>IF(INTRO!$E$50="","",ROUND($D25*INTRO!$E$50,0))</f>
        <v>132684</v>
      </c>
      <c r="H25" s="43">
        <v>1</v>
      </c>
      <c r="I25" s="30">
        <v>1</v>
      </c>
      <c r="J25" s="30">
        <v>2</v>
      </c>
      <c r="K25" s="45">
        <v>2</v>
      </c>
      <c r="L25" s="111">
        <f>IF(INTRO!$E$37="Endemic",IF($H25&gt;0,IF($H25=4,"Unknown",IF($H25=99,"Stopped",$D25)),0),"Not required")</f>
        <v>250346.31426341995</v>
      </c>
      <c r="M25" s="21">
        <f>IF(INTRO!$E$39="Endemic", IF($I25&gt;0, IF($I25=4,"Unknown",IF($I25=99,"Stopped",$D25)), 0),"Not required")</f>
        <v>250346.31426341995</v>
      </c>
      <c r="N25" s="15">
        <f>IF(INTRO!$E$41="Endemic", IF(AND($J25&gt;1,$J25&lt;5), IF($J25=4, "Unknown", E25+F25), 0),"Not required")</f>
        <v>107649</v>
      </c>
      <c r="O25" s="46">
        <f>IF(INTRO!$E$43="Endemic", IF(AND($K25&gt;0,$K25&lt;5), IF($K25=4,"Unknown", IF($K25=1, $F25*0.33, IF($K25=2, $F25*0.5+$G25*0.2, SUM(F25:G25)))), 0),"Not required")</f>
        <v>61585.3</v>
      </c>
      <c r="P25" s="43">
        <v>1</v>
      </c>
      <c r="Q25" s="43">
        <v>1</v>
      </c>
      <c r="R25" s="30">
        <v>1</v>
      </c>
      <c r="S25" s="30">
        <v>1</v>
      </c>
      <c r="T25" s="43"/>
      <c r="U25" s="30"/>
      <c r="V25" s="30"/>
      <c r="W25" s="45"/>
      <c r="X25" s="1">
        <v>2063</v>
      </c>
      <c r="Y25" s="1" t="s">
        <v>266</v>
      </c>
      <c r="AA25" s="19" t="b">
        <f t="shared" si="0"/>
        <v>1</v>
      </c>
    </row>
    <row r="26" spans="1:27" x14ac:dyDescent="0.25">
      <c r="A26" s="25" t="str">
        <f>IF(INTRO!$E$33&lt;&gt;0,INTRO!$E$33, " ")</f>
        <v>Angola</v>
      </c>
      <c r="B26" s="18" t="s">
        <v>265</v>
      </c>
      <c r="C26" s="42" t="s">
        <v>267</v>
      </c>
      <c r="D26" s="41">
        <v>151151.65012033199</v>
      </c>
      <c r="E26" s="21">
        <f>IF(INTRO!$E$48="","",ROUND($D26*INTRO!$E$48,0))</f>
        <v>22673</v>
      </c>
      <c r="F26" s="21">
        <f>IF(INTRO!$E$49="","",ROUND($D26*INTRO!$E$49,0))</f>
        <v>42322</v>
      </c>
      <c r="G26" s="44">
        <f>IF(INTRO!$E$50="","",ROUND($D26*INTRO!$E$50,0))</f>
        <v>80110</v>
      </c>
      <c r="H26" s="43">
        <v>1</v>
      </c>
      <c r="I26" s="30">
        <v>1</v>
      </c>
      <c r="J26" s="30">
        <v>2</v>
      </c>
      <c r="K26" s="45">
        <v>2</v>
      </c>
      <c r="L26" s="111">
        <f>IF(INTRO!$E$37="Endemic",IF($H26&gt;0,IF($H26=4,"Unknown",IF($H26=99,"Stopped",$D26)),0),"Not required")</f>
        <v>151151.65012033199</v>
      </c>
      <c r="M26" s="21">
        <f>IF(INTRO!$E$39="Endemic", IF($I26&gt;0, IF($I26=4,"Unknown",IF($I26=99,"Stopped",$D26)), 0),"Not required")</f>
        <v>151151.65012033199</v>
      </c>
      <c r="N26" s="15">
        <f>IF(INTRO!$E$41="Endemic", IF(AND($J26&gt;1,$J26&lt;5), IF($J26=4, "Unknown", E26+F26), 0),"Not required")</f>
        <v>64995</v>
      </c>
      <c r="O26" s="46">
        <f>IF(INTRO!$E$43="Endemic", IF(AND($K26&gt;0,$K26&lt;5), IF($K26=4,"Unknown", IF($K26=1, $F26*0.33, IF($K26=2, $F26*0.5+$G26*0.2, SUM(F26:G26)))), 0),"Not required")</f>
        <v>37183</v>
      </c>
      <c r="P26" s="43">
        <v>1</v>
      </c>
      <c r="Q26" s="43">
        <v>1</v>
      </c>
      <c r="R26" s="30">
        <v>1</v>
      </c>
      <c r="S26" s="30">
        <v>1</v>
      </c>
      <c r="T26" s="43"/>
      <c r="U26" s="30"/>
      <c r="V26" s="30"/>
      <c r="W26" s="45"/>
      <c r="X26" s="1">
        <v>2066</v>
      </c>
      <c r="Y26" s="1" t="s">
        <v>267</v>
      </c>
      <c r="AA26" s="19" t="b">
        <f t="shared" si="0"/>
        <v>1</v>
      </c>
    </row>
    <row r="27" spans="1:27" x14ac:dyDescent="0.25">
      <c r="A27" s="25" t="str">
        <f>IF(INTRO!$E$33&lt;&gt;0,INTRO!$E$33, " ")</f>
        <v>Angola</v>
      </c>
      <c r="B27" s="18" t="s">
        <v>265</v>
      </c>
      <c r="C27" s="42" t="s">
        <v>268</v>
      </c>
      <c r="D27" s="41">
        <v>126121.68614127599</v>
      </c>
      <c r="E27" s="21">
        <f>IF(INTRO!$E$48="","",ROUND($D27*INTRO!$E$48,0))</f>
        <v>18918</v>
      </c>
      <c r="F27" s="21">
        <f>IF(INTRO!$E$49="","",ROUND($D27*INTRO!$E$49,0))</f>
        <v>35314</v>
      </c>
      <c r="G27" s="44">
        <f>IF(INTRO!$E$50="","",ROUND($D27*INTRO!$E$50,0))</f>
        <v>66844</v>
      </c>
      <c r="H27" s="43">
        <v>1</v>
      </c>
      <c r="I27" s="30">
        <v>1</v>
      </c>
      <c r="J27" s="30">
        <v>2</v>
      </c>
      <c r="K27" s="45">
        <v>2</v>
      </c>
      <c r="L27" s="111">
        <f>IF(INTRO!$E$37="Endemic",IF($H27&gt;0,IF($H27=4,"Unknown",IF($H27=99,"Stopped",$D27)),0),"Not required")</f>
        <v>126121.68614127599</v>
      </c>
      <c r="M27" s="21">
        <f>IF(INTRO!$E$39="Endemic", IF($I27&gt;0, IF($I27=4,"Unknown",IF($I27=99,"Stopped",$D27)), 0),"Not required")</f>
        <v>126121.68614127599</v>
      </c>
      <c r="N27" s="15">
        <f>IF(INTRO!$E$41="Endemic", IF(AND($J27&gt;1,$J27&lt;5), IF($J27=4, "Unknown", E27+F27), 0),"Not required")</f>
        <v>54232</v>
      </c>
      <c r="O27" s="46">
        <f>IF(INTRO!$E$43="Endemic", IF(AND($K27&gt;0,$K27&lt;5), IF($K27=4,"Unknown", IF($K27=1, $F27*0.33, IF($K27=2, $F27*0.5+$G27*0.2, SUM(F27:G27)))), 0),"Not required")</f>
        <v>31025.800000000003</v>
      </c>
      <c r="P27" s="43">
        <v>1</v>
      </c>
      <c r="Q27" s="43">
        <v>1</v>
      </c>
      <c r="R27" s="30">
        <v>1</v>
      </c>
      <c r="S27" s="30">
        <v>1</v>
      </c>
      <c r="T27" s="43"/>
      <c r="U27" s="30"/>
      <c r="V27" s="30"/>
      <c r="W27" s="45"/>
      <c r="X27" s="1">
        <v>2067</v>
      </c>
      <c r="Y27" s="1" t="s">
        <v>268</v>
      </c>
      <c r="AA27" s="19" t="b">
        <f t="shared" si="0"/>
        <v>1</v>
      </c>
    </row>
    <row r="28" spans="1:27" x14ac:dyDescent="0.25">
      <c r="A28" s="25" t="str">
        <f>IF(INTRO!$E$33&lt;&gt;0,INTRO!$E$33, " ")</f>
        <v>Angola</v>
      </c>
      <c r="B28" s="18" t="s">
        <v>265</v>
      </c>
      <c r="C28" s="42" t="s">
        <v>269</v>
      </c>
      <c r="D28" s="41">
        <v>125252.503735572</v>
      </c>
      <c r="E28" s="21">
        <f>IF(INTRO!$E$48="","",ROUND($D28*INTRO!$E$48,0))</f>
        <v>18788</v>
      </c>
      <c r="F28" s="21">
        <f>IF(INTRO!$E$49="","",ROUND($D28*INTRO!$E$49,0))</f>
        <v>35071</v>
      </c>
      <c r="G28" s="44">
        <f>IF(INTRO!$E$50="","",ROUND($D28*INTRO!$E$50,0))</f>
        <v>66384</v>
      </c>
      <c r="H28" s="43">
        <v>0</v>
      </c>
      <c r="I28" s="30">
        <v>1</v>
      </c>
      <c r="J28" s="30">
        <v>2</v>
      </c>
      <c r="K28" s="45">
        <v>2</v>
      </c>
      <c r="L28" s="111">
        <f>IF(INTRO!$E$37="Endemic",IF($H28&gt;0,IF($H28=4,"Unknown",IF($H28=99,"Stopped",$D28)),0),"Not required")</f>
        <v>0</v>
      </c>
      <c r="M28" s="21">
        <f>IF(INTRO!$E$39="Endemic", IF($I28&gt;0, IF($I28=4,"Unknown",IF($I28=99,"Stopped",$D28)), 0),"Not required")</f>
        <v>125252.503735572</v>
      </c>
      <c r="N28" s="15">
        <f>IF(INTRO!$E$41="Endemic", IF(AND($J28&gt;1,$J28&lt;5), IF($J28=4, "Unknown", E28+F28), 0),"Not required")</f>
        <v>53859</v>
      </c>
      <c r="O28" s="46">
        <f>IF(INTRO!$E$43="Endemic", IF(AND($K28&gt;0,$K28&lt;5), IF($K28=4,"Unknown", IF($K28=1, $F28*0.33, IF($K28=2, $F28*0.5+$G28*0.2, SUM(F28:G28)))), 0),"Not required")</f>
        <v>30812.300000000003</v>
      </c>
      <c r="P28" s="43">
        <v>0</v>
      </c>
      <c r="Q28" s="43">
        <v>1</v>
      </c>
      <c r="R28" s="30">
        <v>1</v>
      </c>
      <c r="S28" s="30">
        <v>1</v>
      </c>
      <c r="T28" s="43"/>
      <c r="U28" s="30"/>
      <c r="V28" s="30"/>
      <c r="W28" s="45"/>
      <c r="X28" s="1">
        <v>2064</v>
      </c>
      <c r="Y28" s="1" t="s">
        <v>269</v>
      </c>
      <c r="AA28" s="19" t="b">
        <f t="shared" si="0"/>
        <v>1</v>
      </c>
    </row>
    <row r="29" spans="1:27" x14ac:dyDescent="0.25">
      <c r="A29" s="25" t="str">
        <f>IF(INTRO!$E$33&lt;&gt;0,INTRO!$E$33, " ")</f>
        <v>Angola</v>
      </c>
      <c r="B29" s="18" t="s">
        <v>265</v>
      </c>
      <c r="C29" s="42" t="s">
        <v>270</v>
      </c>
      <c r="D29" s="41">
        <v>73124.378024507998</v>
      </c>
      <c r="E29" s="21">
        <f>IF(INTRO!$E$48="","",ROUND($D29*INTRO!$E$48,0))</f>
        <v>10969</v>
      </c>
      <c r="F29" s="21">
        <f>IF(INTRO!$E$49="","",ROUND($D29*INTRO!$E$49,0))</f>
        <v>20475</v>
      </c>
      <c r="G29" s="44">
        <f>IF(INTRO!$E$50="","",ROUND($D29*INTRO!$E$50,0))</f>
        <v>38756</v>
      </c>
      <c r="H29" s="43">
        <v>1</v>
      </c>
      <c r="I29" s="30">
        <v>4</v>
      </c>
      <c r="J29" s="30">
        <v>2</v>
      </c>
      <c r="K29" s="45">
        <v>2</v>
      </c>
      <c r="L29" s="111">
        <f>IF(INTRO!$E$37="Endemic",IF($H29&gt;0,IF($H29=4,"Unknown",IF($H29=99,"Stopped",$D29)),0),"Not required")</f>
        <v>73124.378024507998</v>
      </c>
      <c r="M29" s="21" t="str">
        <f>IF(INTRO!$E$39="Endemic", IF($I29&gt;0, IF($I29=4,"Unknown",IF($I29=99,"Stopped",$D29)), 0),"Not required")</f>
        <v>Unknown</v>
      </c>
      <c r="N29" s="15">
        <f>IF(INTRO!$E$41="Endemic", IF(AND($J29&gt;1,$J29&lt;5), IF($J29=4, "Unknown", E29+F29), 0),"Not required")</f>
        <v>31444</v>
      </c>
      <c r="O29" s="46">
        <f>IF(INTRO!$E$43="Endemic", IF(AND($K29&gt;0,$K29&lt;5), IF($K29=4,"Unknown", IF($K29=1, $F29*0.33, IF($K29=2, $F29*0.5+$G29*0.2, SUM(F29:G29)))), 0),"Not required")</f>
        <v>17988.7</v>
      </c>
      <c r="P29" s="43">
        <v>1</v>
      </c>
      <c r="Q29" s="43">
        <v>0</v>
      </c>
      <c r="R29" s="30">
        <v>1</v>
      </c>
      <c r="S29" s="30">
        <v>1</v>
      </c>
      <c r="T29" s="43"/>
      <c r="U29" s="30"/>
      <c r="V29" s="30"/>
      <c r="W29" s="45"/>
      <c r="X29" s="1">
        <v>2065</v>
      </c>
      <c r="Y29" s="1" t="s">
        <v>270</v>
      </c>
      <c r="AA29" s="19" t="b">
        <f t="shared" si="0"/>
        <v>1</v>
      </c>
    </row>
    <row r="30" spans="1:27" x14ac:dyDescent="0.25">
      <c r="A30" s="25" t="str">
        <f>IF(INTRO!$E$33&lt;&gt;0,INTRO!$E$33, " ")</f>
        <v>Angola</v>
      </c>
      <c r="B30" s="18" t="s">
        <v>265</v>
      </c>
      <c r="C30" s="42" t="s">
        <v>271</v>
      </c>
      <c r="D30" s="41">
        <v>54355.016671739999</v>
      </c>
      <c r="E30" s="21">
        <f>IF(INTRO!$E$48="","",ROUND($D30*INTRO!$E$48,0))</f>
        <v>8153</v>
      </c>
      <c r="F30" s="21">
        <f>IF(INTRO!$E$49="","",ROUND($D30*INTRO!$E$49,0))</f>
        <v>15219</v>
      </c>
      <c r="G30" s="44">
        <f>IF(INTRO!$E$50="","",ROUND($D30*INTRO!$E$50,0))</f>
        <v>28808</v>
      </c>
      <c r="H30" s="43">
        <v>4</v>
      </c>
      <c r="I30" s="30">
        <v>1</v>
      </c>
      <c r="J30" s="30">
        <v>2</v>
      </c>
      <c r="K30" s="45">
        <v>2</v>
      </c>
      <c r="L30" s="111" t="str">
        <f>IF(INTRO!$E$37="Endemic",IF($H30&gt;0,IF($H30=4,"Unknown",IF($H30=99,"Stopped",$D30)),0),"Not required")</f>
        <v>Unknown</v>
      </c>
      <c r="M30" s="21">
        <f>IF(INTRO!$E$39="Endemic", IF($I30&gt;0, IF($I30=4,"Unknown",IF($I30=99,"Stopped",$D30)), 0),"Not required")</f>
        <v>54355.016671739999</v>
      </c>
      <c r="N30" s="15">
        <f>IF(INTRO!$E$41="Endemic", IF(AND($J30&gt;1,$J30&lt;5), IF($J30=4, "Unknown", E30+F30), 0),"Not required")</f>
        <v>23372</v>
      </c>
      <c r="O30" s="46">
        <f>IF(INTRO!$E$43="Endemic", IF(AND($K30&gt;0,$K30&lt;5), IF($K30=4,"Unknown", IF($K30=1, $F30*0.33, IF($K30=2, $F30*0.5+$G30*0.2, SUM(F30:G30)))), 0),"Not required")</f>
        <v>13371.1</v>
      </c>
      <c r="P30" s="43">
        <v>0</v>
      </c>
      <c r="Q30" s="43">
        <v>1</v>
      </c>
      <c r="R30" s="30">
        <v>1</v>
      </c>
      <c r="S30" s="30">
        <v>1</v>
      </c>
      <c r="T30" s="43"/>
      <c r="U30" s="30"/>
      <c r="V30" s="30"/>
      <c r="W30" s="45"/>
      <c r="X30" s="1">
        <v>2068</v>
      </c>
      <c r="Y30" s="1" t="s">
        <v>271</v>
      </c>
      <c r="AA30" s="19" t="b">
        <f t="shared" si="0"/>
        <v>1</v>
      </c>
    </row>
    <row r="31" spans="1:27" x14ac:dyDescent="0.25">
      <c r="A31" s="25" t="str">
        <f>IF(INTRO!$E$33&lt;&gt;0,INTRO!$E$33, " ")</f>
        <v>Angola</v>
      </c>
      <c r="B31" s="18" t="s">
        <v>265</v>
      </c>
      <c r="C31" s="42" t="s">
        <v>272</v>
      </c>
      <c r="D31" s="41">
        <v>73825.532327916007</v>
      </c>
      <c r="E31" s="21">
        <f>IF(INTRO!$E$48="","",ROUND($D31*INTRO!$E$48,0))</f>
        <v>11074</v>
      </c>
      <c r="F31" s="21">
        <f>IF(INTRO!$E$49="","",ROUND($D31*INTRO!$E$49,0))</f>
        <v>20671</v>
      </c>
      <c r="G31" s="44">
        <f>IF(INTRO!$E$50="","",ROUND($D31*INTRO!$E$50,0))</f>
        <v>39128</v>
      </c>
      <c r="H31" s="43">
        <v>1</v>
      </c>
      <c r="I31" s="30">
        <v>1</v>
      </c>
      <c r="J31" s="30">
        <v>2</v>
      </c>
      <c r="K31" s="45">
        <v>2</v>
      </c>
      <c r="L31" s="111">
        <f>IF(INTRO!$E$37="Endemic",IF($H31&gt;0,IF($H31=4,"Unknown",IF($H31=99,"Stopped",$D31)),0),"Not required")</f>
        <v>73825.532327916007</v>
      </c>
      <c r="M31" s="21">
        <f>IF(INTRO!$E$39="Endemic", IF($I31&gt;0, IF($I31=4,"Unknown",IF($I31=99,"Stopped",$D31)), 0),"Not required")</f>
        <v>73825.532327916007</v>
      </c>
      <c r="N31" s="15">
        <f>IF(INTRO!$E$41="Endemic", IF(AND($J31&gt;1,$J31&lt;5), IF($J31=4, "Unknown", E31+F31), 0),"Not required")</f>
        <v>31745</v>
      </c>
      <c r="O31" s="46">
        <f>IF(INTRO!$E$43="Endemic", IF(AND($K31&gt;0,$K31&lt;5), IF($K31=4,"Unknown", IF($K31=1, $F31*0.33, IF($K31=2, $F31*0.5+$G31*0.2, SUM(F31:G31)))), 0),"Not required")</f>
        <v>18161.099999999999</v>
      </c>
      <c r="P31" s="43">
        <v>1</v>
      </c>
      <c r="Q31" s="43">
        <v>1</v>
      </c>
      <c r="R31" s="30">
        <v>1</v>
      </c>
      <c r="S31" s="30">
        <v>1</v>
      </c>
      <c r="T31" s="43"/>
      <c r="U31" s="30"/>
      <c r="V31" s="30"/>
      <c r="W31" s="45"/>
      <c r="X31" s="1">
        <v>2070</v>
      </c>
      <c r="Y31" s="1" t="s">
        <v>272</v>
      </c>
      <c r="AA31" s="19" t="b">
        <f t="shared" si="0"/>
        <v>1</v>
      </c>
    </row>
    <row r="32" spans="1:27" x14ac:dyDescent="0.25">
      <c r="A32" s="25" t="str">
        <f>IF(INTRO!$E$33&lt;&gt;0,INTRO!$E$33, " ")</f>
        <v>Angola</v>
      </c>
      <c r="B32" s="18" t="s">
        <v>265</v>
      </c>
      <c r="C32" s="42" t="s">
        <v>273</v>
      </c>
      <c r="D32" s="41">
        <v>452271.49317136797</v>
      </c>
      <c r="E32" s="21">
        <f>IF(INTRO!$E$48="","",ROUND($D32*INTRO!$E$48,0))</f>
        <v>67841</v>
      </c>
      <c r="F32" s="21">
        <f>IF(INTRO!$E$49="","",ROUND($D32*INTRO!$E$49,0))</f>
        <v>126636</v>
      </c>
      <c r="G32" s="44">
        <f>IF(INTRO!$E$50="","",ROUND($D32*INTRO!$E$50,0))</f>
        <v>239704</v>
      </c>
      <c r="H32" s="43">
        <v>1</v>
      </c>
      <c r="I32" s="30">
        <v>1</v>
      </c>
      <c r="J32" s="30">
        <v>2</v>
      </c>
      <c r="K32" s="45">
        <v>2</v>
      </c>
      <c r="L32" s="111">
        <f>IF(INTRO!$E$37="Endemic",IF($H32&gt;0,IF($H32=4,"Unknown",IF($H32=99,"Stopped",$D32)),0),"Not required")</f>
        <v>452271.49317136797</v>
      </c>
      <c r="M32" s="21">
        <f>IF(INTRO!$E$39="Endemic", IF($I32&gt;0, IF($I32=4,"Unknown",IF($I32=99,"Stopped",$D32)), 0),"Not required")</f>
        <v>452271.49317136797</v>
      </c>
      <c r="N32" s="15">
        <f>IF(INTRO!$E$41="Endemic", IF(AND($J32&gt;1,$J32&lt;5), IF($J32=4, "Unknown", E32+F32), 0),"Not required")</f>
        <v>194477</v>
      </c>
      <c r="O32" s="46">
        <f>IF(INTRO!$E$43="Endemic", IF(AND($K32&gt;0,$K32&lt;5), IF($K32=4,"Unknown", IF($K32=1, $F32*0.33, IF($K32=2, $F32*0.5+$G32*0.2, SUM(F32:G32)))), 0),"Not required")</f>
        <v>111258.8</v>
      </c>
      <c r="P32" s="43">
        <v>1</v>
      </c>
      <c r="Q32" s="43">
        <v>1</v>
      </c>
      <c r="R32" s="30">
        <v>1</v>
      </c>
      <c r="S32" s="30">
        <v>1</v>
      </c>
      <c r="T32" s="43"/>
      <c r="U32" s="30"/>
      <c r="V32" s="30"/>
      <c r="W32" s="45"/>
      <c r="X32" s="1">
        <v>2069</v>
      </c>
      <c r="Y32" s="1" t="s">
        <v>273</v>
      </c>
      <c r="AA32" s="19" t="b">
        <f t="shared" si="0"/>
        <v>1</v>
      </c>
    </row>
    <row r="33" spans="1:27" x14ac:dyDescent="0.25">
      <c r="A33" s="25" t="str">
        <f>IF(INTRO!$E$33&lt;&gt;0,INTRO!$E$33, " ")</f>
        <v>Angola</v>
      </c>
      <c r="B33" s="18" t="s">
        <v>265</v>
      </c>
      <c r="C33" s="42" t="s">
        <v>274</v>
      </c>
      <c r="D33" s="41">
        <v>121180.41528116398</v>
      </c>
      <c r="E33" s="21">
        <f>IF(INTRO!$E$48="","",ROUND($D33*INTRO!$E$48,0))</f>
        <v>18177</v>
      </c>
      <c r="F33" s="21">
        <f>IF(INTRO!$E$49="","",ROUND($D33*INTRO!$E$49,0))</f>
        <v>33931</v>
      </c>
      <c r="G33" s="44">
        <f>IF(INTRO!$E$50="","",ROUND($D33*INTRO!$E$50,0))</f>
        <v>64226</v>
      </c>
      <c r="H33" s="43">
        <v>1</v>
      </c>
      <c r="I33" s="30">
        <v>1</v>
      </c>
      <c r="J33" s="30">
        <v>2</v>
      </c>
      <c r="K33" s="45">
        <v>2</v>
      </c>
      <c r="L33" s="111">
        <f>IF(INTRO!$E$37="Endemic",IF($H33&gt;0,IF($H33=4,"Unknown",IF($H33=99,"Stopped",$D33)),0),"Not required")</f>
        <v>121180.41528116398</v>
      </c>
      <c r="M33" s="21">
        <f>IF(INTRO!$E$39="Endemic", IF($I33&gt;0, IF($I33=4,"Unknown",IF($I33=99,"Stopped",$D33)), 0),"Not required")</f>
        <v>121180.41528116398</v>
      </c>
      <c r="N33" s="15">
        <f>IF(INTRO!$E$41="Endemic", IF(AND($J33&gt;1,$J33&lt;5), IF($J33=4, "Unknown", E33+F33), 0),"Not required")</f>
        <v>52108</v>
      </c>
      <c r="O33" s="46">
        <f>IF(INTRO!$E$43="Endemic", IF(AND($K33&gt;0,$K33&lt;5), IF($K33=4,"Unknown", IF($K33=1, $F33*0.33, IF($K33=2, $F33*0.5+$G33*0.2, SUM(F33:G33)))), 0),"Not required")</f>
        <v>29810.7</v>
      </c>
      <c r="P33" s="43">
        <v>1</v>
      </c>
      <c r="Q33" s="43">
        <v>1</v>
      </c>
      <c r="R33" s="30">
        <v>1</v>
      </c>
      <c r="S33" s="30">
        <v>1</v>
      </c>
      <c r="T33" s="43"/>
      <c r="U33" s="30"/>
      <c r="V33" s="30"/>
      <c r="W33" s="45"/>
      <c r="X33" s="1">
        <v>2071</v>
      </c>
      <c r="Y33" s="1" t="s">
        <v>274</v>
      </c>
      <c r="AA33" s="19" t="b">
        <f t="shared" si="0"/>
        <v>1</v>
      </c>
    </row>
    <row r="34" spans="1:27" x14ac:dyDescent="0.25">
      <c r="A34" s="25" t="str">
        <f>IF(INTRO!$E$33&lt;&gt;0,INTRO!$E$33, " ")</f>
        <v>Angola</v>
      </c>
      <c r="B34" s="18" t="s">
        <v>275</v>
      </c>
      <c r="C34" s="42" t="s">
        <v>276</v>
      </c>
      <c r="D34" s="41">
        <v>20743.172949491996</v>
      </c>
      <c r="E34" s="21">
        <f>IF(INTRO!$E$48="","",ROUND($D34*INTRO!$E$48,0))</f>
        <v>3111</v>
      </c>
      <c r="F34" s="21">
        <f>IF(INTRO!$E$49="","",ROUND($D34*INTRO!$E$49,0))</f>
        <v>5808</v>
      </c>
      <c r="G34" s="44">
        <f>IF(INTRO!$E$50="","",ROUND($D34*INTRO!$E$50,0))</f>
        <v>10994</v>
      </c>
      <c r="H34" s="43">
        <v>4</v>
      </c>
      <c r="I34" s="30">
        <v>0</v>
      </c>
      <c r="J34" s="30">
        <v>3</v>
      </c>
      <c r="K34" s="45">
        <v>2</v>
      </c>
      <c r="L34" s="111" t="str">
        <f>IF(INTRO!$E$37="Endemic",IF($H34&gt;0,IF($H34=4,"Unknown",IF($H34=99,"Stopped",$D34)),0),"Not required")</f>
        <v>Unknown</v>
      </c>
      <c r="M34" s="21">
        <f>IF(INTRO!$E$39="Endemic", IF($I34&gt;0, IF($I34=4,"Unknown",IF($I34=99,"Stopped",$D34)), 0),"Not required")</f>
        <v>0</v>
      </c>
      <c r="N34" s="15">
        <f>IF(INTRO!$E$41="Endemic", IF(AND($J34&gt;1,$J34&lt;5), IF($J34=4, "Unknown", E34+F34), 0),"Not required")</f>
        <v>8919</v>
      </c>
      <c r="O34" s="46">
        <f>IF(INTRO!$E$43="Endemic", IF(AND($K34&gt;0,$K34&lt;5), IF($K34=4,"Unknown", IF($K34=1, $F34*0.33, IF($K34=2, $F34*0.5+$G34*0.2, SUM(F34:G34)))), 0),"Not required")</f>
        <v>5102.8</v>
      </c>
      <c r="P34" s="43">
        <v>0</v>
      </c>
      <c r="Q34" s="43">
        <v>0</v>
      </c>
      <c r="R34" s="30">
        <v>1</v>
      </c>
      <c r="S34" s="30">
        <v>0</v>
      </c>
      <c r="T34" s="43"/>
      <c r="U34" s="30"/>
      <c r="V34" s="30"/>
      <c r="W34" s="45"/>
      <c r="X34" s="1">
        <v>2072</v>
      </c>
      <c r="Y34" s="1" t="s">
        <v>276</v>
      </c>
      <c r="AA34" s="19" t="b">
        <f t="shared" si="0"/>
        <v>1</v>
      </c>
    </row>
    <row r="35" spans="1:27" x14ac:dyDescent="0.25">
      <c r="A35" s="25" t="str">
        <f>IF(INTRO!$E$33&lt;&gt;0,INTRO!$E$33, " ")</f>
        <v>Angola</v>
      </c>
      <c r="B35" s="18" t="s">
        <v>275</v>
      </c>
      <c r="C35" s="42" t="s">
        <v>277</v>
      </c>
      <c r="D35" s="41">
        <v>36085.590783827989</v>
      </c>
      <c r="E35" s="21">
        <f>IF(INTRO!$E$48="","",ROUND($D35*INTRO!$E$48,0))</f>
        <v>5413</v>
      </c>
      <c r="F35" s="21">
        <f>IF(INTRO!$E$49="","",ROUND($D35*INTRO!$E$49,0))</f>
        <v>10104</v>
      </c>
      <c r="G35" s="44">
        <f>IF(INTRO!$E$50="","",ROUND($D35*INTRO!$E$50,0))</f>
        <v>19125</v>
      </c>
      <c r="H35" s="43">
        <v>4</v>
      </c>
      <c r="I35" s="30">
        <v>0</v>
      </c>
      <c r="J35" s="30">
        <v>3</v>
      </c>
      <c r="K35" s="45">
        <v>2</v>
      </c>
      <c r="L35" s="111" t="str">
        <f>IF(INTRO!$E$37="Endemic",IF($H35&gt;0,IF($H35=4,"Unknown",IF($H35=99,"Stopped",$D35)),0),"Not required")</f>
        <v>Unknown</v>
      </c>
      <c r="M35" s="21">
        <f>IF(INTRO!$E$39="Endemic", IF($I35&gt;0, IF($I35=4,"Unknown",IF($I35=99,"Stopped",$D35)), 0),"Not required")</f>
        <v>0</v>
      </c>
      <c r="N35" s="15">
        <f>IF(INTRO!$E$41="Endemic", IF(AND($J35&gt;1,$J35&lt;5), IF($J35=4, "Unknown", E35+F35), 0),"Not required")</f>
        <v>15517</v>
      </c>
      <c r="O35" s="46">
        <f>IF(INTRO!$E$43="Endemic", IF(AND($K35&gt;0,$K35&lt;5), IF($K35=4,"Unknown", IF($K35=1, $F35*0.33, IF($K35=2, $F35*0.5+$G35*0.2, SUM(F35:G35)))), 0),"Not required")</f>
        <v>8877</v>
      </c>
      <c r="P35" s="43">
        <v>0</v>
      </c>
      <c r="Q35" s="43">
        <v>0</v>
      </c>
      <c r="R35" s="30">
        <v>1</v>
      </c>
      <c r="S35" s="30">
        <v>0</v>
      </c>
      <c r="T35" s="43"/>
      <c r="U35" s="30"/>
      <c r="V35" s="30"/>
      <c r="W35" s="45"/>
      <c r="X35" s="1">
        <v>2073</v>
      </c>
      <c r="Y35" s="1" t="s">
        <v>277</v>
      </c>
      <c r="AA35" s="19" t="b">
        <f t="shared" si="0"/>
        <v>1</v>
      </c>
    </row>
    <row r="36" spans="1:27" x14ac:dyDescent="0.25">
      <c r="A36" s="25" t="str">
        <f>IF(INTRO!$E$33&lt;&gt;0,INTRO!$E$33, " ")</f>
        <v>Angola</v>
      </c>
      <c r="B36" s="18" t="s">
        <v>275</v>
      </c>
      <c r="C36" s="42" t="s">
        <v>275</v>
      </c>
      <c r="D36" s="41">
        <v>637842.9739996799</v>
      </c>
      <c r="E36" s="21">
        <f>IF(INTRO!$E$48="","",ROUND($D36*INTRO!$E$48,0))</f>
        <v>95676</v>
      </c>
      <c r="F36" s="21">
        <f>IF(INTRO!$E$49="","",ROUND($D36*INTRO!$E$49,0))</f>
        <v>178596</v>
      </c>
      <c r="G36" s="44">
        <f>IF(INTRO!$E$50="","",ROUND($D36*INTRO!$E$50,0))</f>
        <v>338057</v>
      </c>
      <c r="H36" s="43">
        <v>4</v>
      </c>
      <c r="I36" s="30">
        <v>0</v>
      </c>
      <c r="J36" s="30">
        <v>3</v>
      </c>
      <c r="K36" s="45">
        <v>2</v>
      </c>
      <c r="L36" s="111" t="str">
        <f>IF(INTRO!$E$37="Endemic",IF($H36&gt;0,IF($H36=4,"Unknown",IF($H36=99,"Stopped",$D36)),0),"Not required")</f>
        <v>Unknown</v>
      </c>
      <c r="M36" s="21">
        <f>IF(INTRO!$E$39="Endemic", IF($I36&gt;0, IF($I36=4,"Unknown",IF($I36=99,"Stopped",$D36)), 0),"Not required")</f>
        <v>0</v>
      </c>
      <c r="N36" s="15">
        <f>IF(INTRO!$E$41="Endemic", IF(AND($J36&gt;1,$J36&lt;5), IF($J36=4, "Unknown", E36+F36), 0),"Not required")</f>
        <v>274272</v>
      </c>
      <c r="O36" s="46">
        <f>IF(INTRO!$E$43="Endemic", IF(AND($K36&gt;0,$K36&lt;5), IF($K36=4,"Unknown", IF($K36=1, $F36*0.33, IF($K36=2, $F36*0.5+$G36*0.2, SUM(F36:G36)))), 0),"Not required")</f>
        <v>156909.40000000002</v>
      </c>
      <c r="P36" s="43">
        <v>0</v>
      </c>
      <c r="Q36" s="43">
        <v>0</v>
      </c>
      <c r="R36" s="30">
        <v>1</v>
      </c>
      <c r="S36" s="30">
        <v>0</v>
      </c>
      <c r="T36" s="43"/>
      <c r="U36" s="30"/>
      <c r="V36" s="30"/>
      <c r="W36" s="45"/>
      <c r="X36" s="1">
        <v>2074</v>
      </c>
      <c r="Y36" s="1" t="s">
        <v>275</v>
      </c>
      <c r="AA36" s="19" t="b">
        <f t="shared" si="0"/>
        <v>1</v>
      </c>
    </row>
    <row r="37" spans="1:27" x14ac:dyDescent="0.25">
      <c r="A37" s="25" t="str">
        <f>IF(INTRO!$E$33&lt;&gt;0,INTRO!$E$33, " ")</f>
        <v>Angola</v>
      </c>
      <c r="B37" s="18" t="s">
        <v>275</v>
      </c>
      <c r="C37" s="42" t="s">
        <v>278</v>
      </c>
      <c r="D37" s="41">
        <v>39214.854886464003</v>
      </c>
      <c r="E37" s="21">
        <f>IF(INTRO!$E$48="","",ROUND($D37*INTRO!$E$48,0))</f>
        <v>5882</v>
      </c>
      <c r="F37" s="21">
        <f>IF(INTRO!$E$49="","",ROUND($D37*INTRO!$E$49,0))</f>
        <v>10980</v>
      </c>
      <c r="G37" s="44">
        <f>IF(INTRO!$E$50="","",ROUND($D37*INTRO!$E$50,0))</f>
        <v>20784</v>
      </c>
      <c r="H37" s="43">
        <v>4</v>
      </c>
      <c r="I37" s="30">
        <v>0</v>
      </c>
      <c r="J37" s="30">
        <v>3</v>
      </c>
      <c r="K37" s="45">
        <v>2</v>
      </c>
      <c r="L37" s="111" t="str">
        <f>IF(INTRO!$E$37="Endemic",IF($H37&gt;0,IF($H37=4,"Unknown",IF($H37=99,"Stopped",$D37)),0),"Not required")</f>
        <v>Unknown</v>
      </c>
      <c r="M37" s="21">
        <f>IF(INTRO!$E$39="Endemic", IF($I37&gt;0, IF($I37=4,"Unknown",IF($I37=99,"Stopped",$D37)), 0),"Not required")</f>
        <v>0</v>
      </c>
      <c r="N37" s="15">
        <f>IF(INTRO!$E$41="Endemic", IF(AND($J37&gt;1,$J37&lt;5), IF($J37=4, "Unknown", E37+F37), 0),"Not required")</f>
        <v>16862</v>
      </c>
      <c r="O37" s="46">
        <f>IF(INTRO!$E$43="Endemic", IF(AND($K37&gt;0,$K37&lt;5), IF($K37=4,"Unknown", IF($K37=1, $F37*0.33, IF($K37=2, $F37*0.5+$G37*0.2, SUM(F37:G37)))), 0),"Not required")</f>
        <v>9646.7999999999993</v>
      </c>
      <c r="P37" s="43">
        <v>0</v>
      </c>
      <c r="Q37" s="43">
        <v>0</v>
      </c>
      <c r="R37" s="30">
        <v>1</v>
      </c>
      <c r="S37" s="30">
        <v>0</v>
      </c>
      <c r="T37" s="43"/>
      <c r="U37" s="30"/>
      <c r="V37" s="30"/>
      <c r="W37" s="45"/>
      <c r="X37" s="1">
        <v>2213</v>
      </c>
      <c r="Y37" s="1" t="s">
        <v>278</v>
      </c>
      <c r="AA37" s="19" t="b">
        <f t="shared" si="0"/>
        <v>1</v>
      </c>
    </row>
    <row r="38" spans="1:27" x14ac:dyDescent="0.25">
      <c r="A38" s="25" t="str">
        <f>IF(INTRO!$E$33&lt;&gt;0,INTRO!$E$33, " ")</f>
        <v>Angola</v>
      </c>
      <c r="B38" s="18" t="s">
        <v>279</v>
      </c>
      <c r="C38" s="42" t="s">
        <v>280</v>
      </c>
      <c r="D38" s="41">
        <v>73672.025172731985</v>
      </c>
      <c r="E38" s="21">
        <f>IF(INTRO!$E$48="","",ROUND($D38*INTRO!$E$48,0))</f>
        <v>11051</v>
      </c>
      <c r="F38" s="21">
        <f>IF(INTRO!$E$49="","",ROUND($D38*INTRO!$E$49,0))</f>
        <v>20628</v>
      </c>
      <c r="G38" s="44">
        <f>IF(INTRO!$E$50="","",ROUND($D38*INTRO!$E$50,0))</f>
        <v>39046</v>
      </c>
      <c r="H38" s="43">
        <v>4</v>
      </c>
      <c r="I38" s="30">
        <v>0</v>
      </c>
      <c r="J38" s="30">
        <v>2</v>
      </c>
      <c r="K38" s="45">
        <v>2</v>
      </c>
      <c r="L38" s="111" t="str">
        <f>IF(INTRO!$E$37="Endemic",IF($H38&gt;0,IF($H38=4,"Unknown",IF($H38=99,"Stopped",$D38)),0),"Not required")</f>
        <v>Unknown</v>
      </c>
      <c r="M38" s="21">
        <f>IF(INTRO!$E$39="Endemic", IF($I38&gt;0, IF($I38=4,"Unknown",IF($I38=99,"Stopped",$D38)), 0),"Not required")</f>
        <v>0</v>
      </c>
      <c r="N38" s="15">
        <f>IF(INTRO!$E$41="Endemic", IF(AND($J38&gt;1,$J38&lt;5), IF($J38=4, "Unknown", E38+F38), 0),"Not required")</f>
        <v>31679</v>
      </c>
      <c r="O38" s="46">
        <f>IF(INTRO!$E$43="Endemic", IF(AND($K38&gt;0,$K38&lt;5), IF($K38=4,"Unknown", IF($K38=1, $F38*0.33, IF($K38=2, $F38*0.5+$G38*0.2, SUM(F38:G38)))), 0),"Not required")</f>
        <v>18123.2</v>
      </c>
      <c r="P38" s="43">
        <v>0</v>
      </c>
      <c r="Q38" s="43">
        <v>0</v>
      </c>
      <c r="R38" s="30">
        <v>1</v>
      </c>
      <c r="S38" s="30">
        <v>0</v>
      </c>
      <c r="T38" s="43"/>
      <c r="U38" s="30"/>
      <c r="V38" s="30"/>
      <c r="W38" s="45"/>
      <c r="X38" s="1">
        <v>2110</v>
      </c>
      <c r="Y38" s="1" t="s">
        <v>280</v>
      </c>
      <c r="AA38" s="19" t="b">
        <f t="shared" si="0"/>
        <v>1</v>
      </c>
    </row>
    <row r="39" spans="1:27" x14ac:dyDescent="0.25">
      <c r="A39" s="25" t="str">
        <f>IF(INTRO!$E$33&lt;&gt;0,INTRO!$E$33, " ")</f>
        <v>Angola</v>
      </c>
      <c r="B39" s="18" t="s">
        <v>279</v>
      </c>
      <c r="C39" s="42" t="s">
        <v>281</v>
      </c>
      <c r="D39" s="41">
        <v>384374.65610717994</v>
      </c>
      <c r="E39" s="21">
        <f>IF(INTRO!$E$48="","",ROUND($D39*INTRO!$E$48,0))</f>
        <v>57656</v>
      </c>
      <c r="F39" s="21">
        <f>IF(INTRO!$E$49="","",ROUND($D39*INTRO!$E$49,0))</f>
        <v>107625</v>
      </c>
      <c r="G39" s="44">
        <f>IF(INTRO!$E$50="","",ROUND($D39*INTRO!$E$50,0))</f>
        <v>203719</v>
      </c>
      <c r="H39" s="43">
        <v>4</v>
      </c>
      <c r="I39" s="30">
        <v>0</v>
      </c>
      <c r="J39" s="30">
        <v>2</v>
      </c>
      <c r="K39" s="45">
        <v>2</v>
      </c>
      <c r="L39" s="111" t="str">
        <f>IF(INTRO!$E$37="Endemic",IF($H39&gt;0,IF($H39=4,"Unknown",IF($H39=99,"Stopped",$D39)),0),"Not required")</f>
        <v>Unknown</v>
      </c>
      <c r="M39" s="21">
        <f>IF(INTRO!$E$39="Endemic", IF($I39&gt;0, IF($I39=4,"Unknown",IF($I39=99,"Stopped",$D39)), 0),"Not required")</f>
        <v>0</v>
      </c>
      <c r="N39" s="15">
        <f>IF(INTRO!$E$41="Endemic", IF(AND($J39&gt;1,$J39&lt;5), IF($J39=4, "Unknown", E39+F39), 0),"Not required")</f>
        <v>165281</v>
      </c>
      <c r="O39" s="46">
        <f>IF(INTRO!$E$43="Endemic", IF(AND($K39&gt;0,$K39&lt;5), IF($K39=4,"Unknown", IF($K39=1, $F39*0.33, IF($K39=2, $F39*0.5+$G39*0.2, SUM(F39:G39)))), 0),"Not required")</f>
        <v>94556.3</v>
      </c>
      <c r="P39" s="43">
        <v>0</v>
      </c>
      <c r="Q39" s="43">
        <v>0</v>
      </c>
      <c r="R39" s="30">
        <v>1</v>
      </c>
      <c r="S39" s="30">
        <v>0</v>
      </c>
      <c r="T39" s="43"/>
      <c r="U39" s="30"/>
      <c r="V39" s="30"/>
      <c r="W39" s="45"/>
      <c r="X39" s="1">
        <v>2113</v>
      </c>
      <c r="Y39" s="1" t="s">
        <v>281</v>
      </c>
      <c r="AA39" s="19" t="b">
        <f t="shared" si="0"/>
        <v>1</v>
      </c>
    </row>
    <row r="40" spans="1:27" x14ac:dyDescent="0.25">
      <c r="A40" s="25" t="str">
        <f>IF(INTRO!$E$33&lt;&gt;0,INTRO!$E$33, " ")</f>
        <v>Angola</v>
      </c>
      <c r="B40" s="18" t="s">
        <v>279</v>
      </c>
      <c r="C40" s="42" t="s">
        <v>282</v>
      </c>
      <c r="D40" s="41">
        <v>44516.037792851996</v>
      </c>
      <c r="E40" s="21">
        <f>IF(INTRO!$E$48="","",ROUND($D40*INTRO!$E$48,0))</f>
        <v>6677</v>
      </c>
      <c r="F40" s="21">
        <f>IF(INTRO!$E$49="","",ROUND($D40*INTRO!$E$49,0))</f>
        <v>12464</v>
      </c>
      <c r="G40" s="44">
        <f>IF(INTRO!$E$50="","",ROUND($D40*INTRO!$E$50,0))</f>
        <v>23594</v>
      </c>
      <c r="H40" s="43">
        <v>4</v>
      </c>
      <c r="I40" s="30">
        <v>4</v>
      </c>
      <c r="J40" s="30">
        <v>2</v>
      </c>
      <c r="K40" s="45">
        <v>2</v>
      </c>
      <c r="L40" s="111" t="str">
        <f>IF(INTRO!$E$37="Endemic",IF($H40&gt;0,IF($H40=4,"Unknown",IF($H40=99,"Stopped",$D40)),0),"Not required")</f>
        <v>Unknown</v>
      </c>
      <c r="M40" s="21" t="str">
        <f>IF(INTRO!$E$39="Endemic", IF($I40&gt;0, IF($I40=4,"Unknown",IF($I40=99,"Stopped",$D40)), 0),"Not required")</f>
        <v>Unknown</v>
      </c>
      <c r="N40" s="15">
        <f>IF(INTRO!$E$41="Endemic", IF(AND($J40&gt;1,$J40&lt;5), IF($J40=4, "Unknown", E40+F40), 0),"Not required")</f>
        <v>19141</v>
      </c>
      <c r="O40" s="46">
        <f>IF(INTRO!$E$43="Endemic", IF(AND($K40&gt;0,$K40&lt;5), IF($K40=4,"Unknown", IF($K40=1, $F40*0.33, IF($K40=2, $F40*0.5+$G40*0.2, SUM(F40:G40)))), 0),"Not required")</f>
        <v>10950.8</v>
      </c>
      <c r="P40" s="43">
        <v>0</v>
      </c>
      <c r="Q40" s="43">
        <v>0</v>
      </c>
      <c r="R40" s="30">
        <v>1</v>
      </c>
      <c r="S40" s="30">
        <v>0</v>
      </c>
      <c r="T40" s="43"/>
      <c r="U40" s="30"/>
      <c r="V40" s="30"/>
      <c r="W40" s="45"/>
      <c r="X40" s="1">
        <v>2111</v>
      </c>
      <c r="Y40" s="1" t="s">
        <v>282</v>
      </c>
      <c r="AA40" s="19" t="b">
        <f t="shared" si="0"/>
        <v>1</v>
      </c>
    </row>
    <row r="41" spans="1:27" x14ac:dyDescent="0.25">
      <c r="A41" s="25" t="str">
        <f>IF(INTRO!$E$33&lt;&gt;0,INTRO!$E$33, " ")</f>
        <v>Angola</v>
      </c>
      <c r="B41" s="18" t="s">
        <v>279</v>
      </c>
      <c r="C41" s="42" t="s">
        <v>283</v>
      </c>
      <c r="D41" s="41">
        <v>64121.390815067993</v>
      </c>
      <c r="E41" s="21">
        <f>IF(INTRO!$E$48="","",ROUND($D41*INTRO!$E$48,0))</f>
        <v>9618</v>
      </c>
      <c r="F41" s="21">
        <f>IF(INTRO!$E$49="","",ROUND($D41*INTRO!$E$49,0))</f>
        <v>17954</v>
      </c>
      <c r="G41" s="44">
        <f>IF(INTRO!$E$50="","",ROUND($D41*INTRO!$E$50,0))</f>
        <v>33984</v>
      </c>
      <c r="H41" s="43">
        <v>4</v>
      </c>
      <c r="I41" s="30">
        <v>0</v>
      </c>
      <c r="J41" s="30">
        <v>2</v>
      </c>
      <c r="K41" s="45">
        <v>2</v>
      </c>
      <c r="L41" s="111" t="str">
        <f>IF(INTRO!$E$37="Endemic",IF($H41&gt;0,IF($H41=4,"Unknown",IF($H41=99,"Stopped",$D41)),0),"Not required")</f>
        <v>Unknown</v>
      </c>
      <c r="M41" s="21">
        <f>IF(INTRO!$E$39="Endemic", IF($I41&gt;0, IF($I41=4,"Unknown",IF($I41=99,"Stopped",$D41)), 0),"Not required")</f>
        <v>0</v>
      </c>
      <c r="N41" s="15">
        <f>IF(INTRO!$E$41="Endemic", IF(AND($J41&gt;1,$J41&lt;5), IF($J41=4, "Unknown", E41+F41), 0),"Not required")</f>
        <v>27572</v>
      </c>
      <c r="O41" s="46">
        <f>IF(INTRO!$E$43="Endemic", IF(AND($K41&gt;0,$K41&lt;5), IF($K41=4,"Unknown", IF($K41=1, $F41*0.33, IF($K41=2, $F41*0.5+$G41*0.2, SUM(F41:G41)))), 0),"Not required")</f>
        <v>15773.8</v>
      </c>
      <c r="P41" s="43">
        <v>0</v>
      </c>
      <c r="Q41" s="43">
        <v>0</v>
      </c>
      <c r="R41" s="30">
        <v>1</v>
      </c>
      <c r="S41" s="30">
        <v>0</v>
      </c>
      <c r="T41" s="43"/>
      <c r="U41" s="30"/>
      <c r="V41" s="30"/>
      <c r="W41" s="45"/>
      <c r="X41" s="1">
        <v>2112</v>
      </c>
      <c r="Y41" s="1" t="s">
        <v>283</v>
      </c>
      <c r="AA41" s="19" t="b">
        <f t="shared" si="0"/>
        <v>1</v>
      </c>
    </row>
    <row r="42" spans="1:27" x14ac:dyDescent="0.25">
      <c r="A42" s="25" t="str">
        <f>IF(INTRO!$E$33&lt;&gt;0,INTRO!$E$33, " ")</f>
        <v>Angola</v>
      </c>
      <c r="B42" s="18" t="s">
        <v>279</v>
      </c>
      <c r="C42" s="42" t="s">
        <v>284</v>
      </c>
      <c r="D42" s="41">
        <v>153262.37350411198</v>
      </c>
      <c r="E42" s="21">
        <f>IF(INTRO!$E$48="","",ROUND($D42*INTRO!$E$48,0))</f>
        <v>22989</v>
      </c>
      <c r="F42" s="21">
        <f>IF(INTRO!$E$49="","",ROUND($D42*INTRO!$E$49,0))</f>
        <v>42913</v>
      </c>
      <c r="G42" s="44">
        <f>IF(INTRO!$E$50="","",ROUND($D42*INTRO!$E$50,0))</f>
        <v>81229</v>
      </c>
      <c r="H42" s="43">
        <v>4</v>
      </c>
      <c r="I42" s="30">
        <v>4</v>
      </c>
      <c r="J42" s="30">
        <v>2</v>
      </c>
      <c r="K42" s="45">
        <v>2</v>
      </c>
      <c r="L42" s="111" t="str">
        <f>IF(INTRO!$E$37="Endemic",IF($H42&gt;0,IF($H42=4,"Unknown",IF($H42=99,"Stopped",$D42)),0),"Not required")</f>
        <v>Unknown</v>
      </c>
      <c r="M42" s="21" t="str">
        <f>IF(INTRO!$E$39="Endemic", IF($I42&gt;0, IF($I42=4,"Unknown",IF($I42=99,"Stopped",$D42)), 0),"Not required")</f>
        <v>Unknown</v>
      </c>
      <c r="N42" s="15">
        <f>IF(INTRO!$E$41="Endemic", IF(AND($J42&gt;1,$J42&lt;5), IF($J42=4, "Unknown", E42+F42), 0),"Not required")</f>
        <v>65902</v>
      </c>
      <c r="O42" s="46">
        <f>IF(INTRO!$E$43="Endemic", IF(AND($K42&gt;0,$K42&lt;5), IF($K42=4,"Unknown", IF($K42=1, $F42*0.33, IF($K42=2, $F42*0.5+$G42*0.2, SUM(F42:G42)))), 0),"Not required")</f>
        <v>37702.300000000003</v>
      </c>
      <c r="P42" s="43">
        <v>0</v>
      </c>
      <c r="Q42" s="43">
        <v>0</v>
      </c>
      <c r="R42" s="30">
        <v>1</v>
      </c>
      <c r="S42" s="30">
        <v>0</v>
      </c>
      <c r="T42" s="43"/>
      <c r="U42" s="30"/>
      <c r="V42" s="30"/>
      <c r="W42" s="45"/>
      <c r="X42" s="1">
        <v>2114</v>
      </c>
      <c r="Y42" s="1" t="s">
        <v>284</v>
      </c>
      <c r="AA42" s="19" t="b">
        <f t="shared" si="0"/>
        <v>1</v>
      </c>
    </row>
    <row r="43" spans="1:27" x14ac:dyDescent="0.25">
      <c r="A43" s="25" t="str">
        <f>IF(INTRO!$E$33&lt;&gt;0,INTRO!$E$33, " ")</f>
        <v>Angola</v>
      </c>
      <c r="B43" s="18" t="s">
        <v>279</v>
      </c>
      <c r="C43" s="42" t="s">
        <v>285</v>
      </c>
      <c r="D43" s="41">
        <v>309295.13627509197</v>
      </c>
      <c r="E43" s="21">
        <f>IF(INTRO!$E$48="","",ROUND($D43*INTRO!$E$48,0))</f>
        <v>46394</v>
      </c>
      <c r="F43" s="21">
        <f>IF(INTRO!$E$49="","",ROUND($D43*INTRO!$E$49,0))</f>
        <v>86603</v>
      </c>
      <c r="G43" s="44">
        <f>IF(INTRO!$E$50="","",ROUND($D43*INTRO!$E$50,0))</f>
        <v>163926</v>
      </c>
      <c r="H43" s="43">
        <v>4</v>
      </c>
      <c r="I43" s="30">
        <v>0</v>
      </c>
      <c r="J43" s="30">
        <v>2</v>
      </c>
      <c r="K43" s="45">
        <v>2</v>
      </c>
      <c r="L43" s="111" t="str">
        <f>IF(INTRO!$E$37="Endemic",IF($H43&gt;0,IF($H43=4,"Unknown",IF($H43=99,"Stopped",$D43)),0),"Not required")</f>
        <v>Unknown</v>
      </c>
      <c r="M43" s="21">
        <f>IF(INTRO!$E$39="Endemic", IF($I43&gt;0, IF($I43=4,"Unknown",IF($I43=99,"Stopped",$D43)), 0),"Not required")</f>
        <v>0</v>
      </c>
      <c r="N43" s="15">
        <f>IF(INTRO!$E$41="Endemic", IF(AND($J43&gt;1,$J43&lt;5), IF($J43=4, "Unknown", E43+F43), 0),"Not required")</f>
        <v>132997</v>
      </c>
      <c r="O43" s="46">
        <f>IF(INTRO!$E$43="Endemic", IF(AND($K43&gt;0,$K43&lt;5), IF($K43=4,"Unknown", IF($K43=1, $F43*0.33, IF($K43=2, $F43*0.5+$G43*0.2, SUM(F43:G43)))), 0),"Not required")</f>
        <v>76086.700000000012</v>
      </c>
      <c r="P43" s="43">
        <v>0</v>
      </c>
      <c r="Q43" s="43">
        <v>0</v>
      </c>
      <c r="R43" s="30">
        <v>1</v>
      </c>
      <c r="S43" s="30">
        <v>0</v>
      </c>
      <c r="T43" s="43"/>
      <c r="U43" s="30"/>
      <c r="V43" s="30"/>
      <c r="W43" s="45"/>
      <c r="X43" s="1">
        <v>2115</v>
      </c>
      <c r="Y43" s="1" t="s">
        <v>285</v>
      </c>
      <c r="AA43" s="19" t="b">
        <f t="shared" si="0"/>
        <v>1</v>
      </c>
    </row>
    <row r="44" spans="1:27" x14ac:dyDescent="0.25">
      <c r="A44" s="25" t="str">
        <f>IF(INTRO!$E$33&lt;&gt;0,INTRO!$E$33, " ")</f>
        <v>Angola</v>
      </c>
      <c r="B44" s="18" t="s">
        <v>286</v>
      </c>
      <c r="C44" s="42" t="s">
        <v>287</v>
      </c>
      <c r="D44" s="41">
        <v>300842.90784539992</v>
      </c>
      <c r="E44" s="21">
        <f>IF(INTRO!$E$48="","",ROUND($D44*INTRO!$E$48,0))</f>
        <v>45126</v>
      </c>
      <c r="F44" s="21">
        <f>IF(INTRO!$E$49="","",ROUND($D44*INTRO!$E$49,0))</f>
        <v>84236</v>
      </c>
      <c r="G44" s="44">
        <f>IF(INTRO!$E$50="","",ROUND($D44*INTRO!$E$50,0))</f>
        <v>159447</v>
      </c>
      <c r="H44" s="43">
        <v>0</v>
      </c>
      <c r="I44" s="30">
        <v>1</v>
      </c>
      <c r="J44" s="30">
        <v>2</v>
      </c>
      <c r="K44" s="45">
        <v>2</v>
      </c>
      <c r="L44" s="111">
        <f>IF(INTRO!$E$37="Endemic",IF($H44&gt;0,IF($H44=4,"Unknown",IF($H44=99,"Stopped",$D44)),0),"Not required")</f>
        <v>0</v>
      </c>
      <c r="M44" s="21">
        <f>IF(INTRO!$E$39="Endemic", IF($I44&gt;0, IF($I44=4,"Unknown",IF($I44=99,"Stopped",$D44)), 0),"Not required")</f>
        <v>300842.90784539992</v>
      </c>
      <c r="N44" s="15">
        <f>IF(INTRO!$E$41="Endemic", IF(AND($J44&gt;1,$J44&lt;5), IF($J44=4, "Unknown", E44+F44), 0),"Not required")</f>
        <v>129362</v>
      </c>
      <c r="O44" s="46">
        <f>IF(INTRO!$E$43="Endemic", IF(AND($K44&gt;0,$K44&lt;5), IF($K44=4,"Unknown", IF($K44=1, $F44*0.33, IF($K44=2, $F44*0.5+$G44*0.2, SUM(F44:G44)))), 0),"Not required")</f>
        <v>74007.399999999994</v>
      </c>
      <c r="P44" s="43">
        <v>0</v>
      </c>
      <c r="Q44" s="43">
        <v>1</v>
      </c>
      <c r="R44" s="30">
        <v>1</v>
      </c>
      <c r="S44" s="30">
        <v>0</v>
      </c>
      <c r="T44" s="43"/>
      <c r="U44" s="30"/>
      <c r="V44" s="30"/>
      <c r="W44" s="45"/>
      <c r="X44" s="1">
        <v>2116</v>
      </c>
      <c r="Y44" s="1" t="s">
        <v>287</v>
      </c>
      <c r="AA44" s="19" t="b">
        <f t="shared" si="0"/>
        <v>1</v>
      </c>
    </row>
    <row r="45" spans="1:27" x14ac:dyDescent="0.25">
      <c r="A45" s="25" t="str">
        <f>IF(INTRO!$E$33&lt;&gt;0,INTRO!$E$33, " ")</f>
        <v>Angola</v>
      </c>
      <c r="B45" s="18" t="s">
        <v>286</v>
      </c>
      <c r="C45" s="42" t="s">
        <v>288</v>
      </c>
      <c r="D45" s="41">
        <v>276674.86579849193</v>
      </c>
      <c r="E45" s="21">
        <f>IF(INTRO!$E$48="","",ROUND($D45*INTRO!$E$48,0))</f>
        <v>41501</v>
      </c>
      <c r="F45" s="21">
        <f>IF(INTRO!$E$49="","",ROUND($D45*INTRO!$E$49,0))</f>
        <v>77469</v>
      </c>
      <c r="G45" s="44">
        <f>IF(INTRO!$E$50="","",ROUND($D45*INTRO!$E$50,0))</f>
        <v>146638</v>
      </c>
      <c r="H45" s="43">
        <v>0</v>
      </c>
      <c r="I45" s="30">
        <v>0</v>
      </c>
      <c r="J45" s="30">
        <v>2</v>
      </c>
      <c r="K45" s="45">
        <v>2</v>
      </c>
      <c r="L45" s="111">
        <f>IF(INTRO!$E$37="Endemic",IF($H45&gt;0,IF($H45=4,"Unknown",IF($H45=99,"Stopped",$D45)),0),"Not required")</f>
        <v>0</v>
      </c>
      <c r="M45" s="21">
        <f>IF(INTRO!$E$39="Endemic", IF($I45&gt;0, IF($I45=4,"Unknown",IF($I45=99,"Stopped",$D45)), 0),"Not required")</f>
        <v>0</v>
      </c>
      <c r="N45" s="15">
        <f>IF(INTRO!$E$41="Endemic", IF(AND($J45&gt;1,$J45&lt;5), IF($J45=4, "Unknown", E45+F45), 0),"Not required")</f>
        <v>118970</v>
      </c>
      <c r="O45" s="46">
        <f>IF(INTRO!$E$43="Endemic", IF(AND($K45&gt;0,$K45&lt;5), IF($K45=4,"Unknown", IF($K45=1, $F45*0.33, IF($K45=2, $F45*0.5+$G45*0.2, SUM(F45:G45)))), 0),"Not required")</f>
        <v>68062.100000000006</v>
      </c>
      <c r="P45" s="43">
        <v>0</v>
      </c>
      <c r="Q45" s="43">
        <v>0</v>
      </c>
      <c r="R45" s="30">
        <v>1</v>
      </c>
      <c r="S45" s="30">
        <v>0</v>
      </c>
      <c r="T45" s="43"/>
      <c r="U45" s="30"/>
      <c r="V45" s="30"/>
      <c r="W45" s="45"/>
      <c r="X45" s="1">
        <v>2120</v>
      </c>
      <c r="Y45" s="1" t="s">
        <v>288</v>
      </c>
      <c r="AA45" s="19" t="b">
        <f t="shared" si="0"/>
        <v>1</v>
      </c>
    </row>
    <row r="46" spans="1:27" x14ac:dyDescent="0.25">
      <c r="A46" s="25" t="str">
        <f>IF(INTRO!$E$33&lt;&gt;0,INTRO!$E$33, " ")</f>
        <v>Angola</v>
      </c>
      <c r="B46" s="18" t="s">
        <v>286</v>
      </c>
      <c r="C46" s="42" t="s">
        <v>289</v>
      </c>
      <c r="D46" s="41">
        <v>84072.134936447983</v>
      </c>
      <c r="E46" s="21">
        <f>IF(INTRO!$E$48="","",ROUND($D46*INTRO!$E$48,0))</f>
        <v>12611</v>
      </c>
      <c r="F46" s="21">
        <f>IF(INTRO!$E$49="","",ROUND($D46*INTRO!$E$49,0))</f>
        <v>23540</v>
      </c>
      <c r="G46" s="44">
        <f>IF(INTRO!$E$50="","",ROUND($D46*INTRO!$E$50,0))</f>
        <v>44558</v>
      </c>
      <c r="H46" s="43">
        <v>0</v>
      </c>
      <c r="I46" s="30">
        <v>4</v>
      </c>
      <c r="J46" s="30">
        <v>2</v>
      </c>
      <c r="K46" s="45">
        <v>2</v>
      </c>
      <c r="L46" s="111">
        <f>IF(INTRO!$E$37="Endemic",IF($H46&gt;0,IF($H46=4,"Unknown",IF($H46=99,"Stopped",$D46)),0),"Not required")</f>
        <v>0</v>
      </c>
      <c r="M46" s="21" t="str">
        <f>IF(INTRO!$E$39="Endemic", IF($I46&gt;0, IF($I46=4,"Unknown",IF($I46=99,"Stopped",$D46)), 0),"Not required")</f>
        <v>Unknown</v>
      </c>
      <c r="N46" s="15">
        <f>IF(INTRO!$E$41="Endemic", IF(AND($J46&gt;1,$J46&lt;5), IF($J46=4, "Unknown", E46+F46), 0),"Not required")</f>
        <v>36151</v>
      </c>
      <c r="O46" s="46">
        <f>IF(INTRO!$E$43="Endemic", IF(AND($K46&gt;0,$K46&lt;5), IF($K46=4,"Unknown", IF($K46=1, $F46*0.33, IF($K46=2, $F46*0.5+$G46*0.2, SUM(F46:G46)))), 0),"Not required")</f>
        <v>20681.599999999999</v>
      </c>
      <c r="P46" s="43">
        <v>0</v>
      </c>
      <c r="Q46" s="43">
        <v>0</v>
      </c>
      <c r="R46" s="30">
        <v>1</v>
      </c>
      <c r="S46" s="30">
        <v>0</v>
      </c>
      <c r="T46" s="43"/>
      <c r="U46" s="30"/>
      <c r="V46" s="30"/>
      <c r="W46" s="45"/>
      <c r="X46" s="1">
        <v>2118</v>
      </c>
      <c r="Y46" s="1" t="s">
        <v>289</v>
      </c>
      <c r="AA46" s="19" t="b">
        <f t="shared" si="0"/>
        <v>1</v>
      </c>
    </row>
    <row r="47" spans="1:27" x14ac:dyDescent="0.25">
      <c r="A47" s="25" t="str">
        <f>IF(INTRO!$E$33&lt;&gt;0,INTRO!$E$33, " ")</f>
        <v>Angola</v>
      </c>
      <c r="B47" s="18" t="s">
        <v>286</v>
      </c>
      <c r="C47" s="42" t="s">
        <v>286</v>
      </c>
      <c r="D47" s="41">
        <v>709669.80167867988</v>
      </c>
      <c r="E47" s="21">
        <f>IF(INTRO!$E$48="","",ROUND($D47*INTRO!$E$48,0))</f>
        <v>106450</v>
      </c>
      <c r="F47" s="21">
        <f>IF(INTRO!$E$49="","",ROUND($D47*INTRO!$E$49,0))</f>
        <v>198708</v>
      </c>
      <c r="G47" s="44">
        <f>IF(INTRO!$E$50="","",ROUND($D47*INTRO!$E$50,0))</f>
        <v>376125</v>
      </c>
      <c r="H47" s="43">
        <v>1</v>
      </c>
      <c r="I47" s="30">
        <v>0</v>
      </c>
      <c r="J47" s="30">
        <v>2</v>
      </c>
      <c r="K47" s="45">
        <v>2</v>
      </c>
      <c r="L47" s="111">
        <f>IF(INTRO!$E$37="Endemic",IF($H47&gt;0,IF($H47=4,"Unknown",IF($H47=99,"Stopped",$D47)),0),"Not required")</f>
        <v>709669.80167867988</v>
      </c>
      <c r="M47" s="21">
        <f>IF(INTRO!$E$39="Endemic", IF($I47&gt;0, IF($I47=4,"Unknown",IF($I47=99,"Stopped",$D47)), 0),"Not required")</f>
        <v>0</v>
      </c>
      <c r="N47" s="15">
        <f>IF(INTRO!$E$41="Endemic", IF(AND($J47&gt;1,$J47&lt;5), IF($J47=4, "Unknown", E47+F47), 0),"Not required")</f>
        <v>305158</v>
      </c>
      <c r="O47" s="46">
        <f>IF(INTRO!$E$43="Endemic", IF(AND($K47&gt;0,$K47&lt;5), IF($K47=4,"Unknown", IF($K47=1, $F47*0.33, IF($K47=2, $F47*0.5+$G47*0.2, SUM(F47:G47)))), 0),"Not required")</f>
        <v>174579</v>
      </c>
      <c r="P47" s="43">
        <v>1</v>
      </c>
      <c r="Q47" s="43">
        <v>0</v>
      </c>
      <c r="R47" s="30">
        <v>1</v>
      </c>
      <c r="S47" s="30">
        <v>0</v>
      </c>
      <c r="T47" s="43"/>
      <c r="U47" s="30"/>
      <c r="V47" s="30"/>
      <c r="W47" s="45"/>
      <c r="X47" s="1">
        <v>2119</v>
      </c>
      <c r="Y47" s="1" t="s">
        <v>286</v>
      </c>
      <c r="AA47" s="19" t="b">
        <f t="shared" si="0"/>
        <v>1</v>
      </c>
    </row>
    <row r="48" spans="1:27" x14ac:dyDescent="0.25">
      <c r="A48" s="25" t="str">
        <f>IF(INTRO!$E$33&lt;&gt;0,INTRO!$E$33, " ")</f>
        <v>Angola</v>
      </c>
      <c r="B48" s="18" t="s">
        <v>286</v>
      </c>
      <c r="C48" s="42" t="s">
        <v>290</v>
      </c>
      <c r="D48" s="41">
        <v>123281.80377037197</v>
      </c>
      <c r="E48" s="21">
        <f>IF(INTRO!$E$48="","",ROUND($D48*INTRO!$E$48,0))</f>
        <v>18492</v>
      </c>
      <c r="F48" s="21">
        <f>IF(INTRO!$E$49="","",ROUND($D48*INTRO!$E$49,0))</f>
        <v>34519</v>
      </c>
      <c r="G48" s="44">
        <f>IF(INTRO!$E$50="","",ROUND($D48*INTRO!$E$50,0))</f>
        <v>65339</v>
      </c>
      <c r="H48" s="43">
        <v>0</v>
      </c>
      <c r="I48" s="30">
        <v>1</v>
      </c>
      <c r="J48" s="30">
        <v>2</v>
      </c>
      <c r="K48" s="45">
        <v>2</v>
      </c>
      <c r="L48" s="111">
        <f>IF(INTRO!$E$37="Endemic",IF($H48&gt;0,IF($H48=4,"Unknown",IF($H48=99,"Stopped",$D48)),0),"Not required")</f>
        <v>0</v>
      </c>
      <c r="M48" s="21">
        <f>IF(INTRO!$E$39="Endemic", IF($I48&gt;0, IF($I48=4,"Unknown",IF($I48=99,"Stopped",$D48)), 0),"Not required")</f>
        <v>123281.80377037197</v>
      </c>
      <c r="N48" s="15">
        <f>IF(INTRO!$E$41="Endemic", IF(AND($J48&gt;1,$J48&lt;5), IF($J48=4, "Unknown", E48+F48), 0),"Not required")</f>
        <v>53011</v>
      </c>
      <c r="O48" s="46">
        <f>IF(INTRO!$E$43="Endemic", IF(AND($K48&gt;0,$K48&lt;5), IF($K48=4,"Unknown", IF($K48=1, $F48*0.33, IF($K48=2, $F48*0.5+$G48*0.2, SUM(F48:G48)))), 0),"Not required")</f>
        <v>30327.300000000003</v>
      </c>
      <c r="P48" s="43">
        <v>0</v>
      </c>
      <c r="Q48" s="43">
        <v>1</v>
      </c>
      <c r="R48" s="30">
        <v>1</v>
      </c>
      <c r="S48" s="30">
        <v>0</v>
      </c>
      <c r="T48" s="43"/>
      <c r="U48" s="30"/>
      <c r="V48" s="30"/>
      <c r="W48" s="45"/>
      <c r="X48" s="1">
        <v>2121</v>
      </c>
      <c r="Y48" s="1" t="s">
        <v>290</v>
      </c>
      <c r="AA48" s="19" t="b">
        <f t="shared" si="0"/>
        <v>1</v>
      </c>
    </row>
    <row r="49" spans="1:27" x14ac:dyDescent="0.25">
      <c r="A49" s="25" t="str">
        <f>IF(INTRO!$E$33&lt;&gt;0,INTRO!$E$33, " ")</f>
        <v>Angola</v>
      </c>
      <c r="B49" s="18" t="s">
        <v>286</v>
      </c>
      <c r="C49" s="42" t="s">
        <v>291</v>
      </c>
      <c r="D49" s="41">
        <v>132693.45191996396</v>
      </c>
      <c r="E49" s="21">
        <f>IF(INTRO!$E$48="","",ROUND($D49*INTRO!$E$48,0))</f>
        <v>19904</v>
      </c>
      <c r="F49" s="21">
        <f>IF(INTRO!$E$49="","",ROUND($D49*INTRO!$E$49,0))</f>
        <v>37154</v>
      </c>
      <c r="G49" s="44">
        <f>IF(INTRO!$E$50="","",ROUND($D49*INTRO!$E$50,0))</f>
        <v>70328</v>
      </c>
      <c r="H49" s="43">
        <v>4</v>
      </c>
      <c r="I49" s="30">
        <v>1</v>
      </c>
      <c r="J49" s="30">
        <v>2</v>
      </c>
      <c r="K49" s="45">
        <v>2</v>
      </c>
      <c r="L49" s="111" t="str">
        <f>IF(INTRO!$E$37="Endemic",IF($H49&gt;0,IF($H49=4,"Unknown",IF($H49=99,"Stopped",$D49)),0),"Not required")</f>
        <v>Unknown</v>
      </c>
      <c r="M49" s="21">
        <f>IF(INTRO!$E$39="Endemic", IF($I49&gt;0, IF($I49=4,"Unknown",IF($I49=99,"Stopped",$D49)), 0),"Not required")</f>
        <v>132693.45191996396</v>
      </c>
      <c r="N49" s="15">
        <f>IF(INTRO!$E$41="Endemic", IF(AND($J49&gt;1,$J49&lt;5), IF($J49=4, "Unknown", E49+F49), 0),"Not required")</f>
        <v>57058</v>
      </c>
      <c r="O49" s="46">
        <f>IF(INTRO!$E$43="Endemic", IF(AND($K49&gt;0,$K49&lt;5), IF($K49=4,"Unknown", IF($K49=1, $F49*0.33, IF($K49=2, $F49*0.5+$G49*0.2, SUM(F49:G49)))), 0),"Not required")</f>
        <v>32642.6</v>
      </c>
      <c r="P49" s="43">
        <v>0</v>
      </c>
      <c r="Q49" s="43">
        <v>1</v>
      </c>
      <c r="R49" s="30">
        <v>1</v>
      </c>
      <c r="S49" s="30">
        <v>0</v>
      </c>
      <c r="T49" s="43"/>
      <c r="U49" s="30"/>
      <c r="V49" s="30"/>
      <c r="W49" s="45"/>
      <c r="X49" s="1">
        <v>2122</v>
      </c>
      <c r="Y49" s="1" t="s">
        <v>291</v>
      </c>
      <c r="AA49" s="19" t="b">
        <f t="shared" si="0"/>
        <v>1</v>
      </c>
    </row>
    <row r="50" spans="1:27" x14ac:dyDescent="0.25">
      <c r="A50" s="25" t="str">
        <f>IF(INTRO!$E$33&lt;&gt;0,INTRO!$E$33, " ")</f>
        <v>Angola</v>
      </c>
      <c r="B50" s="18" t="s">
        <v>286</v>
      </c>
      <c r="C50" s="42" t="s">
        <v>292</v>
      </c>
      <c r="D50" s="41">
        <v>92545.107576299983</v>
      </c>
      <c r="E50" s="21">
        <f>IF(INTRO!$E$48="","",ROUND($D50*INTRO!$E$48,0))</f>
        <v>13882</v>
      </c>
      <c r="F50" s="21">
        <f>IF(INTRO!$E$49="","",ROUND($D50*INTRO!$E$49,0))</f>
        <v>25913</v>
      </c>
      <c r="G50" s="44">
        <f>IF(INTRO!$E$50="","",ROUND($D50*INTRO!$E$50,0))</f>
        <v>49049</v>
      </c>
      <c r="H50" s="43">
        <v>4</v>
      </c>
      <c r="I50" s="30">
        <v>0</v>
      </c>
      <c r="J50" s="30">
        <v>2</v>
      </c>
      <c r="K50" s="45">
        <v>2</v>
      </c>
      <c r="L50" s="111" t="str">
        <f>IF(INTRO!$E$37="Endemic",IF($H50&gt;0,IF($H50=4,"Unknown",IF($H50=99,"Stopped",$D50)),0),"Not required")</f>
        <v>Unknown</v>
      </c>
      <c r="M50" s="21">
        <f>IF(INTRO!$E$39="Endemic", IF($I50&gt;0, IF($I50=4,"Unknown",IF($I50=99,"Stopped",$D50)), 0),"Not required")</f>
        <v>0</v>
      </c>
      <c r="N50" s="15">
        <f>IF(INTRO!$E$41="Endemic", IF(AND($J50&gt;1,$J50&lt;5), IF($J50=4, "Unknown", E50+F50), 0),"Not required")</f>
        <v>39795</v>
      </c>
      <c r="O50" s="46">
        <f>IF(INTRO!$E$43="Endemic", IF(AND($K50&gt;0,$K50&lt;5), IF($K50=4,"Unknown", IF($K50=1, $F50*0.33, IF($K50=2, $F50*0.5+$G50*0.2, SUM(F50:G50)))), 0),"Not required")</f>
        <v>22766.300000000003</v>
      </c>
      <c r="P50" s="43">
        <v>0</v>
      </c>
      <c r="Q50" s="43">
        <v>0</v>
      </c>
      <c r="R50" s="30">
        <v>1</v>
      </c>
      <c r="S50" s="30">
        <v>0</v>
      </c>
      <c r="T50" s="43"/>
      <c r="U50" s="30"/>
      <c r="V50" s="30"/>
      <c r="W50" s="45"/>
      <c r="X50" s="1">
        <v>2123</v>
      </c>
      <c r="Y50" s="1" t="s">
        <v>292</v>
      </c>
      <c r="AA50" s="19" t="b">
        <f t="shared" si="0"/>
        <v>1</v>
      </c>
    </row>
    <row r="51" spans="1:27" x14ac:dyDescent="0.25">
      <c r="A51" s="25" t="str">
        <f>IF(INTRO!$E$33&lt;&gt;0,INTRO!$E$33, " ")</f>
        <v>Angola</v>
      </c>
      <c r="B51" s="18" t="s">
        <v>286</v>
      </c>
      <c r="C51" s="42" t="s">
        <v>293</v>
      </c>
      <c r="D51" s="41">
        <v>117745.174078668</v>
      </c>
      <c r="E51" s="21">
        <f>IF(INTRO!$E$48="","",ROUND($D51*INTRO!$E$48,0))</f>
        <v>17662</v>
      </c>
      <c r="F51" s="21">
        <f>IF(INTRO!$E$49="","",ROUND($D51*INTRO!$E$49,0))</f>
        <v>32969</v>
      </c>
      <c r="G51" s="44">
        <f>IF(INTRO!$E$50="","",ROUND($D51*INTRO!$E$50,0))</f>
        <v>62405</v>
      </c>
      <c r="H51" s="43">
        <v>4</v>
      </c>
      <c r="I51" s="30">
        <v>1</v>
      </c>
      <c r="J51" s="30">
        <v>2</v>
      </c>
      <c r="K51" s="45">
        <v>2</v>
      </c>
      <c r="L51" s="111" t="str">
        <f>IF(INTRO!$E$37="Endemic",IF($H51&gt;0,IF($H51=4,"Unknown",IF($H51=99,"Stopped",$D51)),0),"Not required")</f>
        <v>Unknown</v>
      </c>
      <c r="M51" s="21">
        <f>IF(INTRO!$E$39="Endemic", IF($I51&gt;0, IF($I51=4,"Unknown",IF($I51=99,"Stopped",$D51)), 0),"Not required")</f>
        <v>117745.174078668</v>
      </c>
      <c r="N51" s="15">
        <f>IF(INTRO!$E$41="Endemic", IF(AND($J51&gt;1,$J51&lt;5), IF($J51=4, "Unknown", E51+F51), 0),"Not required")</f>
        <v>50631</v>
      </c>
      <c r="O51" s="46">
        <f>IF(INTRO!$E$43="Endemic", IF(AND($K51&gt;0,$K51&lt;5), IF($K51=4,"Unknown", IF($K51=1, $F51*0.33, IF($K51=2, $F51*0.5+$G51*0.2, SUM(F51:G51)))), 0),"Not required")</f>
        <v>28965.5</v>
      </c>
      <c r="P51" s="43">
        <v>0</v>
      </c>
      <c r="Q51" s="43">
        <v>1</v>
      </c>
      <c r="R51" s="30">
        <v>1</v>
      </c>
      <c r="S51" s="30">
        <v>0</v>
      </c>
      <c r="T51" s="43"/>
      <c r="U51" s="30"/>
      <c r="V51" s="30"/>
      <c r="W51" s="45"/>
      <c r="X51" s="1">
        <v>2124</v>
      </c>
      <c r="Y51" s="1" t="s">
        <v>293</v>
      </c>
      <c r="AA51" s="19" t="b">
        <f t="shared" si="0"/>
        <v>1</v>
      </c>
    </row>
    <row r="52" spans="1:27" x14ac:dyDescent="0.25">
      <c r="A52" s="25" t="str">
        <f>IF(INTRO!$E$33&lt;&gt;0,INTRO!$E$33, " ")</f>
        <v>Angola</v>
      </c>
      <c r="B52" s="18" t="s">
        <v>286</v>
      </c>
      <c r="C52" s="42" t="s">
        <v>294</v>
      </c>
      <c r="D52" s="41">
        <v>108666.47050214399</v>
      </c>
      <c r="E52" s="21">
        <f>IF(INTRO!$E$48="","",ROUND($D52*INTRO!$E$48,0))</f>
        <v>16300</v>
      </c>
      <c r="F52" s="21">
        <f>IF(INTRO!$E$49="","",ROUND($D52*INTRO!$E$49,0))</f>
        <v>30427</v>
      </c>
      <c r="G52" s="44">
        <f>IF(INTRO!$E$50="","",ROUND($D52*INTRO!$E$50,0))</f>
        <v>57593</v>
      </c>
      <c r="H52" s="43">
        <v>0</v>
      </c>
      <c r="I52" s="30">
        <v>1</v>
      </c>
      <c r="J52" s="30">
        <v>2</v>
      </c>
      <c r="K52" s="45">
        <v>2</v>
      </c>
      <c r="L52" s="111">
        <f>IF(INTRO!$E$37="Endemic",IF($H52&gt;0,IF($H52=4,"Unknown",IF($H52=99,"Stopped",$D52)),0),"Not required")</f>
        <v>0</v>
      </c>
      <c r="M52" s="21">
        <f>IF(INTRO!$E$39="Endemic", IF($I52&gt;0, IF($I52=4,"Unknown",IF($I52=99,"Stopped",$D52)), 0),"Not required")</f>
        <v>108666.47050214399</v>
      </c>
      <c r="N52" s="15">
        <f>IF(INTRO!$E$41="Endemic", IF(AND($J52&gt;1,$J52&lt;5), IF($J52=4, "Unknown", E52+F52), 0),"Not required")</f>
        <v>46727</v>
      </c>
      <c r="O52" s="46">
        <f>IF(INTRO!$E$43="Endemic", IF(AND($K52&gt;0,$K52&lt;5), IF($K52=4,"Unknown", IF($K52=1, $F52*0.33, IF($K52=2, $F52*0.5+$G52*0.2, SUM(F52:G52)))), 0),"Not required")</f>
        <v>26732.1</v>
      </c>
      <c r="P52" s="43">
        <v>0</v>
      </c>
      <c r="Q52" s="43">
        <v>1</v>
      </c>
      <c r="R52" s="30">
        <v>1</v>
      </c>
      <c r="S52" s="30">
        <v>0</v>
      </c>
      <c r="T52" s="43"/>
      <c r="U52" s="30"/>
      <c r="V52" s="30"/>
      <c r="W52" s="45"/>
      <c r="X52" s="1">
        <v>2125</v>
      </c>
      <c r="Y52" s="1" t="s">
        <v>294</v>
      </c>
      <c r="AA52" s="19" t="b">
        <f t="shared" si="0"/>
        <v>1</v>
      </c>
    </row>
    <row r="53" spans="1:27" x14ac:dyDescent="0.25">
      <c r="A53" s="25" t="str">
        <f>IF(INTRO!$E$33&lt;&gt;0,INTRO!$E$33, " ")</f>
        <v>Angola</v>
      </c>
      <c r="B53" s="18" t="s">
        <v>286</v>
      </c>
      <c r="C53" s="42" t="s">
        <v>295</v>
      </c>
      <c r="D53" s="41">
        <v>30065.620995395991</v>
      </c>
      <c r="E53" s="21">
        <f>IF(INTRO!$E$48="","",ROUND($D53*INTRO!$E$48,0))</f>
        <v>4510</v>
      </c>
      <c r="F53" s="21">
        <f>IF(INTRO!$E$49="","",ROUND($D53*INTRO!$E$49,0))</f>
        <v>8418</v>
      </c>
      <c r="G53" s="44">
        <f>IF(INTRO!$E$50="","",ROUND($D53*INTRO!$E$50,0))</f>
        <v>15935</v>
      </c>
      <c r="H53" s="43">
        <v>0</v>
      </c>
      <c r="I53" s="30">
        <v>4</v>
      </c>
      <c r="J53" s="30">
        <v>2</v>
      </c>
      <c r="K53" s="45">
        <v>2</v>
      </c>
      <c r="L53" s="111">
        <f>IF(INTRO!$E$37="Endemic",IF($H53&gt;0,IF($H53=4,"Unknown",IF($H53=99,"Stopped",$D53)),0),"Not required")</f>
        <v>0</v>
      </c>
      <c r="M53" s="21" t="str">
        <f>IF(INTRO!$E$39="Endemic", IF($I53&gt;0, IF($I53=4,"Unknown",IF($I53=99,"Stopped",$D53)), 0),"Not required")</f>
        <v>Unknown</v>
      </c>
      <c r="N53" s="15">
        <f>IF(INTRO!$E$41="Endemic", IF(AND($J53&gt;1,$J53&lt;5), IF($J53=4, "Unknown", E53+F53), 0),"Not required")</f>
        <v>12928</v>
      </c>
      <c r="O53" s="46">
        <f>IF(INTRO!$E$43="Endemic", IF(AND($K53&gt;0,$K53&lt;5), IF($K53=4,"Unknown", IF($K53=1, $F53*0.33, IF($K53=2, $F53*0.5+$G53*0.2, SUM(F53:G53)))), 0),"Not required")</f>
        <v>7396</v>
      </c>
      <c r="P53" s="43">
        <v>0</v>
      </c>
      <c r="Q53" s="43">
        <v>0</v>
      </c>
      <c r="R53" s="30">
        <v>1</v>
      </c>
      <c r="S53" s="30">
        <v>0</v>
      </c>
      <c r="T53" s="43"/>
      <c r="U53" s="30"/>
      <c r="V53" s="30"/>
      <c r="W53" s="45"/>
      <c r="X53" s="1">
        <v>2117</v>
      </c>
      <c r="Y53" s="1" t="s">
        <v>295</v>
      </c>
      <c r="AA53" s="19" t="b">
        <f t="shared" si="0"/>
        <v>1</v>
      </c>
    </row>
    <row r="54" spans="1:27" x14ac:dyDescent="0.25">
      <c r="A54" s="25" t="str">
        <f>IF(INTRO!$E$33&lt;&gt;0,INTRO!$E$33, " ")</f>
        <v>Angola</v>
      </c>
      <c r="B54" s="18" t="s">
        <v>286</v>
      </c>
      <c r="C54" s="42" t="s">
        <v>296</v>
      </c>
      <c r="D54" s="41">
        <v>45514.871512056001</v>
      </c>
      <c r="E54" s="21">
        <f>IF(INTRO!$E$48="","",ROUND($D54*INTRO!$E$48,0))</f>
        <v>6827</v>
      </c>
      <c r="F54" s="21">
        <f>IF(INTRO!$E$49="","",ROUND($D54*INTRO!$E$49,0))</f>
        <v>12744</v>
      </c>
      <c r="G54" s="44">
        <f>IF(INTRO!$E$50="","",ROUND($D54*INTRO!$E$50,0))</f>
        <v>24123</v>
      </c>
      <c r="H54" s="43">
        <v>0</v>
      </c>
      <c r="I54" s="30">
        <v>0</v>
      </c>
      <c r="J54" s="30">
        <v>2</v>
      </c>
      <c r="K54" s="45">
        <v>2</v>
      </c>
      <c r="L54" s="111">
        <f>IF(INTRO!$E$37="Endemic",IF($H54&gt;0,IF($H54=4,"Unknown",IF($H54=99,"Stopped",$D54)),0),"Not required")</f>
        <v>0</v>
      </c>
      <c r="M54" s="21">
        <f>IF(INTRO!$E$39="Endemic", IF($I54&gt;0, IF($I54=4,"Unknown",IF($I54=99,"Stopped",$D54)), 0),"Not required")</f>
        <v>0</v>
      </c>
      <c r="N54" s="15">
        <f>IF(INTRO!$E$41="Endemic", IF(AND($J54&gt;1,$J54&lt;5), IF($J54=4, "Unknown", E54+F54), 0),"Not required")</f>
        <v>19571</v>
      </c>
      <c r="O54" s="46">
        <f>IF(INTRO!$E$43="Endemic", IF(AND($K54&gt;0,$K54&lt;5), IF($K54=4,"Unknown", IF($K54=1, $F54*0.33, IF($K54=2, $F54*0.5+$G54*0.2, SUM(F54:G54)))), 0),"Not required")</f>
        <v>11196.6</v>
      </c>
      <c r="P54" s="43">
        <v>0</v>
      </c>
      <c r="Q54" s="43">
        <v>0</v>
      </c>
      <c r="R54" s="30">
        <v>1</v>
      </c>
      <c r="S54" s="30">
        <v>0</v>
      </c>
      <c r="T54" s="43"/>
      <c r="U54" s="30"/>
      <c r="V54" s="30"/>
      <c r="W54" s="45"/>
      <c r="X54" s="1">
        <v>2126</v>
      </c>
      <c r="Y54" s="1" t="s">
        <v>296</v>
      </c>
      <c r="AA54" s="19" t="b">
        <f t="shared" si="0"/>
        <v>1</v>
      </c>
    </row>
    <row r="55" spans="1:27" x14ac:dyDescent="0.25">
      <c r="A55" s="25" t="str">
        <f>IF(INTRO!$E$33&lt;&gt;0,INTRO!$E$33, " ")</f>
        <v>Angola</v>
      </c>
      <c r="B55" s="18" t="s">
        <v>297</v>
      </c>
      <c r="C55" s="42" t="s">
        <v>298</v>
      </c>
      <c r="D55" s="41">
        <v>170501.84935757998</v>
      </c>
      <c r="E55" s="21">
        <f>IF(INTRO!$E$48="","",ROUND($D55*INTRO!$E$48,0))</f>
        <v>25575</v>
      </c>
      <c r="F55" s="21">
        <f>IF(INTRO!$E$49="","",ROUND($D55*INTRO!$E$49,0))</f>
        <v>47741</v>
      </c>
      <c r="G55" s="44">
        <f>IF(INTRO!$E$50="","",ROUND($D55*INTRO!$E$50,0))</f>
        <v>90366</v>
      </c>
      <c r="H55" s="43">
        <v>4</v>
      </c>
      <c r="I55" s="30">
        <v>0</v>
      </c>
      <c r="J55" s="30">
        <v>2</v>
      </c>
      <c r="K55" s="45">
        <v>2</v>
      </c>
      <c r="L55" s="111" t="str">
        <f>IF(INTRO!$E$37="Endemic",IF($H55&gt;0,IF($H55=4,"Unknown",IF($H55=99,"Stopped",$D55)),0),"Not required")</f>
        <v>Unknown</v>
      </c>
      <c r="M55" s="21">
        <f>IF(INTRO!$E$39="Endemic", IF($I55&gt;0, IF($I55=4,"Unknown",IF($I55=99,"Stopped",$D55)), 0),"Not required")</f>
        <v>0</v>
      </c>
      <c r="N55" s="15">
        <f>IF(INTRO!$E$41="Endemic", IF(AND($J55&gt;1,$J55&lt;5), IF($J55=4, "Unknown", E55+F55), 0),"Not required")</f>
        <v>73316</v>
      </c>
      <c r="O55" s="46">
        <f>IF(INTRO!$E$43="Endemic", IF(AND($K55&gt;0,$K55&lt;5), IF($K55=4,"Unknown", IF($K55=1, $F55*0.33, IF($K55=2, $F55*0.5+$G55*0.2, SUM(F55:G55)))), 0),"Not required")</f>
        <v>41943.7</v>
      </c>
      <c r="P55" s="43">
        <v>0</v>
      </c>
      <c r="Q55" s="43">
        <v>0</v>
      </c>
      <c r="R55" s="30">
        <v>1</v>
      </c>
      <c r="S55" s="30">
        <v>0</v>
      </c>
      <c r="T55" s="43"/>
      <c r="U55" s="30"/>
      <c r="V55" s="30"/>
      <c r="W55" s="45"/>
      <c r="X55" s="1">
        <v>2133</v>
      </c>
      <c r="Y55" s="1" t="s">
        <v>298</v>
      </c>
      <c r="AA55" s="19" t="b">
        <f t="shared" si="0"/>
        <v>1</v>
      </c>
    </row>
    <row r="56" spans="1:27" x14ac:dyDescent="0.25">
      <c r="A56" s="25" t="str">
        <f>IF(INTRO!$E$33&lt;&gt;0,INTRO!$E$33, " ")</f>
        <v>Angola</v>
      </c>
      <c r="B56" s="18" t="s">
        <v>297</v>
      </c>
      <c r="C56" s="42" t="s">
        <v>299</v>
      </c>
      <c r="D56" s="41">
        <v>136919.047529556</v>
      </c>
      <c r="E56" s="21">
        <f>IF(INTRO!$E$48="","",ROUND($D56*INTRO!$E$48,0))</f>
        <v>20538</v>
      </c>
      <c r="F56" s="21">
        <f>IF(INTRO!$E$49="","",ROUND($D56*INTRO!$E$49,0))</f>
        <v>38337</v>
      </c>
      <c r="G56" s="44">
        <f>IF(INTRO!$E$50="","",ROUND($D56*INTRO!$E$50,0))</f>
        <v>72567</v>
      </c>
      <c r="H56" s="43">
        <v>4</v>
      </c>
      <c r="I56" s="30">
        <v>0</v>
      </c>
      <c r="J56" s="30">
        <v>2</v>
      </c>
      <c r="K56" s="45">
        <v>2</v>
      </c>
      <c r="L56" s="111" t="str">
        <f>IF(INTRO!$E$37="Endemic",IF($H56&gt;0,IF($H56=4,"Unknown",IF($H56=99,"Stopped",$D56)),0),"Not required")</f>
        <v>Unknown</v>
      </c>
      <c r="M56" s="21">
        <f>IF(INTRO!$E$39="Endemic", IF($I56&gt;0, IF($I56=4,"Unknown",IF($I56=99,"Stopped",$D56)), 0),"Not required")</f>
        <v>0</v>
      </c>
      <c r="N56" s="15">
        <f>IF(INTRO!$E$41="Endemic", IF(AND($J56&gt;1,$J56&lt;5), IF($J56=4, "Unknown", E56+F56), 0),"Not required")</f>
        <v>58875</v>
      </c>
      <c r="O56" s="46">
        <f>IF(INTRO!$E$43="Endemic", IF(AND($K56&gt;0,$K56&lt;5), IF($K56=4,"Unknown", IF($K56=1, $F56*0.33, IF($K56=2, $F56*0.5+$G56*0.2, SUM(F56:G56)))), 0),"Not required")</f>
        <v>33681.9</v>
      </c>
      <c r="P56" s="43">
        <v>0</v>
      </c>
      <c r="Q56" s="43">
        <v>0</v>
      </c>
      <c r="R56" s="30">
        <v>1</v>
      </c>
      <c r="S56" s="30">
        <v>0</v>
      </c>
      <c r="T56" s="43"/>
      <c r="U56" s="30"/>
      <c r="V56" s="30"/>
      <c r="W56" s="45"/>
      <c r="X56" s="1">
        <v>2214</v>
      </c>
      <c r="Y56" s="1" t="s">
        <v>299</v>
      </c>
      <c r="AA56" s="19" t="b">
        <f t="shared" si="0"/>
        <v>1</v>
      </c>
    </row>
    <row r="57" spans="1:27" x14ac:dyDescent="0.25">
      <c r="A57" s="25" t="str">
        <f>IF(INTRO!$E$33&lt;&gt;0,INTRO!$E$33, " ")</f>
        <v>Angola</v>
      </c>
      <c r="B57" s="18" t="s">
        <v>297</v>
      </c>
      <c r="C57" s="42" t="s">
        <v>300</v>
      </c>
      <c r="D57" s="41">
        <v>180644.73091531196</v>
      </c>
      <c r="E57" s="21">
        <f>IF(INTRO!$E$48="","",ROUND($D57*INTRO!$E$48,0))</f>
        <v>27097</v>
      </c>
      <c r="F57" s="21">
        <f>IF(INTRO!$E$49="","",ROUND($D57*INTRO!$E$49,0))</f>
        <v>50581</v>
      </c>
      <c r="G57" s="44">
        <f>IF(INTRO!$E$50="","",ROUND($D57*INTRO!$E$50,0))</f>
        <v>95742</v>
      </c>
      <c r="H57" s="43">
        <v>4</v>
      </c>
      <c r="I57" s="30">
        <v>1</v>
      </c>
      <c r="J57" s="30">
        <v>2</v>
      </c>
      <c r="K57" s="45">
        <v>2</v>
      </c>
      <c r="L57" s="111" t="str">
        <f>IF(INTRO!$E$37="Endemic",IF($H57&gt;0,IF($H57=4,"Unknown",IF($H57=99,"Stopped",$D57)),0),"Not required")</f>
        <v>Unknown</v>
      </c>
      <c r="M57" s="21">
        <f>IF(INTRO!$E$39="Endemic", IF($I57&gt;0, IF($I57=4,"Unknown",IF($I57=99,"Stopped",$D57)), 0),"Not required")</f>
        <v>180644.73091531196</v>
      </c>
      <c r="N57" s="15">
        <f>IF(INTRO!$E$41="Endemic", IF(AND($J57&gt;1,$J57&lt;5), IF($J57=4, "Unknown", E57+F57), 0),"Not required")</f>
        <v>77678</v>
      </c>
      <c r="O57" s="46">
        <f>IF(INTRO!$E$43="Endemic", IF(AND($K57&gt;0,$K57&lt;5), IF($K57=4,"Unknown", IF($K57=1, $F57*0.33, IF($K57=2, $F57*0.5+$G57*0.2, SUM(F57:G57)))), 0),"Not required")</f>
        <v>44438.9</v>
      </c>
      <c r="P57" s="43">
        <v>0</v>
      </c>
      <c r="Q57" s="43">
        <v>1</v>
      </c>
      <c r="R57" s="30">
        <v>1</v>
      </c>
      <c r="S57" s="30">
        <v>0</v>
      </c>
      <c r="T57" s="43"/>
      <c r="U57" s="30"/>
      <c r="V57" s="30"/>
      <c r="W57" s="45"/>
      <c r="X57" s="1">
        <v>2134</v>
      </c>
      <c r="Y57" s="1" t="s">
        <v>300</v>
      </c>
      <c r="AA57" s="19" t="b">
        <f t="shared" si="0"/>
        <v>1</v>
      </c>
    </row>
    <row r="58" spans="1:27" x14ac:dyDescent="0.25">
      <c r="A58" s="25" t="str">
        <f>IF(INTRO!$E$33&lt;&gt;0,INTRO!$E$33, " ")</f>
        <v>Angola</v>
      </c>
      <c r="B58" s="18" t="s">
        <v>297</v>
      </c>
      <c r="C58" s="42" t="s">
        <v>301</v>
      </c>
      <c r="D58" s="41">
        <v>193451.16905758795</v>
      </c>
      <c r="E58" s="21">
        <f>IF(INTRO!$E$48="","",ROUND($D58*INTRO!$E$48,0))</f>
        <v>29018</v>
      </c>
      <c r="F58" s="21">
        <f>IF(INTRO!$E$49="","",ROUND($D58*INTRO!$E$49,0))</f>
        <v>54166</v>
      </c>
      <c r="G58" s="44">
        <f>IF(INTRO!$E$50="","",ROUND($D58*INTRO!$E$50,0))</f>
        <v>102529</v>
      </c>
      <c r="H58" s="43">
        <v>4</v>
      </c>
      <c r="I58" s="30">
        <v>4</v>
      </c>
      <c r="J58" s="30">
        <v>2</v>
      </c>
      <c r="K58" s="45">
        <v>2</v>
      </c>
      <c r="L58" s="111" t="str">
        <f>IF(INTRO!$E$37="Endemic",IF($H58&gt;0,IF($H58=4,"Unknown",IF($H58=99,"Stopped",$D58)),0),"Not required")</f>
        <v>Unknown</v>
      </c>
      <c r="M58" s="21" t="str">
        <f>IF(INTRO!$E$39="Endemic", IF($I58&gt;0, IF($I58=4,"Unknown",IF($I58=99,"Stopped",$D58)), 0),"Not required")</f>
        <v>Unknown</v>
      </c>
      <c r="N58" s="15">
        <f>IF(INTRO!$E$41="Endemic", IF(AND($J58&gt;1,$J58&lt;5), IF($J58=4, "Unknown", E58+F58), 0),"Not required")</f>
        <v>83184</v>
      </c>
      <c r="O58" s="46">
        <f>IF(INTRO!$E$43="Endemic", IF(AND($K58&gt;0,$K58&lt;5), IF($K58=4,"Unknown", IF($K58=1, $F58*0.33, IF($K58=2, $F58*0.5+$G58*0.2, SUM(F58:G58)))), 0),"Not required")</f>
        <v>47588.800000000003</v>
      </c>
      <c r="P58" s="43">
        <v>0</v>
      </c>
      <c r="Q58" s="43">
        <v>0</v>
      </c>
      <c r="R58" s="30">
        <v>1</v>
      </c>
      <c r="S58" s="30">
        <v>0</v>
      </c>
      <c r="T58" s="43"/>
      <c r="U58" s="30"/>
      <c r="V58" s="30"/>
      <c r="W58" s="45"/>
      <c r="X58" s="1">
        <v>2127</v>
      </c>
      <c r="Y58" s="1" t="s">
        <v>301</v>
      </c>
      <c r="AA58" s="19" t="b">
        <f t="shared" si="0"/>
        <v>1</v>
      </c>
    </row>
    <row r="59" spans="1:27" x14ac:dyDescent="0.25">
      <c r="A59" s="25" t="str">
        <f>IF(INTRO!$E$33&lt;&gt;0,INTRO!$E$33, " ")</f>
        <v>Angola</v>
      </c>
      <c r="B59" s="18" t="s">
        <v>297</v>
      </c>
      <c r="C59" s="42" t="s">
        <v>302</v>
      </c>
      <c r="D59" s="41">
        <v>135705.511235196</v>
      </c>
      <c r="E59" s="21">
        <f>IF(INTRO!$E$48="","",ROUND($D59*INTRO!$E$48,0))</f>
        <v>20356</v>
      </c>
      <c r="F59" s="21">
        <f>IF(INTRO!$E$49="","",ROUND($D59*INTRO!$E$49,0))</f>
        <v>37998</v>
      </c>
      <c r="G59" s="44">
        <f>IF(INTRO!$E$50="","",ROUND($D59*INTRO!$E$50,0))</f>
        <v>71924</v>
      </c>
      <c r="H59" s="43">
        <v>4</v>
      </c>
      <c r="I59" s="30">
        <v>1</v>
      </c>
      <c r="J59" s="30">
        <v>2</v>
      </c>
      <c r="K59" s="45">
        <v>2</v>
      </c>
      <c r="L59" s="111" t="str">
        <f>IF(INTRO!$E$37="Endemic",IF($H59&gt;0,IF($H59=4,"Unknown",IF($H59=99,"Stopped",$D59)),0),"Not required")</f>
        <v>Unknown</v>
      </c>
      <c r="M59" s="21">
        <f>IF(INTRO!$E$39="Endemic", IF($I59&gt;0, IF($I59=4,"Unknown",IF($I59=99,"Stopped",$D59)), 0),"Not required")</f>
        <v>135705.511235196</v>
      </c>
      <c r="N59" s="15">
        <f>IF(INTRO!$E$41="Endemic", IF(AND($J59&gt;1,$J59&lt;5), IF($J59=4, "Unknown", E59+F59), 0),"Not required")</f>
        <v>58354</v>
      </c>
      <c r="O59" s="46">
        <f>IF(INTRO!$E$43="Endemic", IF(AND($K59&gt;0,$K59&lt;5), IF($K59=4,"Unknown", IF($K59=1, $F59*0.33, IF($K59=2, $F59*0.5+$G59*0.2, SUM(F59:G59)))), 0),"Not required")</f>
        <v>33383.800000000003</v>
      </c>
      <c r="P59" s="43">
        <v>0</v>
      </c>
      <c r="Q59" s="43">
        <v>1</v>
      </c>
      <c r="R59" s="30">
        <v>1</v>
      </c>
      <c r="S59" s="30">
        <v>0</v>
      </c>
      <c r="T59" s="43"/>
      <c r="U59" s="30"/>
      <c r="V59" s="30"/>
      <c r="W59" s="45"/>
      <c r="X59" s="1">
        <v>2128</v>
      </c>
      <c r="Y59" s="1" t="s">
        <v>302</v>
      </c>
      <c r="AA59" s="19" t="b">
        <f t="shared" si="0"/>
        <v>1</v>
      </c>
    </row>
    <row r="60" spans="1:27" x14ac:dyDescent="0.25">
      <c r="A60" s="25" t="str">
        <f>IF(INTRO!$E$33&lt;&gt;0,INTRO!$E$33, " ")</f>
        <v>Angola</v>
      </c>
      <c r="B60" s="18" t="s">
        <v>297</v>
      </c>
      <c r="C60" s="42" t="s">
        <v>303</v>
      </c>
      <c r="D60" s="41">
        <v>65452.131896831983</v>
      </c>
      <c r="E60" s="21">
        <f>IF(INTRO!$E$48="","",ROUND($D60*INTRO!$E$48,0))</f>
        <v>9818</v>
      </c>
      <c r="F60" s="21">
        <f>IF(INTRO!$E$49="","",ROUND($D60*INTRO!$E$49,0))</f>
        <v>18327</v>
      </c>
      <c r="G60" s="44">
        <f>IF(INTRO!$E$50="","",ROUND($D60*INTRO!$E$50,0))</f>
        <v>34690</v>
      </c>
      <c r="H60" s="43">
        <v>4</v>
      </c>
      <c r="I60" s="30">
        <v>4</v>
      </c>
      <c r="J60" s="30">
        <v>2</v>
      </c>
      <c r="K60" s="45">
        <v>2</v>
      </c>
      <c r="L60" s="111" t="str">
        <f>IF(INTRO!$E$37="Endemic",IF($H60&gt;0,IF($H60=4,"Unknown",IF($H60=99,"Stopped",$D60)),0),"Not required")</f>
        <v>Unknown</v>
      </c>
      <c r="M60" s="21" t="str">
        <f>IF(INTRO!$E$39="Endemic", IF($I60&gt;0, IF($I60=4,"Unknown",IF($I60=99,"Stopped",$D60)), 0),"Not required")</f>
        <v>Unknown</v>
      </c>
      <c r="N60" s="15">
        <f>IF(INTRO!$E$41="Endemic", IF(AND($J60&gt;1,$J60&lt;5), IF($J60=4, "Unknown", E60+F60), 0),"Not required")</f>
        <v>28145</v>
      </c>
      <c r="O60" s="46">
        <f>IF(INTRO!$E$43="Endemic", IF(AND($K60&gt;0,$K60&lt;5), IF($K60=4,"Unknown", IF($K60=1, $F60*0.33, IF($K60=2, $F60*0.5+$G60*0.2, SUM(F60:G60)))), 0),"Not required")</f>
        <v>16101.5</v>
      </c>
      <c r="P60" s="43">
        <v>0</v>
      </c>
      <c r="Q60" s="43">
        <v>0</v>
      </c>
      <c r="R60" s="30">
        <v>1</v>
      </c>
      <c r="S60" s="30">
        <v>0</v>
      </c>
      <c r="T60" s="43"/>
      <c r="U60" s="30"/>
      <c r="V60" s="30"/>
      <c r="W60" s="45"/>
      <c r="X60" s="1">
        <v>2129</v>
      </c>
      <c r="Y60" s="1" t="s">
        <v>303</v>
      </c>
      <c r="AA60" s="19" t="b">
        <f t="shared" si="0"/>
        <v>1</v>
      </c>
    </row>
    <row r="61" spans="1:27" x14ac:dyDescent="0.25">
      <c r="A61" s="25" t="str">
        <f>IF(INTRO!$E$33&lt;&gt;0,INTRO!$E$33, " ")</f>
        <v>Angola</v>
      </c>
      <c r="B61" s="18" t="s">
        <v>297</v>
      </c>
      <c r="C61" s="42" t="s">
        <v>304</v>
      </c>
      <c r="D61" s="41">
        <v>81022.736042928009</v>
      </c>
      <c r="E61" s="21">
        <f>IF(INTRO!$E$48="","",ROUND($D61*INTRO!$E$48,0))</f>
        <v>12153</v>
      </c>
      <c r="F61" s="21">
        <f>IF(INTRO!$E$49="","",ROUND($D61*INTRO!$E$49,0))</f>
        <v>22686</v>
      </c>
      <c r="G61" s="44">
        <f>IF(INTRO!$E$50="","",ROUND($D61*INTRO!$E$50,0))</f>
        <v>42942</v>
      </c>
      <c r="H61" s="43">
        <v>4</v>
      </c>
      <c r="I61" s="30">
        <v>0</v>
      </c>
      <c r="J61" s="30">
        <v>2</v>
      </c>
      <c r="K61" s="45">
        <v>2</v>
      </c>
      <c r="L61" s="111" t="str">
        <f>IF(INTRO!$E$37="Endemic",IF($H61&gt;0,IF($H61=4,"Unknown",IF($H61=99,"Stopped",$D61)),0),"Not required")</f>
        <v>Unknown</v>
      </c>
      <c r="M61" s="21">
        <f>IF(INTRO!$E$39="Endemic", IF($I61&gt;0, IF($I61=4,"Unknown",IF($I61=99,"Stopped",$D61)), 0),"Not required")</f>
        <v>0</v>
      </c>
      <c r="N61" s="15">
        <f>IF(INTRO!$E$41="Endemic", IF(AND($J61&gt;1,$J61&lt;5), IF($J61=4, "Unknown", E61+F61), 0),"Not required")</f>
        <v>34839</v>
      </c>
      <c r="O61" s="46">
        <f>IF(INTRO!$E$43="Endemic", IF(AND($K61&gt;0,$K61&lt;5), IF($K61=4,"Unknown", IF($K61=1, $F61*0.33, IF($K61=2, $F61*0.5+$G61*0.2, SUM(F61:G61)))), 0),"Not required")</f>
        <v>19931.400000000001</v>
      </c>
      <c r="P61" s="43">
        <v>0</v>
      </c>
      <c r="Q61" s="43">
        <v>0</v>
      </c>
      <c r="R61" s="30">
        <v>1</v>
      </c>
      <c r="S61" s="30">
        <v>0</v>
      </c>
      <c r="T61" s="43"/>
      <c r="U61" s="30"/>
      <c r="V61" s="30"/>
      <c r="W61" s="45"/>
      <c r="X61" s="1">
        <v>2130</v>
      </c>
      <c r="Y61" s="1" t="s">
        <v>304</v>
      </c>
      <c r="AA61" s="19" t="b">
        <f t="shared" si="0"/>
        <v>1</v>
      </c>
    </row>
    <row r="62" spans="1:27" x14ac:dyDescent="0.25">
      <c r="A62" s="25" t="str">
        <f>IF(INTRO!$E$33&lt;&gt;0,INTRO!$E$33, " ")</f>
        <v>Angola</v>
      </c>
      <c r="B62" s="18" t="s">
        <v>297</v>
      </c>
      <c r="C62" s="42" t="s">
        <v>305</v>
      </c>
      <c r="D62" s="41">
        <v>88240.683968099984</v>
      </c>
      <c r="E62" s="21">
        <f>IF(INTRO!$E$48="","",ROUND($D62*INTRO!$E$48,0))</f>
        <v>13236</v>
      </c>
      <c r="F62" s="21">
        <f>IF(INTRO!$E$49="","",ROUND($D62*INTRO!$E$49,0))</f>
        <v>24707</v>
      </c>
      <c r="G62" s="44">
        <f>IF(INTRO!$E$50="","",ROUND($D62*INTRO!$E$50,0))</f>
        <v>46768</v>
      </c>
      <c r="H62" s="43">
        <v>4</v>
      </c>
      <c r="I62" s="30">
        <v>0</v>
      </c>
      <c r="J62" s="30">
        <v>2</v>
      </c>
      <c r="K62" s="45">
        <v>2</v>
      </c>
      <c r="L62" s="111" t="str">
        <f>IF(INTRO!$E$37="Endemic",IF($H62&gt;0,IF($H62=4,"Unknown",IF($H62=99,"Stopped",$D62)),0),"Not required")</f>
        <v>Unknown</v>
      </c>
      <c r="M62" s="21">
        <f>IF(INTRO!$E$39="Endemic", IF($I62&gt;0, IF($I62=4,"Unknown",IF($I62=99,"Stopped",$D62)), 0),"Not required")</f>
        <v>0</v>
      </c>
      <c r="N62" s="15">
        <f>IF(INTRO!$E$41="Endemic", IF(AND($J62&gt;1,$J62&lt;5), IF($J62=4, "Unknown", E62+F62), 0),"Not required")</f>
        <v>37943</v>
      </c>
      <c r="O62" s="46">
        <f>IF(INTRO!$E$43="Endemic", IF(AND($K62&gt;0,$K62&lt;5), IF($K62=4,"Unknown", IF($K62=1, $F62*0.33, IF($K62=2, $F62*0.5+$G62*0.2, SUM(F62:G62)))), 0),"Not required")</f>
        <v>21707.1</v>
      </c>
      <c r="P62" s="43">
        <v>0</v>
      </c>
      <c r="Q62" s="43">
        <v>0</v>
      </c>
      <c r="R62" s="30">
        <v>1</v>
      </c>
      <c r="S62" s="30">
        <v>0</v>
      </c>
      <c r="T62" s="43"/>
      <c r="U62" s="30"/>
      <c r="V62" s="30"/>
      <c r="W62" s="45"/>
      <c r="X62" s="1">
        <v>2131</v>
      </c>
      <c r="Y62" s="1" t="s">
        <v>305</v>
      </c>
      <c r="AA62" s="19" t="b">
        <f t="shared" si="0"/>
        <v>1</v>
      </c>
    </row>
    <row r="63" spans="1:27" x14ac:dyDescent="0.25">
      <c r="A63" s="25" t="str">
        <f>IF(INTRO!$E$33&lt;&gt;0,INTRO!$E$33, " ")</f>
        <v>Angola</v>
      </c>
      <c r="B63" s="18" t="s">
        <v>297</v>
      </c>
      <c r="C63" s="42" t="s">
        <v>306</v>
      </c>
      <c r="D63" s="41">
        <v>107595.03204737998</v>
      </c>
      <c r="E63" s="21">
        <f>IF(INTRO!$E$48="","",ROUND($D63*INTRO!$E$48,0))</f>
        <v>16139</v>
      </c>
      <c r="F63" s="21">
        <f>IF(INTRO!$E$49="","",ROUND($D63*INTRO!$E$49,0))</f>
        <v>30127</v>
      </c>
      <c r="G63" s="44">
        <f>IF(INTRO!$E$50="","",ROUND($D63*INTRO!$E$50,0))</f>
        <v>57025</v>
      </c>
      <c r="H63" s="43">
        <v>4</v>
      </c>
      <c r="I63" s="30">
        <v>0</v>
      </c>
      <c r="J63" s="30">
        <v>2</v>
      </c>
      <c r="K63" s="45">
        <v>2</v>
      </c>
      <c r="L63" s="111" t="str">
        <f>IF(INTRO!$E$37="Endemic",IF($H63&gt;0,IF($H63=4,"Unknown",IF($H63=99,"Stopped",$D63)),0),"Not required")</f>
        <v>Unknown</v>
      </c>
      <c r="M63" s="21">
        <f>IF(INTRO!$E$39="Endemic", IF($I63&gt;0, IF($I63=4,"Unknown",IF($I63=99,"Stopped",$D63)), 0),"Not required")</f>
        <v>0</v>
      </c>
      <c r="N63" s="15">
        <f>IF(INTRO!$E$41="Endemic", IF(AND($J63&gt;1,$J63&lt;5), IF($J63=4, "Unknown", E63+F63), 0),"Not required")</f>
        <v>46266</v>
      </c>
      <c r="O63" s="46">
        <f>IF(INTRO!$E$43="Endemic", IF(AND($K63&gt;0,$K63&lt;5), IF($K63=4,"Unknown", IF($K63=1, $F63*0.33, IF($K63=2, $F63*0.5+$G63*0.2, SUM(F63:G63)))), 0),"Not required")</f>
        <v>26468.5</v>
      </c>
      <c r="P63" s="43">
        <v>0</v>
      </c>
      <c r="Q63" s="43">
        <v>0</v>
      </c>
      <c r="R63" s="30">
        <v>1</v>
      </c>
      <c r="S63" s="30">
        <v>0</v>
      </c>
      <c r="T63" s="43"/>
      <c r="U63" s="30"/>
      <c r="V63" s="30"/>
      <c r="W63" s="45"/>
      <c r="X63" s="1">
        <v>2132</v>
      </c>
      <c r="Y63" s="1" t="s">
        <v>306</v>
      </c>
      <c r="AA63" s="19" t="b">
        <f t="shared" si="0"/>
        <v>1</v>
      </c>
    </row>
    <row r="64" spans="1:27" x14ac:dyDescent="0.25">
      <c r="A64" s="25" t="str">
        <f>IF(INTRO!$E$33&lt;&gt;0,INTRO!$E$33, " ")</f>
        <v>Angola</v>
      </c>
      <c r="B64" s="18" t="s">
        <v>297</v>
      </c>
      <c r="C64" s="42" t="s">
        <v>307</v>
      </c>
      <c r="D64" s="41">
        <v>80827.740467423995</v>
      </c>
      <c r="E64" s="21">
        <f>IF(INTRO!$E$48="","",ROUND($D64*INTRO!$E$48,0))</f>
        <v>12124</v>
      </c>
      <c r="F64" s="21">
        <f>IF(INTRO!$E$49="","",ROUND($D64*INTRO!$E$49,0))</f>
        <v>22632</v>
      </c>
      <c r="G64" s="44">
        <f>IF(INTRO!$E$50="","",ROUND($D64*INTRO!$E$50,0))</f>
        <v>42839</v>
      </c>
      <c r="H64" s="43">
        <v>4</v>
      </c>
      <c r="I64" s="30">
        <v>0</v>
      </c>
      <c r="J64" s="30">
        <v>2</v>
      </c>
      <c r="K64" s="45">
        <v>2</v>
      </c>
      <c r="L64" s="111" t="str">
        <f>IF(INTRO!$E$37="Endemic",IF($H64&gt;0,IF($H64=4,"Unknown",IF($H64=99,"Stopped",$D64)),0),"Not required")</f>
        <v>Unknown</v>
      </c>
      <c r="M64" s="21">
        <f>IF(INTRO!$E$39="Endemic", IF($I64&gt;0, IF($I64=4,"Unknown",IF($I64=99,"Stopped",$D64)), 0),"Not required")</f>
        <v>0</v>
      </c>
      <c r="N64" s="15">
        <f>IF(INTRO!$E$41="Endemic", IF(AND($J64&gt;1,$J64&lt;5), IF($J64=4, "Unknown", E64+F64), 0),"Not required")</f>
        <v>34756</v>
      </c>
      <c r="O64" s="46">
        <f>IF(INTRO!$E$43="Endemic", IF(AND($K64&gt;0,$K64&lt;5), IF($K64=4,"Unknown", IF($K64=1, $F64*0.33, IF($K64=2, $F64*0.5+$G64*0.2, SUM(F64:G64)))), 0),"Not required")</f>
        <v>19883.800000000003</v>
      </c>
      <c r="P64" s="43">
        <v>0</v>
      </c>
      <c r="Q64" s="43">
        <v>0</v>
      </c>
      <c r="R64" s="30">
        <v>1</v>
      </c>
      <c r="S64" s="30">
        <v>0</v>
      </c>
      <c r="T64" s="43"/>
      <c r="U64" s="30"/>
      <c r="V64" s="30"/>
      <c r="W64" s="45"/>
      <c r="X64" s="1">
        <v>2136</v>
      </c>
      <c r="Y64" s="1" t="s">
        <v>307</v>
      </c>
      <c r="AA64" s="19" t="b">
        <f t="shared" si="0"/>
        <v>1</v>
      </c>
    </row>
    <row r="65" spans="1:27" x14ac:dyDescent="0.25">
      <c r="A65" s="25" t="str">
        <f>IF(INTRO!$E$33&lt;&gt;0,INTRO!$E$33, " ")</f>
        <v>Angola</v>
      </c>
      <c r="B65" s="18" t="s">
        <v>297</v>
      </c>
      <c r="C65" s="42" t="s">
        <v>308</v>
      </c>
      <c r="D65" s="41">
        <v>780043.49743597186</v>
      </c>
      <c r="E65" s="21">
        <f>IF(INTRO!$E$48="","",ROUND($D65*INTRO!$E$48,0))</f>
        <v>117007</v>
      </c>
      <c r="F65" s="21">
        <f>IF(INTRO!$E$49="","",ROUND($D65*INTRO!$E$49,0))</f>
        <v>218412</v>
      </c>
      <c r="G65" s="44">
        <f>IF(INTRO!$E$50="","",ROUND($D65*INTRO!$E$50,0))</f>
        <v>413423</v>
      </c>
      <c r="H65" s="43">
        <v>4</v>
      </c>
      <c r="I65" s="30">
        <v>0</v>
      </c>
      <c r="J65" s="30">
        <v>2</v>
      </c>
      <c r="K65" s="45">
        <v>2</v>
      </c>
      <c r="L65" s="111" t="str">
        <f>IF(INTRO!$E$37="Endemic",IF($H65&gt;0,IF($H65=4,"Unknown",IF($H65=99,"Stopped",$D65)),0),"Not required")</f>
        <v>Unknown</v>
      </c>
      <c r="M65" s="21">
        <f>IF(INTRO!$E$39="Endemic", IF($I65&gt;0, IF($I65=4,"Unknown",IF($I65=99,"Stopped",$D65)), 0),"Not required")</f>
        <v>0</v>
      </c>
      <c r="N65" s="15">
        <f>IF(INTRO!$E$41="Endemic", IF(AND($J65&gt;1,$J65&lt;5), IF($J65=4, "Unknown", E65+F65), 0),"Not required")</f>
        <v>335419</v>
      </c>
      <c r="O65" s="46">
        <f>IF(INTRO!$E$43="Endemic", IF(AND($K65&gt;0,$K65&lt;5), IF($K65=4,"Unknown", IF($K65=1, $F65*0.33, IF($K65=2, $F65*0.5+$G65*0.2, SUM(F65:G65)))), 0),"Not required")</f>
        <v>191890.6</v>
      </c>
      <c r="P65" s="43">
        <v>0</v>
      </c>
      <c r="Q65" s="43">
        <v>0</v>
      </c>
      <c r="R65" s="30">
        <v>1</v>
      </c>
      <c r="S65" s="30">
        <v>0</v>
      </c>
      <c r="T65" s="43"/>
      <c r="U65" s="30"/>
      <c r="V65" s="30"/>
      <c r="W65" s="45"/>
      <c r="X65" s="1">
        <v>2137</v>
      </c>
      <c r="Y65" s="1" t="s">
        <v>308</v>
      </c>
      <c r="AA65" s="19" t="b">
        <f t="shared" si="0"/>
        <v>1</v>
      </c>
    </row>
    <row r="66" spans="1:27" x14ac:dyDescent="0.25">
      <c r="A66" s="25" t="str">
        <f>IF(INTRO!$E$33&lt;&gt;0,INTRO!$E$33, " ")</f>
        <v>Angola</v>
      </c>
      <c r="B66" s="18" t="s">
        <v>297</v>
      </c>
      <c r="C66" s="42" t="s">
        <v>309</v>
      </c>
      <c r="D66" s="41">
        <v>260099.20467014395</v>
      </c>
      <c r="E66" s="21">
        <f>IF(INTRO!$E$48="","",ROUND($D66*INTRO!$E$48,0))</f>
        <v>39015</v>
      </c>
      <c r="F66" s="21">
        <f>IF(INTRO!$E$49="","",ROUND($D66*INTRO!$E$49,0))</f>
        <v>72828</v>
      </c>
      <c r="G66" s="44">
        <f>IF(INTRO!$E$50="","",ROUND($D66*INTRO!$E$50,0))</f>
        <v>137853</v>
      </c>
      <c r="H66" s="43">
        <v>4</v>
      </c>
      <c r="I66" s="30">
        <v>1</v>
      </c>
      <c r="J66" s="30">
        <v>2</v>
      </c>
      <c r="K66" s="45">
        <v>2</v>
      </c>
      <c r="L66" s="111" t="str">
        <f>IF(INTRO!$E$37="Endemic",IF($H66&gt;0,IF($H66=4,"Unknown",IF($H66=99,"Stopped",$D66)),0),"Not required")</f>
        <v>Unknown</v>
      </c>
      <c r="M66" s="21">
        <f>IF(INTRO!$E$39="Endemic", IF($I66&gt;0, IF($I66=4,"Unknown",IF($I66=99,"Stopped",$D66)), 0),"Not required")</f>
        <v>260099.20467014395</v>
      </c>
      <c r="N66" s="15">
        <f>IF(INTRO!$E$41="Endemic", IF(AND($J66&gt;1,$J66&lt;5), IF($J66=4, "Unknown", E66+F66), 0),"Not required")</f>
        <v>111843</v>
      </c>
      <c r="O66" s="46">
        <f>IF(INTRO!$E$43="Endemic", IF(AND($K66&gt;0,$K66&lt;5), IF($K66=4,"Unknown", IF($K66=1, $F66*0.33, IF($K66=2, $F66*0.5+$G66*0.2, SUM(F66:G66)))), 0),"Not required")</f>
        <v>63984.600000000006</v>
      </c>
      <c r="P66" s="43">
        <v>0</v>
      </c>
      <c r="Q66" s="43">
        <v>1</v>
      </c>
      <c r="R66" s="30">
        <v>1</v>
      </c>
      <c r="S66" s="30">
        <v>0</v>
      </c>
      <c r="T66" s="43"/>
      <c r="U66" s="30"/>
      <c r="V66" s="30"/>
      <c r="W66" s="45"/>
      <c r="X66" s="1">
        <v>2138</v>
      </c>
      <c r="Y66" s="1" t="s">
        <v>309</v>
      </c>
      <c r="AA66" s="19" t="b">
        <f t="shared" si="0"/>
        <v>1</v>
      </c>
    </row>
    <row r="67" spans="1:27" x14ac:dyDescent="0.25">
      <c r="A67" s="25" t="str">
        <f>IF(INTRO!$E$33&lt;&gt;0,INTRO!$E$33, " ")</f>
        <v>Angola</v>
      </c>
      <c r="B67" s="18" t="s">
        <v>297</v>
      </c>
      <c r="C67" s="42" t="s">
        <v>310</v>
      </c>
      <c r="D67" s="41">
        <v>73232.247917339977</v>
      </c>
      <c r="E67" s="21">
        <f>IF(INTRO!$E$48="","",ROUND($D67*INTRO!$E$48,0))</f>
        <v>10985</v>
      </c>
      <c r="F67" s="21">
        <f>IF(INTRO!$E$49="","",ROUND($D67*INTRO!$E$49,0))</f>
        <v>20505</v>
      </c>
      <c r="G67" s="44">
        <f>IF(INTRO!$E$50="","",ROUND($D67*INTRO!$E$50,0))</f>
        <v>38813</v>
      </c>
      <c r="H67" s="43">
        <v>4</v>
      </c>
      <c r="I67" s="30">
        <v>1</v>
      </c>
      <c r="J67" s="30">
        <v>2</v>
      </c>
      <c r="K67" s="45">
        <v>2</v>
      </c>
      <c r="L67" s="111" t="str">
        <f>IF(INTRO!$E$37="Endemic",IF($H67&gt;0,IF($H67=4,"Unknown",IF($H67=99,"Stopped",$D67)),0),"Not required")</f>
        <v>Unknown</v>
      </c>
      <c r="M67" s="21">
        <f>IF(INTRO!$E$39="Endemic", IF($I67&gt;0, IF($I67=4,"Unknown",IF($I67=99,"Stopped",$D67)), 0),"Not required")</f>
        <v>73232.247917339977</v>
      </c>
      <c r="N67" s="15">
        <f>IF(INTRO!$E$41="Endemic", IF(AND($J67&gt;1,$J67&lt;5), IF($J67=4, "Unknown", E67+F67), 0),"Not required")</f>
        <v>31490</v>
      </c>
      <c r="O67" s="46">
        <f>IF(INTRO!$E$43="Endemic", IF(AND($K67&gt;0,$K67&lt;5), IF($K67=4,"Unknown", IF($K67=1, $F67*0.33, IF($K67=2, $F67*0.5+$G67*0.2, SUM(F67:G67)))), 0),"Not required")</f>
        <v>18015.099999999999</v>
      </c>
      <c r="P67" s="43">
        <v>0</v>
      </c>
      <c r="Q67" s="43">
        <v>1</v>
      </c>
      <c r="R67" s="30">
        <v>1</v>
      </c>
      <c r="S67" s="30">
        <v>0</v>
      </c>
      <c r="T67" s="43"/>
      <c r="U67" s="30"/>
      <c r="V67" s="30"/>
      <c r="W67" s="45"/>
      <c r="X67" s="1">
        <v>2135</v>
      </c>
      <c r="Y67" s="1" t="s">
        <v>310</v>
      </c>
      <c r="AA67" s="19" t="b">
        <f t="shared" si="0"/>
        <v>1</v>
      </c>
    </row>
    <row r="68" spans="1:27" x14ac:dyDescent="0.25">
      <c r="A68" s="25" t="str">
        <f>IF(INTRO!$E$33&lt;&gt;0,INTRO!$E$33, " ")</f>
        <v>Angola</v>
      </c>
      <c r="B68" s="18" t="s">
        <v>297</v>
      </c>
      <c r="C68" s="42" t="s">
        <v>311</v>
      </c>
      <c r="D68" s="41">
        <v>156647.82860222398</v>
      </c>
      <c r="E68" s="21">
        <f>IF(INTRO!$E$48="","",ROUND($D68*INTRO!$E$48,0))</f>
        <v>23497</v>
      </c>
      <c r="F68" s="21">
        <f>IF(INTRO!$E$49="","",ROUND($D68*INTRO!$E$49,0))</f>
        <v>43861</v>
      </c>
      <c r="G68" s="44">
        <f>IF(INTRO!$E$50="","",ROUND($D68*INTRO!$E$50,0))</f>
        <v>83023</v>
      </c>
      <c r="H68" s="43">
        <v>4</v>
      </c>
      <c r="I68" s="30">
        <v>1</v>
      </c>
      <c r="J68" s="30">
        <v>2</v>
      </c>
      <c r="K68" s="45">
        <v>2</v>
      </c>
      <c r="L68" s="111" t="str">
        <f>IF(INTRO!$E$37="Endemic",IF($H68&gt;0,IF($H68=4,"Unknown",IF($H68=99,"Stopped",$D68)),0),"Not required")</f>
        <v>Unknown</v>
      </c>
      <c r="M68" s="21">
        <f>IF(INTRO!$E$39="Endemic", IF($I68&gt;0, IF($I68=4,"Unknown",IF($I68=99,"Stopped",$D68)), 0),"Not required")</f>
        <v>156647.82860222398</v>
      </c>
      <c r="N68" s="15">
        <f>IF(INTRO!$E$41="Endemic", IF(AND($J68&gt;1,$J68&lt;5), IF($J68=4, "Unknown", E68+F68), 0),"Not required")</f>
        <v>67358</v>
      </c>
      <c r="O68" s="46">
        <f>IF(INTRO!$E$43="Endemic", IF(AND($K68&gt;0,$K68&lt;5), IF($K68=4,"Unknown", IF($K68=1, $F68*0.33, IF($K68=2, $F68*0.5+$G68*0.2, SUM(F68:G68)))), 0),"Not required")</f>
        <v>38535.100000000006</v>
      </c>
      <c r="P68" s="43">
        <v>0</v>
      </c>
      <c r="Q68" s="43">
        <v>1</v>
      </c>
      <c r="R68" s="30">
        <v>1</v>
      </c>
      <c r="S68" s="30">
        <v>0</v>
      </c>
      <c r="T68" s="43"/>
      <c r="U68" s="30"/>
      <c r="V68" s="30"/>
      <c r="W68" s="45"/>
      <c r="X68" s="1">
        <v>2221</v>
      </c>
      <c r="Y68" s="1" t="s">
        <v>311</v>
      </c>
      <c r="AA68" s="19" t="b">
        <f t="shared" si="0"/>
        <v>1</v>
      </c>
    </row>
    <row r="69" spans="1:27" x14ac:dyDescent="0.25">
      <c r="A69" s="25" t="str">
        <f>IF(INTRO!$E$33&lt;&gt;0,INTRO!$E$33, " ")</f>
        <v>Angola</v>
      </c>
      <c r="B69" s="18" t="s">
        <v>312</v>
      </c>
      <c r="C69" s="42" t="s">
        <v>313</v>
      </c>
      <c r="D69" s="41">
        <v>21580.201829447997</v>
      </c>
      <c r="E69" s="21">
        <f>IF(INTRO!$E$48="","",ROUND($D69*INTRO!$E$48,0))</f>
        <v>3237</v>
      </c>
      <c r="F69" s="21">
        <f>IF(INTRO!$E$49="","",ROUND($D69*INTRO!$E$49,0))</f>
        <v>6042</v>
      </c>
      <c r="G69" s="44">
        <f>IF(INTRO!$E$50="","",ROUND($D69*INTRO!$E$50,0))</f>
        <v>11438</v>
      </c>
      <c r="H69" s="43">
        <v>1</v>
      </c>
      <c r="I69" s="30">
        <v>0</v>
      </c>
      <c r="J69" s="30">
        <v>2</v>
      </c>
      <c r="K69" s="45">
        <v>2</v>
      </c>
      <c r="L69" s="111">
        <f>IF(INTRO!$E$37="Endemic",IF($H69&gt;0,IF($H69=4,"Unknown",IF($H69=99,"Stopped",$D69)),0),"Not required")</f>
        <v>21580.201829447997</v>
      </c>
      <c r="M69" s="21">
        <f>IF(INTRO!$E$39="Endemic", IF($I69&gt;0, IF($I69=4,"Unknown",IF($I69=99,"Stopped",$D69)), 0),"Not required")</f>
        <v>0</v>
      </c>
      <c r="N69" s="15">
        <f>IF(INTRO!$E$41="Endemic", IF(AND($J69&gt;1,$J69&lt;5), IF($J69=4, "Unknown", E69+F69), 0),"Not required")</f>
        <v>9279</v>
      </c>
      <c r="O69" s="46">
        <f>IF(INTRO!$E$43="Endemic", IF(AND($K69&gt;0,$K69&lt;5), IF($K69=4,"Unknown", IF($K69=1, $F69*0.33, IF($K69=2, $F69*0.5+$G69*0.2, SUM(F69:G69)))), 0),"Not required")</f>
        <v>5308.6</v>
      </c>
      <c r="P69" s="43">
        <v>1</v>
      </c>
      <c r="Q69" s="43">
        <v>0</v>
      </c>
      <c r="R69" s="30">
        <v>1</v>
      </c>
      <c r="S69" s="30">
        <v>1</v>
      </c>
      <c r="T69" s="43"/>
      <c r="U69" s="30"/>
      <c r="V69" s="30"/>
      <c r="W69" s="45"/>
      <c r="X69" s="1">
        <v>2078</v>
      </c>
      <c r="Y69" s="1" t="s">
        <v>313</v>
      </c>
      <c r="AA69" s="19" t="b">
        <f t="shared" si="0"/>
        <v>1</v>
      </c>
    </row>
    <row r="70" spans="1:27" x14ac:dyDescent="0.25">
      <c r="A70" s="25" t="str">
        <f>IF(INTRO!$E$33&lt;&gt;0,INTRO!$E$33, " ")</f>
        <v>Angola</v>
      </c>
      <c r="B70" s="18" t="s">
        <v>312</v>
      </c>
      <c r="C70" s="42" t="s">
        <v>314</v>
      </c>
      <c r="D70" s="41">
        <v>29145.615274799999</v>
      </c>
      <c r="E70" s="21">
        <f>IF(INTRO!$E$48="","",ROUND($D70*INTRO!$E$48,0))</f>
        <v>4372</v>
      </c>
      <c r="F70" s="21">
        <f>IF(INTRO!$E$49="","",ROUND($D70*INTRO!$E$49,0))</f>
        <v>8161</v>
      </c>
      <c r="G70" s="44">
        <f>IF(INTRO!$E$50="","",ROUND($D70*INTRO!$E$50,0))</f>
        <v>15447</v>
      </c>
      <c r="H70" s="43">
        <v>1</v>
      </c>
      <c r="I70" s="30">
        <v>1</v>
      </c>
      <c r="J70" s="30">
        <v>2</v>
      </c>
      <c r="K70" s="45">
        <v>2</v>
      </c>
      <c r="L70" s="111">
        <f>IF(INTRO!$E$37="Endemic",IF($H70&gt;0,IF($H70=4,"Unknown",IF($H70=99,"Stopped",$D70)),0),"Not required")</f>
        <v>29145.615274799999</v>
      </c>
      <c r="M70" s="21">
        <f>IF(INTRO!$E$39="Endemic", IF($I70&gt;0, IF($I70=4,"Unknown",IF($I70=99,"Stopped",$D70)), 0),"Not required")</f>
        <v>29145.615274799999</v>
      </c>
      <c r="N70" s="15">
        <f>IF(INTRO!$E$41="Endemic", IF(AND($J70&gt;1,$J70&lt;5), IF($J70=4, "Unknown", E70+F70), 0),"Not required")</f>
        <v>12533</v>
      </c>
      <c r="O70" s="46">
        <f>IF(INTRO!$E$43="Endemic", IF(AND($K70&gt;0,$K70&lt;5), IF($K70=4,"Unknown", IF($K70=1, $F70*0.33, IF($K70=2, $F70*0.5+$G70*0.2, SUM(F70:G70)))), 0),"Not required")</f>
        <v>7169.9</v>
      </c>
      <c r="P70" s="43">
        <v>1</v>
      </c>
      <c r="Q70" s="43">
        <v>1</v>
      </c>
      <c r="R70" s="30">
        <v>1</v>
      </c>
      <c r="S70" s="30">
        <v>1</v>
      </c>
      <c r="T70" s="43"/>
      <c r="U70" s="30"/>
      <c r="V70" s="30"/>
      <c r="W70" s="45"/>
      <c r="X70" s="1">
        <v>2076</v>
      </c>
      <c r="Y70" s="1" t="s">
        <v>314</v>
      </c>
      <c r="AA70" s="19" t="b">
        <f t="shared" si="0"/>
        <v>1</v>
      </c>
    </row>
    <row r="71" spans="1:27" x14ac:dyDescent="0.25">
      <c r="A71" s="25" t="str">
        <f>IF(INTRO!$E$33&lt;&gt;0,INTRO!$E$33, " ")</f>
        <v>Angola</v>
      </c>
      <c r="B71" s="18" t="s">
        <v>312</v>
      </c>
      <c r="C71" s="42" t="s">
        <v>315</v>
      </c>
      <c r="D71" s="41">
        <v>45740.98340279999</v>
      </c>
      <c r="E71" s="21">
        <f>IF(INTRO!$E$48="","",ROUND($D71*INTRO!$E$48,0))</f>
        <v>6861</v>
      </c>
      <c r="F71" s="21">
        <f>IF(INTRO!$E$49="","",ROUND($D71*INTRO!$E$49,0))</f>
        <v>12807</v>
      </c>
      <c r="G71" s="44">
        <f>IF(INTRO!$E$50="","",ROUND($D71*INTRO!$E$50,0))</f>
        <v>24243</v>
      </c>
      <c r="H71" s="43">
        <v>4</v>
      </c>
      <c r="I71" s="30">
        <v>1</v>
      </c>
      <c r="J71" s="30">
        <v>2</v>
      </c>
      <c r="K71" s="45">
        <v>2</v>
      </c>
      <c r="L71" s="111" t="str">
        <f>IF(INTRO!$E$37="Endemic",IF($H71&gt;0,IF($H71=4,"Unknown",IF($H71=99,"Stopped",$D71)),0),"Not required")</f>
        <v>Unknown</v>
      </c>
      <c r="M71" s="21">
        <f>IF(INTRO!$E$39="Endemic", IF($I71&gt;0, IF($I71=4,"Unknown",IF($I71=99,"Stopped",$D71)), 0),"Not required")</f>
        <v>45740.98340279999</v>
      </c>
      <c r="N71" s="15">
        <f>IF(INTRO!$E$41="Endemic", IF(AND($J71&gt;1,$J71&lt;5), IF($J71=4, "Unknown", E71+F71), 0),"Not required")</f>
        <v>19668</v>
      </c>
      <c r="O71" s="46">
        <f>IF(INTRO!$E$43="Endemic", IF(AND($K71&gt;0,$K71&lt;5), IF($K71=4,"Unknown", IF($K71=1, $F71*0.33, IF($K71=2, $F71*0.5+$G71*0.2, SUM(F71:G71)))), 0),"Not required")</f>
        <v>11252.1</v>
      </c>
      <c r="P71" s="43">
        <v>0</v>
      </c>
      <c r="Q71" s="43">
        <v>1</v>
      </c>
      <c r="R71" s="30">
        <v>1</v>
      </c>
      <c r="S71" s="30">
        <v>1</v>
      </c>
      <c r="T71" s="43"/>
      <c r="U71" s="30"/>
      <c r="V71" s="30"/>
      <c r="W71" s="45"/>
      <c r="X71" s="1">
        <v>2079</v>
      </c>
      <c r="Y71" s="1" t="s">
        <v>315</v>
      </c>
      <c r="AA71" s="19" t="b">
        <f t="shared" si="0"/>
        <v>1</v>
      </c>
    </row>
    <row r="72" spans="1:27" x14ac:dyDescent="0.25">
      <c r="A72" s="25" t="str">
        <f>IF(INTRO!$E$33&lt;&gt;0,INTRO!$E$33, " ")</f>
        <v>Angola</v>
      </c>
      <c r="B72" s="18" t="s">
        <v>312</v>
      </c>
      <c r="C72" s="42" t="s">
        <v>316</v>
      </c>
      <c r="D72" s="41">
        <v>15568.529725079996</v>
      </c>
      <c r="E72" s="21">
        <f>IF(INTRO!$E$48="","",ROUND($D72*INTRO!$E$48,0))</f>
        <v>2335</v>
      </c>
      <c r="F72" s="21">
        <f>IF(INTRO!$E$49="","",ROUND($D72*INTRO!$E$49,0))</f>
        <v>4359</v>
      </c>
      <c r="G72" s="44">
        <f>IF(INTRO!$E$50="","",ROUND($D72*INTRO!$E$50,0))</f>
        <v>8251</v>
      </c>
      <c r="H72" s="43">
        <v>4</v>
      </c>
      <c r="I72" s="30">
        <v>0</v>
      </c>
      <c r="J72" s="30">
        <v>2</v>
      </c>
      <c r="K72" s="45">
        <v>2</v>
      </c>
      <c r="L72" s="111" t="str">
        <f>IF(INTRO!$E$37="Endemic",IF($H72&gt;0,IF($H72=4,"Unknown",IF($H72=99,"Stopped",$D72)),0),"Not required")</f>
        <v>Unknown</v>
      </c>
      <c r="M72" s="21">
        <f>IF(INTRO!$E$39="Endemic", IF($I72&gt;0, IF($I72=4,"Unknown",IF($I72=99,"Stopped",$D72)), 0),"Not required")</f>
        <v>0</v>
      </c>
      <c r="N72" s="15">
        <f>IF(INTRO!$E$41="Endemic", IF(AND($J72&gt;1,$J72&lt;5), IF($J72=4, "Unknown", E72+F72), 0),"Not required")</f>
        <v>6694</v>
      </c>
      <c r="O72" s="46">
        <f>IF(INTRO!$E$43="Endemic", IF(AND($K72&gt;0,$K72&lt;5), IF($K72=4,"Unknown", IF($K72=1, $F72*0.33, IF($K72=2, $F72*0.5+$G72*0.2, SUM(F72:G72)))), 0),"Not required")</f>
        <v>3829.7</v>
      </c>
      <c r="P72" s="43">
        <v>0</v>
      </c>
      <c r="Q72" s="43">
        <v>0</v>
      </c>
      <c r="R72" s="30">
        <v>1</v>
      </c>
      <c r="S72" s="30">
        <v>1</v>
      </c>
      <c r="T72" s="43"/>
      <c r="U72" s="30"/>
      <c r="V72" s="30"/>
      <c r="W72" s="45"/>
      <c r="X72" s="1">
        <v>2077</v>
      </c>
      <c r="Y72" s="1" t="s">
        <v>316</v>
      </c>
      <c r="AA72" s="19" t="b">
        <f t="shared" si="0"/>
        <v>1</v>
      </c>
    </row>
    <row r="73" spans="1:27" x14ac:dyDescent="0.25">
      <c r="A73" s="25" t="str">
        <f>IF(INTRO!$E$33&lt;&gt;0,INTRO!$E$33, " ")</f>
        <v>Angola</v>
      </c>
      <c r="B73" s="18" t="s">
        <v>312</v>
      </c>
      <c r="C73" s="42" t="s">
        <v>317</v>
      </c>
      <c r="D73" s="41">
        <v>41408.555110884001</v>
      </c>
      <c r="E73" s="21">
        <f>IF(INTRO!$E$48="","",ROUND($D73*INTRO!$E$48,0))</f>
        <v>6211</v>
      </c>
      <c r="F73" s="21">
        <f>IF(INTRO!$E$49="","",ROUND($D73*INTRO!$E$49,0))</f>
        <v>11594</v>
      </c>
      <c r="G73" s="44">
        <f>IF(INTRO!$E$50="","",ROUND($D73*INTRO!$E$50,0))</f>
        <v>21947</v>
      </c>
      <c r="H73" s="43">
        <v>1</v>
      </c>
      <c r="I73" s="30">
        <v>1</v>
      </c>
      <c r="J73" s="30">
        <v>2</v>
      </c>
      <c r="K73" s="45">
        <v>2</v>
      </c>
      <c r="L73" s="111">
        <f>IF(INTRO!$E$37="Endemic",IF($H73&gt;0,IF($H73=4,"Unknown",IF($H73=99,"Stopped",$D73)),0),"Not required")</f>
        <v>41408.555110884001</v>
      </c>
      <c r="M73" s="21">
        <f>IF(INTRO!$E$39="Endemic", IF($I73&gt;0, IF($I73=4,"Unknown",IF($I73=99,"Stopped",$D73)), 0),"Not required")</f>
        <v>41408.555110884001</v>
      </c>
      <c r="N73" s="15">
        <f>IF(INTRO!$E$41="Endemic", IF(AND($J73&gt;1,$J73&lt;5), IF($J73=4, "Unknown", E73+F73), 0),"Not required")</f>
        <v>17805</v>
      </c>
      <c r="O73" s="46">
        <f>IF(INTRO!$E$43="Endemic", IF(AND($K73&gt;0,$K73&lt;5), IF($K73=4,"Unknown", IF($K73=1, $F73*0.33, IF($K73=2, $F73*0.5+$G73*0.2, SUM(F73:G73)))), 0),"Not required")</f>
        <v>10186.400000000001</v>
      </c>
      <c r="P73" s="43">
        <v>1</v>
      </c>
      <c r="Q73" s="43">
        <v>1</v>
      </c>
      <c r="R73" s="30">
        <v>1</v>
      </c>
      <c r="S73" s="30">
        <v>1</v>
      </c>
      <c r="T73" s="43"/>
      <c r="U73" s="30"/>
      <c r="V73" s="30"/>
      <c r="W73" s="45"/>
      <c r="X73" s="1">
        <v>2080</v>
      </c>
      <c r="Y73" s="1" t="s">
        <v>317</v>
      </c>
      <c r="AA73" s="19" t="b">
        <f t="shared" si="0"/>
        <v>1</v>
      </c>
    </row>
    <row r="74" spans="1:27" x14ac:dyDescent="0.25">
      <c r="A74" s="25" t="str">
        <f>IF(INTRO!$E$33&lt;&gt;0,INTRO!$E$33, " ")</f>
        <v>Angola</v>
      </c>
      <c r="B74" s="18" t="s">
        <v>312</v>
      </c>
      <c r="C74" s="42" t="s">
        <v>318</v>
      </c>
      <c r="D74" s="41">
        <v>27745.381088999999</v>
      </c>
      <c r="E74" s="21">
        <f>IF(INTRO!$E$48="","",ROUND($D74*INTRO!$E$48,0))</f>
        <v>4162</v>
      </c>
      <c r="F74" s="21">
        <f>IF(INTRO!$E$49="","",ROUND($D74*INTRO!$E$49,0))</f>
        <v>7769</v>
      </c>
      <c r="G74" s="44">
        <f>IF(INTRO!$E$50="","",ROUND($D74*INTRO!$E$50,0))</f>
        <v>14705</v>
      </c>
      <c r="H74" s="43">
        <v>4</v>
      </c>
      <c r="I74" s="30">
        <v>4</v>
      </c>
      <c r="J74" s="30">
        <v>2</v>
      </c>
      <c r="K74" s="45">
        <v>2</v>
      </c>
      <c r="L74" s="111" t="str">
        <f>IF(INTRO!$E$37="Endemic",IF($H74&gt;0,IF($H74=4,"Unknown",IF($H74=99,"Stopped",$D74)),0),"Not required")</f>
        <v>Unknown</v>
      </c>
      <c r="M74" s="21" t="str">
        <f>IF(INTRO!$E$39="Endemic", IF($I74&gt;0, IF($I74=4,"Unknown",IF($I74=99,"Stopped",$D74)), 0),"Not required")</f>
        <v>Unknown</v>
      </c>
      <c r="N74" s="15">
        <f>IF(INTRO!$E$41="Endemic", IF(AND($J74&gt;1,$J74&lt;5), IF($J74=4, "Unknown", E74+F74), 0),"Not required")</f>
        <v>11931</v>
      </c>
      <c r="O74" s="46">
        <f>IF(INTRO!$E$43="Endemic", IF(AND($K74&gt;0,$K74&lt;5), IF($K74=4,"Unknown", IF($K74=1, $F74*0.33, IF($K74=2, $F74*0.5+$G74*0.2, SUM(F74:G74)))), 0),"Not required")</f>
        <v>6825.5</v>
      </c>
      <c r="P74" s="43">
        <v>0</v>
      </c>
      <c r="Q74" s="43">
        <v>0</v>
      </c>
      <c r="R74" s="30">
        <v>1</v>
      </c>
      <c r="S74" s="30">
        <v>1</v>
      </c>
      <c r="T74" s="43"/>
      <c r="U74" s="30"/>
      <c r="V74" s="30"/>
      <c r="W74" s="45"/>
      <c r="X74" s="1">
        <v>2081</v>
      </c>
      <c r="Y74" s="1" t="s">
        <v>318</v>
      </c>
      <c r="AA74" s="19" t="b">
        <f t="shared" ref="AA74:AA137" si="1">+Y74=C74</f>
        <v>1</v>
      </c>
    </row>
    <row r="75" spans="1:27" x14ac:dyDescent="0.25">
      <c r="A75" s="25" t="str">
        <f>IF(INTRO!$E$33&lt;&gt;0,INTRO!$E$33, " ")</f>
        <v>Angola</v>
      </c>
      <c r="B75" s="18" t="s">
        <v>312</v>
      </c>
      <c r="C75" s="42" t="s">
        <v>319</v>
      </c>
      <c r="D75" s="41">
        <v>326936.01259515597</v>
      </c>
      <c r="E75" s="21">
        <f>IF(INTRO!$E$48="","",ROUND($D75*INTRO!$E$48,0))</f>
        <v>49040</v>
      </c>
      <c r="F75" s="21">
        <f>IF(INTRO!$E$49="","",ROUND($D75*INTRO!$E$49,0))</f>
        <v>91542</v>
      </c>
      <c r="G75" s="44">
        <f>IF(INTRO!$E$50="","",ROUND($D75*INTRO!$E$50,0))</f>
        <v>173276</v>
      </c>
      <c r="H75" s="43">
        <v>1</v>
      </c>
      <c r="I75" s="30">
        <v>1</v>
      </c>
      <c r="J75" s="30">
        <v>2</v>
      </c>
      <c r="K75" s="45">
        <v>2</v>
      </c>
      <c r="L75" s="111">
        <f>IF(INTRO!$E$37="Endemic",IF($H75&gt;0,IF($H75=4,"Unknown",IF($H75=99,"Stopped",$D75)),0),"Not required")</f>
        <v>326936.01259515597</v>
      </c>
      <c r="M75" s="21">
        <f>IF(INTRO!$E$39="Endemic", IF($I75&gt;0, IF($I75=4,"Unknown",IF($I75=99,"Stopped",$D75)), 0),"Not required")</f>
        <v>326936.01259515597</v>
      </c>
      <c r="N75" s="15">
        <f>IF(INTRO!$E$41="Endemic", IF(AND($J75&gt;1,$J75&lt;5), IF($J75=4, "Unknown", E75+F75), 0),"Not required")</f>
        <v>140582</v>
      </c>
      <c r="O75" s="46">
        <f>IF(INTRO!$E$43="Endemic", IF(AND($K75&gt;0,$K75&lt;5), IF($K75=4,"Unknown", IF($K75=1, $F75*0.33, IF($K75=2, $F75*0.5+$G75*0.2, SUM(F75:G75)))), 0),"Not required")</f>
        <v>80426.200000000012</v>
      </c>
      <c r="P75" s="43">
        <v>1</v>
      </c>
      <c r="Q75" s="43">
        <v>1</v>
      </c>
      <c r="R75" s="30">
        <v>1</v>
      </c>
      <c r="S75" s="30">
        <v>1</v>
      </c>
      <c r="T75" s="43"/>
      <c r="U75" s="30"/>
      <c r="V75" s="30"/>
      <c r="W75" s="45"/>
      <c r="X75" s="1">
        <v>2082</v>
      </c>
      <c r="Y75" s="1" t="s">
        <v>319</v>
      </c>
      <c r="AA75" s="19" t="b">
        <f t="shared" si="1"/>
        <v>1</v>
      </c>
    </row>
    <row r="76" spans="1:27" x14ac:dyDescent="0.25">
      <c r="A76" s="25" t="str">
        <f>IF(INTRO!$E$33&lt;&gt;0,INTRO!$E$33, " ")</f>
        <v>Angola</v>
      </c>
      <c r="B76" s="18" t="s">
        <v>312</v>
      </c>
      <c r="C76" s="42" t="s">
        <v>320</v>
      </c>
      <c r="D76" s="41">
        <v>3680.0228823839998</v>
      </c>
      <c r="E76" s="21">
        <f>IF(INTRO!$E$48="","",ROUND($D76*INTRO!$E$48,0))</f>
        <v>552</v>
      </c>
      <c r="F76" s="21">
        <f>IF(INTRO!$E$49="","",ROUND($D76*INTRO!$E$49,0))</f>
        <v>1030</v>
      </c>
      <c r="G76" s="44">
        <f>IF(INTRO!$E$50="","",ROUND($D76*INTRO!$E$50,0))</f>
        <v>1950</v>
      </c>
      <c r="H76" s="43">
        <v>4</v>
      </c>
      <c r="I76" s="30">
        <v>1</v>
      </c>
      <c r="J76" s="30">
        <v>2</v>
      </c>
      <c r="K76" s="45">
        <v>2</v>
      </c>
      <c r="L76" s="111" t="str">
        <f>IF(INTRO!$E$37="Endemic",IF($H76&gt;0,IF($H76=4,"Unknown",IF($H76=99,"Stopped",$D76)),0),"Not required")</f>
        <v>Unknown</v>
      </c>
      <c r="M76" s="21">
        <f>IF(INTRO!$E$39="Endemic", IF($I76&gt;0, IF($I76=4,"Unknown",IF($I76=99,"Stopped",$D76)), 0),"Not required")</f>
        <v>3680.0228823839998</v>
      </c>
      <c r="N76" s="15">
        <f>IF(INTRO!$E$41="Endemic", IF(AND($J76&gt;1,$J76&lt;5), IF($J76=4, "Unknown", E76+F76), 0),"Not required")</f>
        <v>1582</v>
      </c>
      <c r="O76" s="46">
        <f>IF(INTRO!$E$43="Endemic", IF(AND($K76&gt;0,$K76&lt;5), IF($K76=4,"Unknown", IF($K76=1, $F76*0.33, IF($K76=2, $F76*0.5+$G76*0.2, SUM(F76:G76)))), 0),"Not required")</f>
        <v>905</v>
      </c>
      <c r="P76" s="43">
        <v>0</v>
      </c>
      <c r="Q76" s="43">
        <v>1</v>
      </c>
      <c r="R76" s="30">
        <v>1</v>
      </c>
      <c r="S76" s="30">
        <v>1</v>
      </c>
      <c r="T76" s="43"/>
      <c r="U76" s="30"/>
      <c r="V76" s="30"/>
      <c r="W76" s="45"/>
      <c r="X76" s="1">
        <v>2083</v>
      </c>
      <c r="Y76" s="1" t="s">
        <v>320</v>
      </c>
      <c r="AA76" s="19" t="b">
        <f t="shared" si="1"/>
        <v>1</v>
      </c>
    </row>
    <row r="77" spans="1:27" x14ac:dyDescent="0.25">
      <c r="A77" s="25" t="str">
        <f>IF(INTRO!$E$33&lt;&gt;0,INTRO!$E$33, " ")</f>
        <v>Angola</v>
      </c>
      <c r="B77" s="18" t="s">
        <v>312</v>
      </c>
      <c r="C77" s="42" t="s">
        <v>321</v>
      </c>
      <c r="D77" s="41">
        <v>32376.526007219996</v>
      </c>
      <c r="E77" s="21">
        <f>IF(INTRO!$E$48="","",ROUND($D77*INTRO!$E$48,0))</f>
        <v>4856</v>
      </c>
      <c r="F77" s="21">
        <f>IF(INTRO!$E$49="","",ROUND($D77*INTRO!$E$49,0))</f>
        <v>9065</v>
      </c>
      <c r="G77" s="44">
        <f>IF(INTRO!$E$50="","",ROUND($D77*INTRO!$E$50,0))</f>
        <v>17160</v>
      </c>
      <c r="H77" s="43">
        <v>4</v>
      </c>
      <c r="I77" s="30">
        <v>4</v>
      </c>
      <c r="J77" s="30">
        <v>2</v>
      </c>
      <c r="K77" s="45">
        <v>2</v>
      </c>
      <c r="L77" s="111" t="str">
        <f>IF(INTRO!$E$37="Endemic",IF($H77&gt;0,IF($H77=4,"Unknown",IF($H77=99,"Stopped",$D77)),0),"Not required")</f>
        <v>Unknown</v>
      </c>
      <c r="M77" s="21" t="str">
        <f>IF(INTRO!$E$39="Endemic", IF($I77&gt;0, IF($I77=4,"Unknown",IF($I77=99,"Stopped",$D77)), 0),"Not required")</f>
        <v>Unknown</v>
      </c>
      <c r="N77" s="15">
        <f>IF(INTRO!$E$41="Endemic", IF(AND($J77&gt;1,$J77&lt;5), IF($J77=4, "Unknown", E77+F77), 0),"Not required")</f>
        <v>13921</v>
      </c>
      <c r="O77" s="46">
        <f>IF(INTRO!$E$43="Endemic", IF(AND($K77&gt;0,$K77&lt;5), IF($K77=4,"Unknown", IF($K77=1, $F77*0.33, IF($K77=2, $F77*0.5+$G77*0.2, SUM(F77:G77)))), 0),"Not required")</f>
        <v>7964.5</v>
      </c>
      <c r="P77" s="43">
        <v>0</v>
      </c>
      <c r="Q77" s="43">
        <v>0</v>
      </c>
      <c r="R77" s="30">
        <v>1</v>
      </c>
      <c r="S77" s="30">
        <v>1</v>
      </c>
      <c r="T77" s="43"/>
      <c r="U77" s="30"/>
      <c r="V77" s="30"/>
      <c r="W77" s="45"/>
      <c r="X77" s="1">
        <v>2084</v>
      </c>
      <c r="Y77" s="1" t="s">
        <v>321</v>
      </c>
      <c r="AA77" s="19" t="b">
        <f t="shared" si="1"/>
        <v>1</v>
      </c>
    </row>
    <row r="78" spans="1:27" x14ac:dyDescent="0.25">
      <c r="A78" s="25" t="str">
        <f>IF(INTRO!$E$33&lt;&gt;0,INTRO!$E$33, " ")</f>
        <v>Angola</v>
      </c>
      <c r="B78" s="18" t="s">
        <v>322</v>
      </c>
      <c r="C78" s="42" t="s">
        <v>323</v>
      </c>
      <c r="D78" s="41">
        <v>64865.070749304003</v>
      </c>
      <c r="E78" s="21">
        <f>IF(INTRO!$E$48="","",ROUND($D78*INTRO!$E$48,0))</f>
        <v>9730</v>
      </c>
      <c r="F78" s="21">
        <f>IF(INTRO!$E$49="","",ROUND($D78*INTRO!$E$49,0))</f>
        <v>18162</v>
      </c>
      <c r="G78" s="44">
        <f>IF(INTRO!$E$50="","",ROUND($D78*INTRO!$E$50,0))</f>
        <v>34378</v>
      </c>
      <c r="H78" s="43">
        <v>4</v>
      </c>
      <c r="I78" s="30">
        <v>1</v>
      </c>
      <c r="J78" s="30">
        <v>3</v>
      </c>
      <c r="K78" s="45">
        <v>2</v>
      </c>
      <c r="L78" s="111" t="str">
        <f>IF(INTRO!$E$37="Endemic",IF($H78&gt;0,IF($H78=4,"Unknown",IF($H78=99,"Stopped",$D78)),0),"Not required")</f>
        <v>Unknown</v>
      </c>
      <c r="M78" s="21">
        <f>IF(INTRO!$E$39="Endemic", IF($I78&gt;0, IF($I78=4,"Unknown",IF($I78=99,"Stopped",$D78)), 0),"Not required")</f>
        <v>64865.070749304003</v>
      </c>
      <c r="N78" s="15">
        <f>IF(INTRO!$E$41="Endemic", IF(AND($J78&gt;1,$J78&lt;5), IF($J78=4, "Unknown", E78+F78), 0),"Not required")</f>
        <v>27892</v>
      </c>
      <c r="O78" s="46">
        <f>IF(INTRO!$E$43="Endemic", IF(AND($K78&gt;0,$K78&lt;5), IF($K78=4,"Unknown", IF($K78=1, $F78*0.33, IF($K78=2, $F78*0.5+$G78*0.2, SUM(F78:G78)))), 0),"Not required")</f>
        <v>15956.6</v>
      </c>
      <c r="P78" s="43">
        <v>0</v>
      </c>
      <c r="Q78" s="43">
        <v>1</v>
      </c>
      <c r="R78" s="30">
        <v>1</v>
      </c>
      <c r="S78" s="30">
        <v>0</v>
      </c>
      <c r="T78" s="43"/>
      <c r="U78" s="30"/>
      <c r="V78" s="30"/>
      <c r="W78" s="45"/>
      <c r="X78" s="1">
        <v>2085</v>
      </c>
      <c r="Y78" s="1" t="s">
        <v>323</v>
      </c>
      <c r="AA78" s="19" t="b">
        <f t="shared" si="1"/>
        <v>1</v>
      </c>
    </row>
    <row r="79" spans="1:27" x14ac:dyDescent="0.25">
      <c r="A79" s="25" t="str">
        <f>IF(INTRO!$E$33&lt;&gt;0,INTRO!$E$33, " ")</f>
        <v>Angola</v>
      </c>
      <c r="B79" s="18" t="s">
        <v>322</v>
      </c>
      <c r="C79" s="42" t="s">
        <v>324</v>
      </c>
      <c r="D79" s="41">
        <v>10122.137347571997</v>
      </c>
      <c r="E79" s="21">
        <f>IF(INTRO!$E$48="","",ROUND($D79*INTRO!$E$48,0))</f>
        <v>1518</v>
      </c>
      <c r="F79" s="21">
        <f>IF(INTRO!$E$49="","",ROUND($D79*INTRO!$E$49,0))</f>
        <v>2834</v>
      </c>
      <c r="G79" s="44">
        <f>IF(INTRO!$E$50="","",ROUND($D79*INTRO!$E$50,0))</f>
        <v>5365</v>
      </c>
      <c r="H79" s="43">
        <v>4</v>
      </c>
      <c r="I79" s="30">
        <v>1</v>
      </c>
      <c r="J79" s="30">
        <v>3</v>
      </c>
      <c r="K79" s="45">
        <v>2</v>
      </c>
      <c r="L79" s="111" t="str">
        <f>IF(INTRO!$E$37="Endemic",IF($H79&gt;0,IF($H79=4,"Unknown",IF($H79=99,"Stopped",$D79)),0),"Not required")</f>
        <v>Unknown</v>
      </c>
      <c r="M79" s="21">
        <f>IF(INTRO!$E$39="Endemic", IF($I79&gt;0, IF($I79=4,"Unknown",IF($I79=99,"Stopped",$D79)), 0),"Not required")</f>
        <v>10122.137347571997</v>
      </c>
      <c r="N79" s="15">
        <f>IF(INTRO!$E$41="Endemic", IF(AND($J79&gt;1,$J79&lt;5), IF($J79=4, "Unknown", E79+F79), 0),"Not required")</f>
        <v>4352</v>
      </c>
      <c r="O79" s="46">
        <f>IF(INTRO!$E$43="Endemic", IF(AND($K79&gt;0,$K79&lt;5), IF($K79=4,"Unknown", IF($K79=1, $F79*0.33, IF($K79=2, $F79*0.5+$G79*0.2, SUM(F79:G79)))), 0),"Not required")</f>
        <v>2490</v>
      </c>
      <c r="P79" s="43">
        <v>0</v>
      </c>
      <c r="Q79" s="43">
        <v>1</v>
      </c>
      <c r="R79" s="30">
        <v>1</v>
      </c>
      <c r="S79" s="30">
        <v>0</v>
      </c>
      <c r="T79" s="43"/>
      <c r="U79" s="30"/>
      <c r="V79" s="30"/>
      <c r="W79" s="45"/>
      <c r="X79" s="1">
        <v>2086</v>
      </c>
      <c r="Y79" s="1" t="s">
        <v>324</v>
      </c>
      <c r="AA79" s="19" t="b">
        <f t="shared" si="1"/>
        <v>1</v>
      </c>
    </row>
    <row r="80" spans="1:27" x14ac:dyDescent="0.25">
      <c r="A80" s="25" t="str">
        <f>IF(INTRO!$E$33&lt;&gt;0,INTRO!$E$33, " ")</f>
        <v>Angola</v>
      </c>
      <c r="B80" s="18" t="s">
        <v>322</v>
      </c>
      <c r="C80" s="42" t="s">
        <v>325</v>
      </c>
      <c r="D80" s="41">
        <v>13472.327288412</v>
      </c>
      <c r="E80" s="21">
        <f>IF(INTRO!$E$48="","",ROUND($D80*INTRO!$E$48,0))</f>
        <v>2021</v>
      </c>
      <c r="F80" s="21">
        <f>IF(INTRO!$E$49="","",ROUND($D80*INTRO!$E$49,0))</f>
        <v>3772</v>
      </c>
      <c r="G80" s="44">
        <f>IF(INTRO!$E$50="","",ROUND($D80*INTRO!$E$50,0))</f>
        <v>7140</v>
      </c>
      <c r="H80" s="43">
        <v>4</v>
      </c>
      <c r="I80" s="30">
        <v>1</v>
      </c>
      <c r="J80" s="30">
        <v>3</v>
      </c>
      <c r="K80" s="45">
        <v>2</v>
      </c>
      <c r="L80" s="111" t="str">
        <f>IF(INTRO!$E$37="Endemic",IF($H80&gt;0,IF($H80=4,"Unknown",IF($H80=99,"Stopped",$D80)),0),"Not required")</f>
        <v>Unknown</v>
      </c>
      <c r="M80" s="21">
        <f>IF(INTRO!$E$39="Endemic", IF($I80&gt;0, IF($I80=4,"Unknown",IF($I80=99,"Stopped",$D80)), 0),"Not required")</f>
        <v>13472.327288412</v>
      </c>
      <c r="N80" s="15">
        <f>IF(INTRO!$E$41="Endemic", IF(AND($J80&gt;1,$J80&lt;5), IF($J80=4, "Unknown", E80+F80), 0),"Not required")</f>
        <v>5793</v>
      </c>
      <c r="O80" s="46">
        <f>IF(INTRO!$E$43="Endemic", IF(AND($K80&gt;0,$K80&lt;5), IF($K80=4,"Unknown", IF($K80=1, $F80*0.33, IF($K80=2, $F80*0.5+$G80*0.2, SUM(F80:G80)))), 0),"Not required")</f>
        <v>3314</v>
      </c>
      <c r="P80" s="43">
        <v>0</v>
      </c>
      <c r="Q80" s="43">
        <v>1</v>
      </c>
      <c r="R80" s="30">
        <v>1</v>
      </c>
      <c r="S80" s="30">
        <v>0</v>
      </c>
      <c r="T80" s="43"/>
      <c r="U80" s="30"/>
      <c r="V80" s="30"/>
      <c r="W80" s="45"/>
      <c r="X80" s="1">
        <v>2087</v>
      </c>
      <c r="Y80" s="1" t="s">
        <v>325</v>
      </c>
      <c r="AA80" s="19" t="b">
        <f t="shared" si="1"/>
        <v>1</v>
      </c>
    </row>
    <row r="81" spans="1:27" x14ac:dyDescent="0.25">
      <c r="A81" s="25" t="str">
        <f>IF(INTRO!$E$33&lt;&gt;0,INTRO!$E$33, " ")</f>
        <v>Angola</v>
      </c>
      <c r="B81" s="18" t="s">
        <v>322</v>
      </c>
      <c r="C81" s="42" t="s">
        <v>326</v>
      </c>
      <c r="D81" s="41">
        <v>94844.603272535998</v>
      </c>
      <c r="E81" s="21">
        <f>IF(INTRO!$E$48="","",ROUND($D81*INTRO!$E$48,0))</f>
        <v>14227</v>
      </c>
      <c r="F81" s="21">
        <f>IF(INTRO!$E$49="","",ROUND($D81*INTRO!$E$49,0))</f>
        <v>26556</v>
      </c>
      <c r="G81" s="44">
        <f>IF(INTRO!$E$50="","",ROUND($D81*INTRO!$E$50,0))</f>
        <v>50268</v>
      </c>
      <c r="H81" s="43">
        <v>4</v>
      </c>
      <c r="I81" s="30">
        <v>4</v>
      </c>
      <c r="J81" s="30">
        <v>3</v>
      </c>
      <c r="K81" s="45">
        <v>2</v>
      </c>
      <c r="L81" s="111" t="str">
        <f>IF(INTRO!$E$37="Endemic",IF($H81&gt;0,IF($H81=4,"Unknown",IF($H81=99,"Stopped",$D81)),0),"Not required")</f>
        <v>Unknown</v>
      </c>
      <c r="M81" s="21" t="str">
        <f>IF(INTRO!$E$39="Endemic", IF($I81&gt;0, IF($I81=4,"Unknown",IF($I81=99,"Stopped",$D81)), 0),"Not required")</f>
        <v>Unknown</v>
      </c>
      <c r="N81" s="15">
        <f>IF(INTRO!$E$41="Endemic", IF(AND($J81&gt;1,$J81&lt;5), IF($J81=4, "Unknown", E81+F81), 0),"Not required")</f>
        <v>40783</v>
      </c>
      <c r="O81" s="46">
        <f>IF(INTRO!$E$43="Endemic", IF(AND($K81&gt;0,$K81&lt;5), IF($K81=4,"Unknown", IF($K81=1, $F81*0.33, IF($K81=2, $F81*0.5+$G81*0.2, SUM(F81:G81)))), 0),"Not required")</f>
        <v>23331.599999999999</v>
      </c>
      <c r="P81" s="43">
        <v>0</v>
      </c>
      <c r="Q81" s="43">
        <v>0</v>
      </c>
      <c r="R81" s="30">
        <v>1</v>
      </c>
      <c r="S81" s="30">
        <v>0</v>
      </c>
      <c r="T81" s="43"/>
      <c r="U81" s="30"/>
      <c r="V81" s="30"/>
      <c r="W81" s="45"/>
      <c r="X81" s="1">
        <v>2091</v>
      </c>
      <c r="Y81" s="1" t="s">
        <v>326</v>
      </c>
      <c r="AA81" s="19" t="b">
        <f t="shared" si="1"/>
        <v>1</v>
      </c>
    </row>
    <row r="82" spans="1:27" x14ac:dyDescent="0.25">
      <c r="A82" s="25" t="str">
        <f>IF(INTRO!$E$33&lt;&gt;0,INTRO!$E$33, " ")</f>
        <v>Angola</v>
      </c>
      <c r="B82" s="18" t="s">
        <v>322</v>
      </c>
      <c r="C82" s="42" t="s">
        <v>327</v>
      </c>
      <c r="D82" s="41">
        <v>176825.72182485598</v>
      </c>
      <c r="E82" s="21">
        <f>IF(INTRO!$E$48="","",ROUND($D82*INTRO!$E$48,0))</f>
        <v>26524</v>
      </c>
      <c r="F82" s="21">
        <f>IF(INTRO!$E$49="","",ROUND($D82*INTRO!$E$49,0))</f>
        <v>49511</v>
      </c>
      <c r="G82" s="44">
        <f>IF(INTRO!$E$50="","",ROUND($D82*INTRO!$E$50,0))</f>
        <v>93718</v>
      </c>
      <c r="H82" s="43">
        <v>4</v>
      </c>
      <c r="I82" s="30">
        <v>4</v>
      </c>
      <c r="J82" s="30">
        <v>3</v>
      </c>
      <c r="K82" s="45">
        <v>2</v>
      </c>
      <c r="L82" s="111" t="str">
        <f>IF(INTRO!$E$37="Endemic",IF($H82&gt;0,IF($H82=4,"Unknown",IF($H82=99,"Stopped",$D82)),0),"Not required")</f>
        <v>Unknown</v>
      </c>
      <c r="M82" s="21" t="str">
        <f>IF(INTRO!$E$39="Endemic", IF($I82&gt;0, IF($I82=4,"Unknown",IF($I82=99,"Stopped",$D82)), 0),"Not required")</f>
        <v>Unknown</v>
      </c>
      <c r="N82" s="15">
        <f>IF(INTRO!$E$41="Endemic", IF(AND($J82&gt;1,$J82&lt;5), IF($J82=4, "Unknown", E82+F82), 0),"Not required")</f>
        <v>76035</v>
      </c>
      <c r="O82" s="46">
        <f>IF(INTRO!$E$43="Endemic", IF(AND($K82&gt;0,$K82&lt;5), IF($K82=4,"Unknown", IF($K82=1, $F82*0.33, IF($K82=2, $F82*0.5+$G82*0.2, SUM(F82:G82)))), 0),"Not required")</f>
        <v>43499.100000000006</v>
      </c>
      <c r="P82" s="43">
        <v>0</v>
      </c>
      <c r="Q82" s="43">
        <v>0</v>
      </c>
      <c r="R82" s="30">
        <v>1</v>
      </c>
      <c r="S82" s="30">
        <v>0</v>
      </c>
      <c r="T82" s="43"/>
      <c r="U82" s="30"/>
      <c r="V82" s="30"/>
      <c r="W82" s="45"/>
      <c r="X82" s="1">
        <v>2092</v>
      </c>
      <c r="Y82" s="1" t="s">
        <v>327</v>
      </c>
      <c r="AA82" s="19" t="b">
        <f t="shared" si="1"/>
        <v>1</v>
      </c>
    </row>
    <row r="83" spans="1:27" x14ac:dyDescent="0.25">
      <c r="A83" s="25" t="str">
        <f>IF(INTRO!$E$33&lt;&gt;0,INTRO!$E$33, " ")</f>
        <v>Angola</v>
      </c>
      <c r="B83" s="18" t="s">
        <v>322</v>
      </c>
      <c r="C83" s="42" t="s">
        <v>328</v>
      </c>
      <c r="D83" s="41">
        <v>31197.217659623995</v>
      </c>
      <c r="E83" s="21">
        <f>IF(INTRO!$E$48="","",ROUND($D83*INTRO!$E$48,0))</f>
        <v>4680</v>
      </c>
      <c r="F83" s="21">
        <f>IF(INTRO!$E$49="","",ROUND($D83*INTRO!$E$49,0))</f>
        <v>8735</v>
      </c>
      <c r="G83" s="44">
        <f>IF(INTRO!$E$50="","",ROUND($D83*INTRO!$E$50,0))</f>
        <v>16535</v>
      </c>
      <c r="H83" s="43">
        <v>4</v>
      </c>
      <c r="I83" s="30">
        <v>1</v>
      </c>
      <c r="J83" s="30">
        <v>3</v>
      </c>
      <c r="K83" s="45">
        <v>2</v>
      </c>
      <c r="L83" s="111" t="str">
        <f>IF(INTRO!$E$37="Endemic",IF($H83&gt;0,IF($H83=4,"Unknown",IF($H83=99,"Stopped",$D83)),0),"Not required")</f>
        <v>Unknown</v>
      </c>
      <c r="M83" s="21">
        <f>IF(INTRO!$E$39="Endemic", IF($I83&gt;0, IF($I83=4,"Unknown",IF($I83=99,"Stopped",$D83)), 0),"Not required")</f>
        <v>31197.217659623995</v>
      </c>
      <c r="N83" s="15">
        <f>IF(INTRO!$E$41="Endemic", IF(AND($J83&gt;1,$J83&lt;5), IF($J83=4, "Unknown", E83+F83), 0),"Not required")</f>
        <v>13415</v>
      </c>
      <c r="O83" s="46">
        <f>IF(INTRO!$E$43="Endemic", IF(AND($K83&gt;0,$K83&lt;5), IF($K83=4,"Unknown", IF($K83=1, $F83*0.33, IF($K83=2, $F83*0.5+$G83*0.2, SUM(F83:G83)))), 0),"Not required")</f>
        <v>7674.5</v>
      </c>
      <c r="P83" s="43">
        <v>0</v>
      </c>
      <c r="Q83" s="43">
        <v>1</v>
      </c>
      <c r="R83" s="30">
        <v>1</v>
      </c>
      <c r="S83" s="30">
        <v>0</v>
      </c>
      <c r="T83" s="43"/>
      <c r="U83" s="30"/>
      <c r="V83" s="30"/>
      <c r="W83" s="45"/>
      <c r="X83" s="1">
        <v>2090</v>
      </c>
      <c r="Y83" s="1" t="s">
        <v>328</v>
      </c>
      <c r="AA83" s="19" t="b">
        <f t="shared" si="1"/>
        <v>1</v>
      </c>
    </row>
    <row r="84" spans="1:27" x14ac:dyDescent="0.25">
      <c r="A84" s="25" t="str">
        <f>IF(INTRO!$E$33&lt;&gt;0,INTRO!$E$33, " ")</f>
        <v>Angola</v>
      </c>
      <c r="B84" s="18" t="s">
        <v>322</v>
      </c>
      <c r="C84" s="42" t="s">
        <v>329</v>
      </c>
      <c r="D84" s="41">
        <v>7319.5945549559992</v>
      </c>
      <c r="E84" s="21">
        <f>IF(INTRO!$E$48="","",ROUND($D84*INTRO!$E$48,0))</f>
        <v>1098</v>
      </c>
      <c r="F84" s="21">
        <f>IF(INTRO!$E$49="","",ROUND($D84*INTRO!$E$49,0))</f>
        <v>2049</v>
      </c>
      <c r="G84" s="44">
        <f>IF(INTRO!$E$50="","",ROUND($D84*INTRO!$E$50,0))</f>
        <v>3879</v>
      </c>
      <c r="H84" s="43">
        <v>4</v>
      </c>
      <c r="I84" s="30">
        <v>1</v>
      </c>
      <c r="J84" s="30">
        <v>3</v>
      </c>
      <c r="K84" s="45">
        <v>2</v>
      </c>
      <c r="L84" s="111" t="str">
        <f>IF(INTRO!$E$37="Endemic",IF($H84&gt;0,IF($H84=4,"Unknown",IF($H84=99,"Stopped",$D84)),0),"Not required")</f>
        <v>Unknown</v>
      </c>
      <c r="M84" s="21">
        <f>IF(INTRO!$E$39="Endemic", IF($I84&gt;0, IF($I84=4,"Unknown",IF($I84=99,"Stopped",$D84)), 0),"Not required")</f>
        <v>7319.5945549559992</v>
      </c>
      <c r="N84" s="15">
        <f>IF(INTRO!$E$41="Endemic", IF(AND($J84&gt;1,$J84&lt;5), IF($J84=4, "Unknown", E84+F84), 0),"Not required")</f>
        <v>3147</v>
      </c>
      <c r="O84" s="46">
        <f>IF(INTRO!$E$43="Endemic", IF(AND($K84&gt;0,$K84&lt;5), IF($K84=4,"Unknown", IF($K84=1, $F84*0.33, IF($K84=2, $F84*0.5+$G84*0.2, SUM(F84:G84)))), 0),"Not required")</f>
        <v>1800.3000000000002</v>
      </c>
      <c r="P84" s="43">
        <v>0</v>
      </c>
      <c r="Q84" s="43">
        <v>1</v>
      </c>
      <c r="R84" s="30">
        <v>1</v>
      </c>
      <c r="S84" s="30">
        <v>0</v>
      </c>
      <c r="T84" s="43"/>
      <c r="U84" s="30"/>
      <c r="V84" s="30"/>
      <c r="W84" s="45"/>
      <c r="X84" s="1">
        <v>2217</v>
      </c>
      <c r="Y84" s="1" t="s">
        <v>329</v>
      </c>
      <c r="AA84" s="19" t="b">
        <f t="shared" si="1"/>
        <v>1</v>
      </c>
    </row>
    <row r="85" spans="1:27" x14ac:dyDescent="0.25">
      <c r="A85" s="25" t="str">
        <f>IF(INTRO!$E$33&lt;&gt;0,INTRO!$E$33, " ")</f>
        <v>Angola</v>
      </c>
      <c r="B85" s="18" t="s">
        <v>322</v>
      </c>
      <c r="C85" s="42" t="s">
        <v>330</v>
      </c>
      <c r="D85" s="41">
        <v>10726.831073735999</v>
      </c>
      <c r="E85" s="21">
        <f>IF(INTRO!$E$48="","",ROUND($D85*INTRO!$E$48,0))</f>
        <v>1609</v>
      </c>
      <c r="F85" s="21">
        <f>IF(INTRO!$E$49="","",ROUND($D85*INTRO!$E$49,0))</f>
        <v>3004</v>
      </c>
      <c r="G85" s="44">
        <f>IF(INTRO!$E$50="","",ROUND($D85*INTRO!$E$50,0))</f>
        <v>5685</v>
      </c>
      <c r="H85" s="43">
        <v>4</v>
      </c>
      <c r="I85" s="30">
        <v>4</v>
      </c>
      <c r="J85" s="30">
        <v>3</v>
      </c>
      <c r="K85" s="45">
        <v>2</v>
      </c>
      <c r="L85" s="111" t="str">
        <f>IF(INTRO!$E$37="Endemic",IF($H85&gt;0,IF($H85=4,"Unknown",IF($H85=99,"Stopped",$D85)),0),"Not required")</f>
        <v>Unknown</v>
      </c>
      <c r="M85" s="21" t="str">
        <f>IF(INTRO!$E$39="Endemic", IF($I85&gt;0, IF($I85=4,"Unknown",IF($I85=99,"Stopped",$D85)), 0),"Not required")</f>
        <v>Unknown</v>
      </c>
      <c r="N85" s="15">
        <f>IF(INTRO!$E$41="Endemic", IF(AND($J85&gt;1,$J85&lt;5), IF($J85=4, "Unknown", E85+F85), 0),"Not required")</f>
        <v>4613</v>
      </c>
      <c r="O85" s="46">
        <f>IF(INTRO!$E$43="Endemic", IF(AND($K85&gt;0,$K85&lt;5), IF($K85=4,"Unknown", IF($K85=1, $F85*0.33, IF($K85=2, $F85*0.5+$G85*0.2, SUM(F85:G85)))), 0),"Not required")</f>
        <v>2639</v>
      </c>
      <c r="P85" s="43">
        <v>0</v>
      </c>
      <c r="Q85" s="43">
        <v>0</v>
      </c>
      <c r="R85" s="30">
        <v>1</v>
      </c>
      <c r="S85" s="30">
        <v>0</v>
      </c>
      <c r="T85" s="43"/>
      <c r="U85" s="30"/>
      <c r="V85" s="30"/>
      <c r="W85" s="45"/>
      <c r="X85" s="1">
        <v>2093</v>
      </c>
      <c r="Y85" s="1" t="s">
        <v>330</v>
      </c>
      <c r="AA85" s="19" t="b">
        <f t="shared" si="1"/>
        <v>1</v>
      </c>
    </row>
    <row r="86" spans="1:27" x14ac:dyDescent="0.25">
      <c r="A86" s="25" t="str">
        <f>IF(INTRO!$E$33&lt;&gt;0,INTRO!$E$33, " ")</f>
        <v>Angola</v>
      </c>
      <c r="B86" s="18" t="s">
        <v>322</v>
      </c>
      <c r="C86" s="42" t="s">
        <v>331</v>
      </c>
      <c r="D86" s="41">
        <v>21482.704041695997</v>
      </c>
      <c r="E86" s="21">
        <f>IF(INTRO!$E$48="","",ROUND($D86*INTRO!$E$48,0))</f>
        <v>3222</v>
      </c>
      <c r="F86" s="21">
        <f>IF(INTRO!$E$49="","",ROUND($D86*INTRO!$E$49,0))</f>
        <v>6015</v>
      </c>
      <c r="G86" s="44">
        <f>IF(INTRO!$E$50="","",ROUND($D86*INTRO!$E$50,0))</f>
        <v>11386</v>
      </c>
      <c r="H86" s="43">
        <v>4</v>
      </c>
      <c r="I86" s="30">
        <v>4</v>
      </c>
      <c r="J86" s="30">
        <v>3</v>
      </c>
      <c r="K86" s="45">
        <v>2</v>
      </c>
      <c r="L86" s="111" t="str">
        <f>IF(INTRO!$E$37="Endemic",IF($H86&gt;0,IF($H86=4,"Unknown",IF($H86=99,"Stopped",$D86)),0),"Not required")</f>
        <v>Unknown</v>
      </c>
      <c r="M86" s="21" t="str">
        <f>IF(INTRO!$E$39="Endemic", IF($I86&gt;0, IF($I86=4,"Unknown",IF($I86=99,"Stopped",$D86)), 0),"Not required")</f>
        <v>Unknown</v>
      </c>
      <c r="N86" s="15">
        <f>IF(INTRO!$E$41="Endemic", IF(AND($J86&gt;1,$J86&lt;5), IF($J86=4, "Unknown", E86+F86), 0),"Not required")</f>
        <v>9237</v>
      </c>
      <c r="O86" s="46">
        <f>IF(INTRO!$E$43="Endemic", IF(AND($K86&gt;0,$K86&lt;5), IF($K86=4,"Unknown", IF($K86=1, $F86*0.33, IF($K86=2, $F86*0.5+$G86*0.2, SUM(F86:G86)))), 0),"Not required")</f>
        <v>5284.7000000000007</v>
      </c>
      <c r="P86" s="43">
        <v>0</v>
      </c>
      <c r="Q86" s="43">
        <v>0</v>
      </c>
      <c r="R86" s="30">
        <v>1</v>
      </c>
      <c r="S86" s="30">
        <v>0</v>
      </c>
      <c r="T86" s="43"/>
      <c r="U86" s="30"/>
      <c r="V86" s="30"/>
      <c r="W86" s="45"/>
      <c r="X86" s="1">
        <v>2094</v>
      </c>
      <c r="Y86" s="1" t="s">
        <v>331</v>
      </c>
      <c r="AA86" s="19" t="b">
        <f t="shared" si="1"/>
        <v>1</v>
      </c>
    </row>
    <row r="87" spans="1:27" x14ac:dyDescent="0.25">
      <c r="A87" s="25" t="str">
        <f>IF(INTRO!$E$33&lt;&gt;0,INTRO!$E$33, " ")</f>
        <v>Angola</v>
      </c>
      <c r="B87" s="18" t="s">
        <v>322</v>
      </c>
      <c r="C87" s="42" t="s">
        <v>332</v>
      </c>
      <c r="D87" s="41">
        <v>25468.704023939998</v>
      </c>
      <c r="E87" s="21">
        <f>IF(INTRO!$E$48="","",ROUND($D87*INTRO!$E$48,0))</f>
        <v>3820</v>
      </c>
      <c r="F87" s="21">
        <f>IF(INTRO!$E$49="","",ROUND($D87*INTRO!$E$49,0))</f>
        <v>7131</v>
      </c>
      <c r="G87" s="44">
        <f>IF(INTRO!$E$50="","",ROUND($D87*INTRO!$E$50,0))</f>
        <v>13498</v>
      </c>
      <c r="H87" s="43">
        <v>4</v>
      </c>
      <c r="I87" s="30">
        <v>0</v>
      </c>
      <c r="J87" s="30">
        <v>3</v>
      </c>
      <c r="K87" s="45">
        <v>2</v>
      </c>
      <c r="L87" s="111" t="str">
        <f>IF(INTRO!$E$37="Endemic",IF($H87&gt;0,IF($H87=4,"Unknown",IF($H87=99,"Stopped",$D87)),0),"Not required")</f>
        <v>Unknown</v>
      </c>
      <c r="M87" s="21">
        <f>IF(INTRO!$E$39="Endemic", IF($I87&gt;0, IF($I87=4,"Unknown",IF($I87=99,"Stopped",$D87)), 0),"Not required")</f>
        <v>0</v>
      </c>
      <c r="N87" s="15">
        <f>IF(INTRO!$E$41="Endemic", IF(AND($J87&gt;1,$J87&lt;5), IF($J87=4, "Unknown", E87+F87), 0),"Not required")</f>
        <v>10951</v>
      </c>
      <c r="O87" s="46">
        <f>IF(INTRO!$E$43="Endemic", IF(AND($K87&gt;0,$K87&lt;5), IF($K87=4,"Unknown", IF($K87=1, $F87*0.33, IF($K87=2, $F87*0.5+$G87*0.2, SUM(F87:G87)))), 0),"Not required")</f>
        <v>6265.1</v>
      </c>
      <c r="P87" s="43">
        <v>0</v>
      </c>
      <c r="Q87" s="43">
        <v>0</v>
      </c>
      <c r="R87" s="30">
        <v>1</v>
      </c>
      <c r="S87" s="30">
        <v>0</v>
      </c>
      <c r="T87" s="43"/>
      <c r="U87" s="30"/>
      <c r="V87" s="30"/>
      <c r="W87" s="45"/>
      <c r="X87" s="1">
        <v>2097</v>
      </c>
      <c r="Y87" s="1" t="s">
        <v>332</v>
      </c>
      <c r="AA87" s="19" t="b">
        <f t="shared" si="1"/>
        <v>1</v>
      </c>
    </row>
    <row r="88" spans="1:27" x14ac:dyDescent="0.25">
      <c r="A88" s="25" t="str">
        <f>IF(INTRO!$E$33&lt;&gt;0,INTRO!$E$33, " ")</f>
        <v>Angola</v>
      </c>
      <c r="B88" s="18" t="s">
        <v>165</v>
      </c>
      <c r="C88" s="42" t="s">
        <v>333</v>
      </c>
      <c r="D88" s="41">
        <v>250456.25857726796</v>
      </c>
      <c r="E88" s="21">
        <f>IF(INTRO!$E$48="","",ROUND($D88*INTRO!$E$48,0))</f>
        <v>37568</v>
      </c>
      <c r="F88" s="21">
        <f>IF(INTRO!$E$49="","",ROUND($D88*INTRO!$E$49,0))</f>
        <v>70128</v>
      </c>
      <c r="G88" s="44">
        <f>IF(INTRO!$E$50="","",ROUND($D88*INTRO!$E$50,0))</f>
        <v>132742</v>
      </c>
      <c r="H88" s="43">
        <v>4</v>
      </c>
      <c r="I88" s="30">
        <v>4</v>
      </c>
      <c r="J88" s="30">
        <v>3</v>
      </c>
      <c r="K88" s="45">
        <v>2</v>
      </c>
      <c r="L88" s="111" t="str">
        <f>IF(INTRO!$E$37="Endemic",IF($H88&gt;0,IF($H88=4,"Unknown",IF($H88=99,"Stopped",$D88)),0),"Not required")</f>
        <v>Unknown</v>
      </c>
      <c r="M88" s="21" t="str">
        <f>IF(INTRO!$E$39="Endemic", IF($I88&gt;0, IF($I88=4,"Unknown",IF($I88=99,"Stopped",$D88)), 0),"Not required")</f>
        <v>Unknown</v>
      </c>
      <c r="N88" s="15">
        <f>IF(INTRO!$E$41="Endemic", IF(AND($J88&gt;1,$J88&lt;5), IF($J88=4, "Unknown", E88+F88), 0),"Not required")</f>
        <v>107696</v>
      </c>
      <c r="O88" s="46">
        <f>IF(INTRO!$E$43="Endemic", IF(AND($K88&gt;0,$K88&lt;5), IF($K88=4,"Unknown", IF($K88=1, $F88*0.33, IF($K88=2, $F88*0.5+$G88*0.2, SUM(F88:G88)))), 0),"Not required")</f>
        <v>61612.4</v>
      </c>
      <c r="P88" s="43">
        <v>0</v>
      </c>
      <c r="Q88" s="43">
        <v>0</v>
      </c>
      <c r="R88" s="30">
        <v>1</v>
      </c>
      <c r="S88" s="30">
        <v>0</v>
      </c>
      <c r="T88" s="43"/>
      <c r="U88" s="30"/>
      <c r="V88" s="30"/>
      <c r="W88" s="45"/>
      <c r="X88" s="1">
        <v>2098</v>
      </c>
      <c r="Y88" s="1" t="s">
        <v>333</v>
      </c>
      <c r="AA88" s="19" t="b">
        <f t="shared" si="1"/>
        <v>1</v>
      </c>
    </row>
    <row r="89" spans="1:27" x14ac:dyDescent="0.25">
      <c r="A89" s="25" t="str">
        <f>IF(INTRO!$E$33&lt;&gt;0,INTRO!$E$33, " ")</f>
        <v>Angola</v>
      </c>
      <c r="B89" s="18" t="s">
        <v>165</v>
      </c>
      <c r="C89" s="42" t="s">
        <v>334</v>
      </c>
      <c r="D89" s="41">
        <v>149900.77424768396</v>
      </c>
      <c r="E89" s="21">
        <f>IF(INTRO!$E$48="","",ROUND($D89*INTRO!$E$48,0))</f>
        <v>22485</v>
      </c>
      <c r="F89" s="21">
        <f>IF(INTRO!$E$49="","",ROUND($D89*INTRO!$E$49,0))</f>
        <v>41972</v>
      </c>
      <c r="G89" s="44">
        <f>IF(INTRO!$E$50="","",ROUND($D89*INTRO!$E$50,0))</f>
        <v>79447</v>
      </c>
      <c r="H89" s="43">
        <v>4</v>
      </c>
      <c r="I89" s="30">
        <v>0</v>
      </c>
      <c r="J89" s="30">
        <v>3</v>
      </c>
      <c r="K89" s="45">
        <v>2</v>
      </c>
      <c r="L89" s="111" t="str">
        <f>IF(INTRO!$E$37="Endemic",IF($H89&gt;0,IF($H89=4,"Unknown",IF($H89=99,"Stopped",$D89)),0),"Not required")</f>
        <v>Unknown</v>
      </c>
      <c r="M89" s="21">
        <f>IF(INTRO!$E$39="Endemic", IF($I89&gt;0, IF($I89=4,"Unknown",IF($I89=99,"Stopped",$D89)), 0),"Not required")</f>
        <v>0</v>
      </c>
      <c r="N89" s="15">
        <f>IF(INTRO!$E$41="Endemic", IF(AND($J89&gt;1,$J89&lt;5), IF($J89=4, "Unknown", E89+F89), 0),"Not required")</f>
        <v>64457</v>
      </c>
      <c r="O89" s="46">
        <f>IF(INTRO!$E$43="Endemic", IF(AND($K89&gt;0,$K89&lt;5), IF($K89=4,"Unknown", IF($K89=1, $F89*0.33, IF($K89=2, $F89*0.5+$G89*0.2, SUM(F89:G89)))), 0),"Not required")</f>
        <v>36875.4</v>
      </c>
      <c r="P89" s="43">
        <v>0</v>
      </c>
      <c r="Q89" s="43">
        <v>0</v>
      </c>
      <c r="R89" s="30">
        <v>1</v>
      </c>
      <c r="S89" s="30">
        <v>0</v>
      </c>
      <c r="T89" s="43"/>
      <c r="U89" s="30"/>
      <c r="V89" s="30"/>
      <c r="W89" s="45"/>
      <c r="X89" s="1">
        <v>2100</v>
      </c>
      <c r="Y89" s="1" t="s">
        <v>334</v>
      </c>
      <c r="AA89" s="19" t="b">
        <f t="shared" si="1"/>
        <v>1</v>
      </c>
    </row>
    <row r="90" spans="1:27" x14ac:dyDescent="0.25">
      <c r="A90" s="25" t="str">
        <f>IF(INTRO!$E$33&lt;&gt;0,INTRO!$E$33, " ")</f>
        <v>Angola</v>
      </c>
      <c r="B90" s="18" t="s">
        <v>165</v>
      </c>
      <c r="C90" s="42" t="s">
        <v>335</v>
      </c>
      <c r="D90" s="41">
        <v>232981.33593848397</v>
      </c>
      <c r="E90" s="21">
        <f>IF(INTRO!$E$48="","",ROUND($D90*INTRO!$E$48,0))</f>
        <v>34947</v>
      </c>
      <c r="F90" s="21">
        <f>IF(INTRO!$E$49="","",ROUND($D90*INTRO!$E$49,0))</f>
        <v>65235</v>
      </c>
      <c r="G90" s="44">
        <f>IF(INTRO!$E$50="","",ROUND($D90*INTRO!$E$50,0))</f>
        <v>123480</v>
      </c>
      <c r="H90" s="43">
        <v>4</v>
      </c>
      <c r="I90" s="30">
        <v>4</v>
      </c>
      <c r="J90" s="30">
        <v>3</v>
      </c>
      <c r="K90" s="45">
        <v>2</v>
      </c>
      <c r="L90" s="111" t="str">
        <f>IF(INTRO!$E$37="Endemic",IF($H90&gt;0,IF($H90=4,"Unknown",IF($H90=99,"Stopped",$D90)),0),"Not required")</f>
        <v>Unknown</v>
      </c>
      <c r="M90" s="21" t="str">
        <f>IF(INTRO!$E$39="Endemic", IF($I90&gt;0, IF($I90=4,"Unknown",IF($I90=99,"Stopped",$D90)), 0),"Not required")</f>
        <v>Unknown</v>
      </c>
      <c r="N90" s="15">
        <f>IF(INTRO!$E$41="Endemic", IF(AND($J90&gt;1,$J90&lt;5), IF($J90=4, "Unknown", E90+F90), 0),"Not required")</f>
        <v>100182</v>
      </c>
      <c r="O90" s="46">
        <f>IF(INTRO!$E$43="Endemic", IF(AND($K90&gt;0,$K90&lt;5), IF($K90=4,"Unknown", IF($K90=1, $F90*0.33, IF($K90=2, $F90*0.5+$G90*0.2, SUM(F90:G90)))), 0),"Not required")</f>
        <v>57313.5</v>
      </c>
      <c r="P90" s="43">
        <v>0</v>
      </c>
      <c r="Q90" s="43">
        <v>0</v>
      </c>
      <c r="R90" s="30">
        <v>1</v>
      </c>
      <c r="S90" s="30">
        <v>0</v>
      </c>
      <c r="T90" s="43"/>
      <c r="U90" s="30"/>
      <c r="V90" s="30"/>
      <c r="W90" s="45"/>
      <c r="X90" s="1">
        <v>2167</v>
      </c>
      <c r="Y90" s="1" t="s">
        <v>335</v>
      </c>
      <c r="AA90" s="19" t="b">
        <f t="shared" si="1"/>
        <v>1</v>
      </c>
    </row>
    <row r="91" spans="1:27" x14ac:dyDescent="0.25">
      <c r="A91" s="25" t="str">
        <f>IF(INTRO!$E$33&lt;&gt;0,INTRO!$E$33, " ")</f>
        <v>Angola</v>
      </c>
      <c r="B91" s="18" t="s">
        <v>165</v>
      </c>
      <c r="C91" s="375" t="s">
        <v>362</v>
      </c>
      <c r="D91" s="41">
        <v>95623.548364043978</v>
      </c>
      <c r="E91" s="21">
        <f>IF(INTRO!$E$48="","",ROUND($D91*INTRO!$E$48,0))</f>
        <v>14344</v>
      </c>
      <c r="F91" s="21">
        <f>IF(INTRO!$E$49="","",ROUND($D91*INTRO!$E$49,0))</f>
        <v>26775</v>
      </c>
      <c r="G91" s="44">
        <f>IF(INTRO!$E$50="","",ROUND($D91*INTRO!$E$50,0))</f>
        <v>50680</v>
      </c>
      <c r="H91" s="43">
        <v>4</v>
      </c>
      <c r="I91" s="30">
        <v>0</v>
      </c>
      <c r="J91" s="30">
        <v>3</v>
      </c>
      <c r="K91" s="45">
        <v>2</v>
      </c>
      <c r="L91" s="111" t="str">
        <f>IF(INTRO!$E$37="Endemic",IF($H91&gt;0,IF($H91=4,"Unknown",IF($H91=99,"Stopped",$D91)),0),"Not required")</f>
        <v>Unknown</v>
      </c>
      <c r="M91" s="21">
        <f>IF(INTRO!$E$39="Endemic", IF($I91&gt;0, IF($I91=4,"Unknown",IF($I91=99,"Stopped",$D91)), 0),"Not required")</f>
        <v>0</v>
      </c>
      <c r="N91" s="15">
        <f>IF(INTRO!$E$41="Endemic", IF(AND($J91&gt;1,$J91&lt;5), IF($J91=4, "Unknown", E91+F91), 0),"Not required")</f>
        <v>41119</v>
      </c>
      <c r="O91" s="46">
        <f>IF(INTRO!$E$43="Endemic", IF(AND($K91&gt;0,$K91&lt;5), IF($K91=4,"Unknown", IF($K91=1, $F91*0.33, IF($K91=2, $F91*0.5+$G91*0.2, SUM(F91:G91)))), 0),"Not required")</f>
        <v>23523.5</v>
      </c>
      <c r="P91" s="43">
        <v>0</v>
      </c>
      <c r="Q91" s="43">
        <v>0</v>
      </c>
      <c r="R91" s="30">
        <v>1</v>
      </c>
      <c r="S91" s="30">
        <v>0</v>
      </c>
      <c r="T91" s="43"/>
      <c r="U91" s="30"/>
      <c r="V91" s="30"/>
      <c r="W91" s="45"/>
      <c r="X91" s="1">
        <v>2103</v>
      </c>
      <c r="Y91" s="1" t="s">
        <v>362</v>
      </c>
      <c r="AA91" s="19" t="b">
        <f t="shared" si="1"/>
        <v>1</v>
      </c>
    </row>
    <row r="92" spans="1:27" x14ac:dyDescent="0.25">
      <c r="A92" s="25" t="str">
        <f>IF(INTRO!$E$33&lt;&gt;0,INTRO!$E$33, " ")</f>
        <v>Angola</v>
      </c>
      <c r="B92" s="18" t="s">
        <v>165</v>
      </c>
      <c r="C92" s="42" t="s">
        <v>166</v>
      </c>
      <c r="D92" s="41">
        <v>168521.81449780799</v>
      </c>
      <c r="E92" s="21">
        <f>IF(INTRO!$E$48="","",ROUND($D92*INTRO!$E$48,0))</f>
        <v>25278</v>
      </c>
      <c r="F92" s="21">
        <f>IF(INTRO!$E$49="","",ROUND($D92*INTRO!$E$49,0))</f>
        <v>47186</v>
      </c>
      <c r="G92" s="44">
        <f>IF(INTRO!$E$50="","",ROUND($D92*INTRO!$E$50,0))</f>
        <v>89317</v>
      </c>
      <c r="H92" s="43">
        <v>4</v>
      </c>
      <c r="I92" s="30">
        <v>0</v>
      </c>
      <c r="J92" s="30">
        <v>3</v>
      </c>
      <c r="K92" s="45">
        <v>2</v>
      </c>
      <c r="L92" s="111" t="str">
        <f>IF(INTRO!$E$37="Endemic",IF($H92&gt;0,IF($H92=4,"Unknown",IF($H92=99,"Stopped",$D92)),0),"Not required")</f>
        <v>Unknown</v>
      </c>
      <c r="M92" s="21">
        <f>IF(INTRO!$E$39="Endemic", IF($I92&gt;0, IF($I92=4,"Unknown",IF($I92=99,"Stopped",$D92)), 0),"Not required")</f>
        <v>0</v>
      </c>
      <c r="N92" s="15">
        <f>IF(INTRO!$E$41="Endemic", IF(AND($J92&gt;1,$J92&lt;5), IF($J92=4, "Unknown", E92+F92), 0),"Not required")</f>
        <v>72464</v>
      </c>
      <c r="O92" s="46">
        <f>IF(INTRO!$E$43="Endemic", IF(AND($K92&gt;0,$K92&lt;5), IF($K92=4,"Unknown", IF($K92=1, $F92*0.33, IF($K92=2, $F92*0.5+$G92*0.2, SUM(F92:G92)))), 0),"Not required")</f>
        <v>41456.400000000001</v>
      </c>
      <c r="P92" s="43">
        <v>0</v>
      </c>
      <c r="Q92" s="43">
        <v>0</v>
      </c>
      <c r="R92" s="30">
        <v>1</v>
      </c>
      <c r="S92" s="30">
        <v>0</v>
      </c>
      <c r="T92" s="43"/>
      <c r="U92" s="30"/>
      <c r="V92" s="30"/>
      <c r="W92" s="45"/>
      <c r="X92" s="1">
        <v>2099</v>
      </c>
      <c r="Y92" s="1" t="s">
        <v>166</v>
      </c>
      <c r="AA92" s="19" t="b">
        <f t="shared" si="1"/>
        <v>1</v>
      </c>
    </row>
    <row r="93" spans="1:27" x14ac:dyDescent="0.25">
      <c r="A93" s="25" t="str">
        <f>IF(INTRO!$E$33&lt;&gt;0,INTRO!$E$33, " ")</f>
        <v>Angola</v>
      </c>
      <c r="B93" s="18" t="s">
        <v>165</v>
      </c>
      <c r="C93" s="42" t="s">
        <v>167</v>
      </c>
      <c r="D93" s="41">
        <v>144901.41959912397</v>
      </c>
      <c r="E93" s="21">
        <f>IF(INTRO!$E$48="","",ROUND($D93*INTRO!$E$48,0))</f>
        <v>21735</v>
      </c>
      <c r="F93" s="21">
        <f>IF(INTRO!$E$49="","",ROUND($D93*INTRO!$E$49,0))</f>
        <v>40572</v>
      </c>
      <c r="G93" s="44">
        <f>IF(INTRO!$E$50="","",ROUND($D93*INTRO!$E$50,0))</f>
        <v>76798</v>
      </c>
      <c r="H93" s="43">
        <v>4</v>
      </c>
      <c r="I93" s="30">
        <v>4</v>
      </c>
      <c r="J93" s="30">
        <v>3</v>
      </c>
      <c r="K93" s="45">
        <v>2</v>
      </c>
      <c r="L93" s="111" t="str">
        <f>IF(INTRO!$E$37="Endemic",IF($H93&gt;0,IF($H93=4,"Unknown",IF($H93=99,"Stopped",$D93)),0),"Not required")</f>
        <v>Unknown</v>
      </c>
      <c r="M93" s="21" t="str">
        <f>IF(INTRO!$E$39="Endemic", IF($I93&gt;0, IF($I93=4,"Unknown",IF($I93=99,"Stopped",$D93)), 0),"Not required")</f>
        <v>Unknown</v>
      </c>
      <c r="N93" s="15">
        <f>IF(INTRO!$E$41="Endemic", IF(AND($J93&gt;1,$J93&lt;5), IF($J93=4, "Unknown", E93+F93), 0),"Not required")</f>
        <v>62307</v>
      </c>
      <c r="O93" s="46">
        <f>IF(INTRO!$E$43="Endemic", IF(AND($K93&gt;0,$K93&lt;5), IF($K93=4,"Unknown", IF($K93=1, $F93*0.33, IF($K93=2, $F93*0.5+$G93*0.2, SUM(F93:G93)))), 0),"Not required")</f>
        <v>35645.599999999999</v>
      </c>
      <c r="P93" s="43">
        <v>0</v>
      </c>
      <c r="Q93" s="43">
        <v>0</v>
      </c>
      <c r="R93" s="30">
        <v>1</v>
      </c>
      <c r="S93" s="30">
        <v>0</v>
      </c>
      <c r="T93" s="43"/>
      <c r="U93" s="30"/>
      <c r="V93" s="30"/>
      <c r="W93" s="45"/>
      <c r="X93" s="1">
        <v>2101</v>
      </c>
      <c r="Y93" s="1" t="s">
        <v>167</v>
      </c>
      <c r="AA93" s="19" t="b">
        <f t="shared" si="1"/>
        <v>1</v>
      </c>
    </row>
    <row r="94" spans="1:27" x14ac:dyDescent="0.25">
      <c r="A94" s="25" t="str">
        <f>IF(INTRO!$E$33&lt;&gt;0,INTRO!$E$33, " ")</f>
        <v>Angola</v>
      </c>
      <c r="B94" s="18" t="s">
        <v>165</v>
      </c>
      <c r="C94" s="42" t="s">
        <v>168</v>
      </c>
      <c r="D94" s="41">
        <v>98483.137734599979</v>
      </c>
      <c r="E94" s="21">
        <f>IF(INTRO!$E$48="","",ROUND($D94*INTRO!$E$48,0))</f>
        <v>14772</v>
      </c>
      <c r="F94" s="21">
        <f>IF(INTRO!$E$49="","",ROUND($D94*INTRO!$E$49,0))</f>
        <v>27575</v>
      </c>
      <c r="G94" s="44">
        <f>IF(INTRO!$E$50="","",ROUND($D94*INTRO!$E$50,0))</f>
        <v>52196</v>
      </c>
      <c r="H94" s="43">
        <v>4</v>
      </c>
      <c r="I94" s="30">
        <v>0</v>
      </c>
      <c r="J94" s="30">
        <v>3</v>
      </c>
      <c r="K94" s="45">
        <v>2</v>
      </c>
      <c r="L94" s="111" t="str">
        <f>IF(INTRO!$E$37="Endemic",IF($H94&gt;0,IF($H94=4,"Unknown",IF($H94=99,"Stopped",$D94)),0),"Not required")</f>
        <v>Unknown</v>
      </c>
      <c r="M94" s="21">
        <f>IF(INTRO!$E$39="Endemic", IF($I94&gt;0, IF($I94=4,"Unknown",IF($I94=99,"Stopped",$D94)), 0),"Not required")</f>
        <v>0</v>
      </c>
      <c r="N94" s="15">
        <f>IF(INTRO!$E$41="Endemic", IF(AND($J94&gt;1,$J94&lt;5), IF($J94=4, "Unknown", E94+F94), 0),"Not required")</f>
        <v>42347</v>
      </c>
      <c r="O94" s="46">
        <f>IF(INTRO!$E$43="Endemic", IF(AND($K94&gt;0,$K94&lt;5), IF($K94=4,"Unknown", IF($K94=1, $F94*0.33, IF($K94=2, $F94*0.5+$G94*0.2, SUM(F94:G94)))), 0),"Not required")</f>
        <v>24226.7</v>
      </c>
      <c r="P94" s="43">
        <v>0</v>
      </c>
      <c r="Q94" s="43">
        <v>0</v>
      </c>
      <c r="R94" s="30">
        <v>1</v>
      </c>
      <c r="S94" s="30">
        <v>0</v>
      </c>
      <c r="T94" s="43"/>
      <c r="U94" s="30"/>
      <c r="V94" s="30"/>
      <c r="W94" s="45"/>
      <c r="X94" s="1">
        <v>2102</v>
      </c>
      <c r="Y94" s="1" t="s">
        <v>168</v>
      </c>
      <c r="AA94" s="19" t="b">
        <f t="shared" si="1"/>
        <v>1</v>
      </c>
    </row>
    <row r="95" spans="1:27" x14ac:dyDescent="0.25">
      <c r="A95" s="25" t="str">
        <f>IF(INTRO!$E$33&lt;&gt;0,INTRO!$E$33, " ")</f>
        <v>Angola</v>
      </c>
      <c r="B95" s="18" t="s">
        <v>165</v>
      </c>
      <c r="C95" s="42" t="s">
        <v>169</v>
      </c>
      <c r="D95" s="41">
        <v>90744.51013441199</v>
      </c>
      <c r="E95" s="21">
        <f>IF(INTRO!$E$48="","",ROUND($D95*INTRO!$E$48,0))</f>
        <v>13612</v>
      </c>
      <c r="F95" s="21">
        <f>IF(INTRO!$E$49="","",ROUND($D95*INTRO!$E$49,0))</f>
        <v>25408</v>
      </c>
      <c r="G95" s="44">
        <f>IF(INTRO!$E$50="","",ROUND($D95*INTRO!$E$50,0))</f>
        <v>48095</v>
      </c>
      <c r="H95" s="43">
        <v>4</v>
      </c>
      <c r="I95" s="30">
        <v>4</v>
      </c>
      <c r="J95" s="30">
        <v>3</v>
      </c>
      <c r="K95" s="45">
        <v>2</v>
      </c>
      <c r="L95" s="111" t="str">
        <f>IF(INTRO!$E$37="Endemic",IF($H95&gt;0,IF($H95=4,"Unknown",IF($H95=99,"Stopped",$D95)),0),"Not required")</f>
        <v>Unknown</v>
      </c>
      <c r="M95" s="21" t="str">
        <f>IF(INTRO!$E$39="Endemic", IF($I95&gt;0, IF($I95=4,"Unknown",IF($I95=99,"Stopped",$D95)), 0),"Not required")</f>
        <v>Unknown</v>
      </c>
      <c r="N95" s="15">
        <f>IF(INTRO!$E$41="Endemic", IF(AND($J95&gt;1,$J95&lt;5), IF($J95=4, "Unknown", E95+F95), 0),"Not required")</f>
        <v>39020</v>
      </c>
      <c r="O95" s="46">
        <f>IF(INTRO!$E$43="Endemic", IF(AND($K95&gt;0,$K95&lt;5), IF($K95=4,"Unknown", IF($K95=1, $F95*0.33, IF($K95=2, $F95*0.5+$G95*0.2, SUM(F95:G95)))), 0),"Not required")</f>
        <v>22323</v>
      </c>
      <c r="P95" s="43">
        <v>0</v>
      </c>
      <c r="Q95" s="43">
        <v>0</v>
      </c>
      <c r="R95" s="30">
        <v>1</v>
      </c>
      <c r="S95" s="30">
        <v>0</v>
      </c>
      <c r="T95" s="43"/>
      <c r="U95" s="30"/>
      <c r="V95" s="30"/>
      <c r="W95" s="45"/>
      <c r="X95" s="1">
        <v>2104</v>
      </c>
      <c r="Y95" s="1" t="s">
        <v>169</v>
      </c>
      <c r="AA95" s="19" t="b">
        <f t="shared" si="1"/>
        <v>1</v>
      </c>
    </row>
    <row r="96" spans="1:27" x14ac:dyDescent="0.25">
      <c r="A96" s="25" t="str">
        <f>IF(INTRO!$E$33&lt;&gt;0,INTRO!$E$33, " ")</f>
        <v>Angola</v>
      </c>
      <c r="B96" s="18" t="s">
        <v>165</v>
      </c>
      <c r="C96" s="42" t="s">
        <v>170</v>
      </c>
      <c r="D96" s="41">
        <v>81338.04803736</v>
      </c>
      <c r="E96" s="21">
        <f>IF(INTRO!$E$48="","",ROUND($D96*INTRO!$E$48,0))</f>
        <v>12201</v>
      </c>
      <c r="F96" s="21">
        <f>IF(INTRO!$E$49="","",ROUND($D96*INTRO!$E$49,0))</f>
        <v>22775</v>
      </c>
      <c r="G96" s="44">
        <f>IF(INTRO!$E$50="","",ROUND($D96*INTRO!$E$50,0))</f>
        <v>43109</v>
      </c>
      <c r="H96" s="43">
        <v>4</v>
      </c>
      <c r="I96" s="30">
        <v>4</v>
      </c>
      <c r="J96" s="30">
        <v>3</v>
      </c>
      <c r="K96" s="45">
        <v>2</v>
      </c>
      <c r="L96" s="111" t="str">
        <f>IF(INTRO!$E$37="Endemic",IF($H96&gt;0,IF($H96=4,"Unknown",IF($H96=99,"Stopped",$D96)),0),"Not required")</f>
        <v>Unknown</v>
      </c>
      <c r="M96" s="21" t="str">
        <f>IF(INTRO!$E$39="Endemic", IF($I96&gt;0, IF($I96=4,"Unknown",IF($I96=99,"Stopped",$D96)), 0),"Not required")</f>
        <v>Unknown</v>
      </c>
      <c r="N96" s="15">
        <f>IF(INTRO!$E$41="Endemic", IF(AND($J96&gt;1,$J96&lt;5), IF($J96=4, "Unknown", E96+F96), 0),"Not required")</f>
        <v>34976</v>
      </c>
      <c r="O96" s="46">
        <f>IF(INTRO!$E$43="Endemic", IF(AND($K96&gt;0,$K96&lt;5), IF($K96=4,"Unknown", IF($K96=1, $F96*0.33, IF($K96=2, $F96*0.5+$G96*0.2, SUM(F96:G96)))), 0),"Not required")</f>
        <v>20009.300000000003</v>
      </c>
      <c r="P96" s="43">
        <v>0</v>
      </c>
      <c r="Q96" s="43">
        <v>0</v>
      </c>
      <c r="R96" s="30">
        <v>1</v>
      </c>
      <c r="S96" s="30">
        <v>0</v>
      </c>
      <c r="T96" s="43"/>
      <c r="U96" s="30"/>
      <c r="V96" s="30"/>
      <c r="W96" s="45"/>
      <c r="X96" s="1">
        <v>2105</v>
      </c>
      <c r="Y96" s="1" t="s">
        <v>170</v>
      </c>
      <c r="AA96" s="19" t="b">
        <f t="shared" si="1"/>
        <v>1</v>
      </c>
    </row>
    <row r="97" spans="1:31" x14ac:dyDescent="0.25">
      <c r="A97" s="25" t="str">
        <f>IF(INTRO!$E$33&lt;&gt;0,INTRO!$E$33, " ")</f>
        <v>Angola</v>
      </c>
      <c r="B97" s="18" t="s">
        <v>165</v>
      </c>
      <c r="C97" s="42" t="s">
        <v>171</v>
      </c>
      <c r="D97" s="41">
        <v>127675.42748225998</v>
      </c>
      <c r="E97" s="21">
        <f>IF(INTRO!$E$48="","",ROUND($D97*INTRO!$E$48,0))</f>
        <v>19151</v>
      </c>
      <c r="F97" s="21">
        <f>IF(INTRO!$E$49="","",ROUND($D97*INTRO!$E$49,0))</f>
        <v>35749</v>
      </c>
      <c r="G97" s="44">
        <f>IF(INTRO!$E$50="","",ROUND($D97*INTRO!$E$50,0))</f>
        <v>67668</v>
      </c>
      <c r="H97" s="43">
        <v>4</v>
      </c>
      <c r="I97" s="30">
        <v>4</v>
      </c>
      <c r="J97" s="30">
        <v>3</v>
      </c>
      <c r="K97" s="45">
        <v>2</v>
      </c>
      <c r="L97" s="111" t="str">
        <f>IF(INTRO!$E$37="Endemic",IF($H97&gt;0,IF($H97=4,"Unknown",IF($H97=99,"Stopped",$D97)),0),"Not required")</f>
        <v>Unknown</v>
      </c>
      <c r="M97" s="21" t="str">
        <f>IF(INTRO!$E$39="Endemic", IF($I97&gt;0, IF($I97=4,"Unknown",IF($I97=99,"Stopped",$D97)), 0),"Not required")</f>
        <v>Unknown</v>
      </c>
      <c r="N97" s="15">
        <f>IF(INTRO!$E$41="Endemic", IF(AND($J97&gt;1,$J97&lt;5), IF($J97=4, "Unknown", E97+F97), 0),"Not required")</f>
        <v>54900</v>
      </c>
      <c r="O97" s="46">
        <f>IF(INTRO!$E$43="Endemic", IF(AND($K97&gt;0,$K97&lt;5), IF($K97=4,"Unknown", IF($K97=1, $F97*0.33, IF($K97=2, $F97*0.5+$G97*0.2, SUM(F97:G97)))), 0),"Not required")</f>
        <v>31408.1</v>
      </c>
      <c r="P97" s="43">
        <v>0</v>
      </c>
      <c r="Q97" s="43">
        <v>0</v>
      </c>
      <c r="R97" s="30">
        <v>1</v>
      </c>
      <c r="S97" s="30">
        <v>0</v>
      </c>
      <c r="T97" s="43"/>
      <c r="U97" s="30"/>
      <c r="V97" s="30"/>
      <c r="W97" s="45"/>
      <c r="X97" s="1">
        <v>2106</v>
      </c>
      <c r="Y97" s="1" t="s">
        <v>171</v>
      </c>
      <c r="AA97" s="19" t="b">
        <f t="shared" si="1"/>
        <v>1</v>
      </c>
    </row>
    <row r="98" spans="1:31" x14ac:dyDescent="0.25">
      <c r="A98" s="25" t="str">
        <f>IF(INTRO!$E$33&lt;&gt;0,INTRO!$E$33, " ")</f>
        <v>Angola</v>
      </c>
      <c r="B98" s="18" t="s">
        <v>165</v>
      </c>
      <c r="C98" s="42" t="s">
        <v>172</v>
      </c>
      <c r="D98" s="41">
        <v>186573.42617903996</v>
      </c>
      <c r="E98" s="21">
        <f>IF(INTRO!$E$48="","",ROUND($D98*INTRO!$E$48,0))</f>
        <v>27986</v>
      </c>
      <c r="F98" s="21">
        <f>IF(INTRO!$E$49="","",ROUND($D98*INTRO!$E$49,0))</f>
        <v>52241</v>
      </c>
      <c r="G98" s="44">
        <f>IF(INTRO!$E$50="","",ROUND($D98*INTRO!$E$50,0))</f>
        <v>98884</v>
      </c>
      <c r="H98" s="43">
        <v>4</v>
      </c>
      <c r="I98" s="30">
        <v>0</v>
      </c>
      <c r="J98" s="30">
        <v>3</v>
      </c>
      <c r="K98" s="45">
        <v>2</v>
      </c>
      <c r="L98" s="111" t="str">
        <f>IF(INTRO!$E$37="Endemic",IF($H98&gt;0,IF($H98=4,"Unknown",IF($H98=99,"Stopped",$D98)),0),"Not required")</f>
        <v>Unknown</v>
      </c>
      <c r="M98" s="21">
        <f>IF(INTRO!$E$39="Endemic", IF($I98&gt;0, IF($I98=4,"Unknown",IF($I98=99,"Stopped",$D98)), 0),"Not required")</f>
        <v>0</v>
      </c>
      <c r="N98" s="15">
        <f>IF(INTRO!$E$41="Endemic", IF(AND($J98&gt;1,$J98&lt;5), IF($J98=4, "Unknown", E98+F98), 0),"Not required")</f>
        <v>80227</v>
      </c>
      <c r="O98" s="46">
        <f>IF(INTRO!$E$43="Endemic", IF(AND($K98&gt;0,$K98&lt;5), IF($K98=4,"Unknown", IF($K98=1, $F98*0.33, IF($K98=2, $F98*0.5+$G98*0.2, SUM(F98:G98)))), 0),"Not required")</f>
        <v>45897.3</v>
      </c>
      <c r="P98" s="43">
        <v>0</v>
      </c>
      <c r="Q98" s="43">
        <v>0</v>
      </c>
      <c r="R98" s="30">
        <v>1</v>
      </c>
      <c r="S98" s="30">
        <v>0</v>
      </c>
      <c r="T98" s="43"/>
      <c r="U98" s="30"/>
      <c r="V98" s="30"/>
      <c r="W98" s="45"/>
      <c r="X98" s="1">
        <v>2107</v>
      </c>
      <c r="Y98" s="1" t="s">
        <v>172</v>
      </c>
      <c r="AA98" s="19" t="b">
        <f t="shared" si="1"/>
        <v>1</v>
      </c>
    </row>
    <row r="99" spans="1:31" x14ac:dyDescent="0.25">
      <c r="A99" s="25" t="str">
        <f>IF(INTRO!$E$33&lt;&gt;0,INTRO!$E$33, " ")</f>
        <v>Angola</v>
      </c>
      <c r="B99" s="18" t="s">
        <v>165</v>
      </c>
      <c r="C99" s="42" t="s">
        <v>173</v>
      </c>
      <c r="D99" s="41">
        <v>285427.88527550397</v>
      </c>
      <c r="E99" s="21">
        <f>IF(INTRO!$E$48="","",ROUND($D99*INTRO!$E$48,0))</f>
        <v>42814</v>
      </c>
      <c r="F99" s="21">
        <f>IF(INTRO!$E$49="","",ROUND($D99*INTRO!$E$49,0))</f>
        <v>79920</v>
      </c>
      <c r="G99" s="44">
        <f>IF(INTRO!$E$50="","",ROUND($D99*INTRO!$E$50,0))</f>
        <v>151277</v>
      </c>
      <c r="H99" s="43">
        <v>4</v>
      </c>
      <c r="I99" s="30">
        <v>0</v>
      </c>
      <c r="J99" s="30">
        <v>3</v>
      </c>
      <c r="K99" s="45">
        <v>2</v>
      </c>
      <c r="L99" s="111" t="str">
        <f>IF(INTRO!$E$37="Endemic",IF($H99&gt;0,IF($H99=4,"Unknown",IF($H99=99,"Stopped",$D99)),0),"Not required")</f>
        <v>Unknown</v>
      </c>
      <c r="M99" s="21">
        <f>IF(INTRO!$E$39="Endemic", IF($I99&gt;0, IF($I99=4,"Unknown",IF($I99=99,"Stopped",$D99)), 0),"Not required")</f>
        <v>0</v>
      </c>
      <c r="N99" s="15">
        <f>IF(INTRO!$E$41="Endemic", IF(AND($J99&gt;1,$J99&lt;5), IF($J99=4, "Unknown", E99+F99), 0),"Not required")</f>
        <v>122734</v>
      </c>
      <c r="O99" s="46">
        <f>IF(INTRO!$E$43="Endemic", IF(AND($K99&gt;0,$K99&lt;5), IF($K99=4,"Unknown", IF($K99=1, $F99*0.33, IF($K99=2, $F99*0.5+$G99*0.2, SUM(F99:G99)))), 0),"Not required")</f>
        <v>70215.399999999994</v>
      </c>
      <c r="P99" s="43">
        <v>0</v>
      </c>
      <c r="Q99" s="43">
        <v>0</v>
      </c>
      <c r="R99" s="30">
        <v>1</v>
      </c>
      <c r="S99" s="30">
        <v>0</v>
      </c>
      <c r="T99" s="43"/>
      <c r="U99" s="30"/>
      <c r="V99" s="30"/>
      <c r="W99" s="45"/>
      <c r="X99" s="1">
        <v>2108</v>
      </c>
      <c r="Y99" s="1" t="s">
        <v>173</v>
      </c>
      <c r="AA99" s="19" t="b">
        <f t="shared" si="1"/>
        <v>1</v>
      </c>
    </row>
    <row r="100" spans="1:31" x14ac:dyDescent="0.25">
      <c r="A100" s="25" t="str">
        <f>IF(INTRO!$E$33&lt;&gt;0,INTRO!$E$33, " ")</f>
        <v>Angola</v>
      </c>
      <c r="B100" s="18" t="s">
        <v>174</v>
      </c>
      <c r="C100" s="42" t="s">
        <v>175</v>
      </c>
      <c r="D100" s="41">
        <v>1135671.8311231958</v>
      </c>
      <c r="E100" s="21">
        <f>IF(INTRO!$E$48="","",ROUND($D100*INTRO!$E$48,0))</f>
        <v>170351</v>
      </c>
      <c r="F100" s="21">
        <f>IF(INTRO!$E$49="","",ROUND($D100*INTRO!$E$49,0))</f>
        <v>317988</v>
      </c>
      <c r="G100" s="44">
        <f>IF(INTRO!$E$50="","",ROUND($D100*INTRO!$E$50,0))</f>
        <v>601906</v>
      </c>
      <c r="H100" s="43">
        <v>4</v>
      </c>
      <c r="I100" s="30">
        <v>4</v>
      </c>
      <c r="J100" s="30">
        <v>2</v>
      </c>
      <c r="K100" s="45">
        <v>1</v>
      </c>
      <c r="L100" s="111" t="str">
        <f>IF(INTRO!$E$37="Endemic",IF($H100&gt;0,IF($H100=4,"Unknown",IF($H100=99,"Stopped",$D100)),0),"Not required")</f>
        <v>Unknown</v>
      </c>
      <c r="M100" s="21" t="str">
        <f>IF(INTRO!$E$39="Endemic", IF($I100&gt;0, IF($I100=4,"Unknown",IF($I100=99,"Stopped",$D100)), 0),"Not required")</f>
        <v>Unknown</v>
      </c>
      <c r="N100" s="15">
        <f>IF(INTRO!$E$41="Endemic", IF(AND($J100&gt;1,$J100&lt;5), IF($J100=4, "Unknown", E100+F100), 0),"Not required")</f>
        <v>488339</v>
      </c>
      <c r="O100" s="46">
        <f>IF(INTRO!$E$43="Endemic", IF(AND($K100&gt;0,$K100&lt;5), IF($K100=4,"Unknown", IF($K100=1, $F100*0.33, IF($K100=2, $F100*0.5+$G100*0.2, SUM(F100:G100)))), 0),"Not required")</f>
        <v>104936.04000000001</v>
      </c>
      <c r="P100" s="43">
        <v>0</v>
      </c>
      <c r="Q100" s="43">
        <v>0</v>
      </c>
      <c r="R100" s="30">
        <v>1</v>
      </c>
      <c r="S100" s="30">
        <v>0</v>
      </c>
      <c r="T100" s="43"/>
      <c r="U100" s="30"/>
      <c r="V100" s="30"/>
      <c r="W100" s="45"/>
      <c r="X100" s="1">
        <v>2212</v>
      </c>
      <c r="Y100" s="1" t="s">
        <v>175</v>
      </c>
      <c r="AA100" s="19" t="b">
        <f t="shared" si="1"/>
        <v>1</v>
      </c>
    </row>
    <row r="101" spans="1:31" x14ac:dyDescent="0.25">
      <c r="A101" s="25" t="str">
        <f>IF(INTRO!$E$33&lt;&gt;0,INTRO!$E$33, " ")</f>
        <v>Angola</v>
      </c>
      <c r="B101" s="18" t="s">
        <v>174</v>
      </c>
      <c r="C101" s="42" t="s">
        <v>176</v>
      </c>
      <c r="D101" s="41">
        <v>940858.98721765308</v>
      </c>
      <c r="E101" s="21">
        <f>IF(INTRO!$E$48="","",ROUND($D101*INTRO!$E$48,0))</f>
        <v>141129</v>
      </c>
      <c r="F101" s="21">
        <f>IF(INTRO!$E$49="","",ROUND($D101*INTRO!$E$49,0))</f>
        <v>263441</v>
      </c>
      <c r="G101" s="44">
        <f>IF(INTRO!$E$50="","",ROUND($D101*INTRO!$E$50,0))</f>
        <v>498655</v>
      </c>
      <c r="H101" s="43">
        <v>4</v>
      </c>
      <c r="I101" s="30">
        <v>4</v>
      </c>
      <c r="J101" s="30">
        <v>2</v>
      </c>
      <c r="K101" s="45">
        <v>1</v>
      </c>
      <c r="L101" s="111" t="str">
        <f>IF(INTRO!$E$37="Endemic",IF($H101&gt;0,IF($H101=4,"Unknown",IF($H101=99,"Stopped",$D101)),0),"Not required")</f>
        <v>Unknown</v>
      </c>
      <c r="M101" s="21" t="str">
        <f>IF(INTRO!$E$39="Endemic", IF($I101&gt;0, IF($I101=4,"Unknown",IF($I101=99,"Stopped",$D101)), 0),"Not required")</f>
        <v>Unknown</v>
      </c>
      <c r="N101" s="15">
        <f>IF(INTRO!$E$41="Endemic", IF(AND($J101&gt;1,$J101&lt;5), IF($J101=4, "Unknown", E101+F101), 0),"Not required")</f>
        <v>404570</v>
      </c>
      <c r="O101" s="46">
        <f>IF(INTRO!$E$43="Endemic", IF(AND($K101&gt;0,$K101&lt;5), IF($K101=4,"Unknown", IF($K101=1, $F101*0.33, IF($K101=2, $F101*0.5+$G101*0.2, SUM(F101:G101)))), 0),"Not required")</f>
        <v>86935.53</v>
      </c>
      <c r="P101" s="43">
        <v>0</v>
      </c>
      <c r="Q101" s="43">
        <v>0</v>
      </c>
      <c r="R101" s="30">
        <v>1</v>
      </c>
      <c r="S101" s="30">
        <v>0</v>
      </c>
      <c r="T101" s="43"/>
      <c r="U101" s="30"/>
      <c r="V101" s="30"/>
      <c r="W101" s="45"/>
      <c r="X101" s="1">
        <v>2140</v>
      </c>
      <c r="Y101" s="1" t="s">
        <v>176</v>
      </c>
      <c r="AA101" s="19" t="b">
        <f t="shared" si="1"/>
        <v>1</v>
      </c>
    </row>
    <row r="102" spans="1:31" x14ac:dyDescent="0.25">
      <c r="A102" s="25" t="str">
        <f>IF(INTRO!$E$33&lt;&gt;0,INTRO!$E$33, " ")</f>
        <v>Angola</v>
      </c>
      <c r="B102" s="18" t="s">
        <v>174</v>
      </c>
      <c r="C102" s="42" t="s">
        <v>177</v>
      </c>
      <c r="D102" s="41">
        <v>919483.82531026844</v>
      </c>
      <c r="E102" s="21">
        <f>IF(INTRO!$E$48="","",ROUND($D102*INTRO!$E$48,0))</f>
        <v>137923</v>
      </c>
      <c r="F102" s="21">
        <f>IF(INTRO!$E$49="","",ROUND($D102*INTRO!$E$49,0))</f>
        <v>257455</v>
      </c>
      <c r="G102" s="44">
        <f>IF(INTRO!$E$50="","",ROUND($D102*INTRO!$E$50,0))</f>
        <v>487326</v>
      </c>
      <c r="H102" s="43">
        <v>4</v>
      </c>
      <c r="I102" s="30">
        <v>4</v>
      </c>
      <c r="J102" s="30">
        <v>2</v>
      </c>
      <c r="K102" s="45">
        <v>1</v>
      </c>
      <c r="L102" s="111" t="str">
        <f>IF(INTRO!$E$37="Endemic",IF($H102&gt;0,IF($H102=4,"Unknown",IF($H102=99,"Stopped",$D102)),0),"Not required")</f>
        <v>Unknown</v>
      </c>
      <c r="M102" s="21" t="str">
        <f>IF(INTRO!$E$39="Endemic", IF($I102&gt;0, IF($I102=4,"Unknown",IF($I102=99,"Stopped",$D102)), 0),"Not required")</f>
        <v>Unknown</v>
      </c>
      <c r="N102" s="15">
        <f>IF(INTRO!$E$41="Endemic", IF(AND($J102&gt;1,$J102&lt;5), IF($J102=4, "Unknown", E102+F102), 0),"Not required")</f>
        <v>395378</v>
      </c>
      <c r="O102" s="46">
        <f>IF(INTRO!$E$43="Endemic", IF(AND($K102&gt;0,$K102&lt;5), IF($K102=4,"Unknown", IF($K102=1, $F102*0.33, IF($K102=2, $F102*0.5+$G102*0.2, SUM(F102:G102)))), 0),"Not required")</f>
        <v>84960.150000000009</v>
      </c>
      <c r="P102" s="43">
        <v>0</v>
      </c>
      <c r="Q102" s="43">
        <v>0</v>
      </c>
      <c r="R102" s="30">
        <v>1</v>
      </c>
      <c r="S102" s="30">
        <v>0</v>
      </c>
      <c r="T102" s="43"/>
      <c r="U102" s="30"/>
      <c r="V102" s="30"/>
      <c r="W102" s="45"/>
      <c r="X102" s="1">
        <v>2141</v>
      </c>
      <c r="Y102" s="1" t="s">
        <v>177</v>
      </c>
      <c r="AA102" s="19" t="b">
        <f t="shared" si="1"/>
        <v>1</v>
      </c>
    </row>
    <row r="103" spans="1:31" x14ac:dyDescent="0.25">
      <c r="A103" s="25" t="str">
        <f>IF(INTRO!$E$33&lt;&gt;0,INTRO!$E$33, " ")</f>
        <v>Angola</v>
      </c>
      <c r="B103" s="18" t="s">
        <v>174</v>
      </c>
      <c r="C103" s="42" t="s">
        <v>178</v>
      </c>
      <c r="D103" s="41">
        <v>79589.344311608234</v>
      </c>
      <c r="E103" s="21">
        <f>IF(INTRO!$E$48="","",ROUND($D103*INTRO!$E$48,0))</f>
        <v>11938</v>
      </c>
      <c r="F103" s="21">
        <f>IF(INTRO!$E$49="","",ROUND($D103*INTRO!$E$49,0))</f>
        <v>22285</v>
      </c>
      <c r="G103" s="44">
        <f>IF(INTRO!$E$50="","",ROUND($D103*INTRO!$E$50,0))</f>
        <v>42182</v>
      </c>
      <c r="H103" s="43">
        <v>4</v>
      </c>
      <c r="I103" s="30">
        <v>0</v>
      </c>
      <c r="J103" s="30">
        <v>3</v>
      </c>
      <c r="K103" s="45">
        <v>2</v>
      </c>
      <c r="L103" s="111" t="str">
        <f>IF(INTRO!$E$37="Endemic",IF($H103&gt;0,IF($H103=4,"Unknown",IF($H103=99,"Stopped",$D103)),0),"Not required")</f>
        <v>Unknown</v>
      </c>
      <c r="M103" s="21">
        <f>IF(INTRO!$E$39="Endemic", IF($I103&gt;0, IF($I103=4,"Unknown",IF($I103=99,"Stopped",$D103)), 0),"Not required")</f>
        <v>0</v>
      </c>
      <c r="N103" s="15">
        <f>IF(INTRO!$E$41="Endemic", IF(AND($J103&gt;1,$J103&lt;5), IF($J103=4, "Unknown", E103+F103), 0),"Not required")</f>
        <v>34223</v>
      </c>
      <c r="O103" s="46">
        <f>IF(INTRO!$E$43="Endemic", IF(AND($K103&gt;0,$K103&lt;5), IF($K103=4,"Unknown", IF($K103=1, $F103*0.33, IF($K103=2, $F103*0.5+$G103*0.2, SUM(F103:G103)))), 0),"Not required")</f>
        <v>19578.900000000001</v>
      </c>
      <c r="P103" s="43">
        <v>0</v>
      </c>
      <c r="Q103" s="43">
        <v>0</v>
      </c>
      <c r="R103" s="30">
        <v>1</v>
      </c>
      <c r="S103" s="30">
        <v>0</v>
      </c>
      <c r="T103" s="43"/>
      <c r="U103" s="30"/>
      <c r="V103" s="30"/>
      <c r="W103" s="45"/>
      <c r="X103" s="1">
        <v>2051</v>
      </c>
      <c r="Y103" s="1" t="s">
        <v>178</v>
      </c>
      <c r="AA103" s="19" t="b">
        <f t="shared" si="1"/>
        <v>1</v>
      </c>
    </row>
    <row r="104" spans="1:31" x14ac:dyDescent="0.25">
      <c r="A104" s="25" t="str">
        <f>IF(INTRO!$E$33&lt;&gt;0,INTRO!$E$33, " ")</f>
        <v>Angola</v>
      </c>
      <c r="B104" s="18" t="s">
        <v>174</v>
      </c>
      <c r="C104" s="42" t="s">
        <v>174</v>
      </c>
      <c r="D104" s="41">
        <v>2247284.7430426092</v>
      </c>
      <c r="E104" s="21">
        <f>IF(INTRO!$E$48="","",ROUND($D104*INTRO!$E$48,0))</f>
        <v>337093</v>
      </c>
      <c r="F104" s="21">
        <f>IF(INTRO!$E$49="","",ROUND($D104*INTRO!$E$49,0))</f>
        <v>629240</v>
      </c>
      <c r="G104" s="44">
        <f>IF(INTRO!$E$50="","",ROUND($D104*INTRO!$E$50,0))</f>
        <v>1191061</v>
      </c>
      <c r="H104" s="43">
        <v>4</v>
      </c>
      <c r="I104" s="30">
        <v>4</v>
      </c>
      <c r="J104" s="30">
        <v>2</v>
      </c>
      <c r="K104" s="45">
        <v>1</v>
      </c>
      <c r="L104" s="111" t="str">
        <f>IF(INTRO!$E$37="Endemic",IF($H104&gt;0,IF($H104=4,"Unknown",IF($H104=99,"Stopped",$D104)),0),"Not required")</f>
        <v>Unknown</v>
      </c>
      <c r="M104" s="21" t="str">
        <f>IF(INTRO!$E$39="Endemic", IF($I104&gt;0, IF($I104=4,"Unknown",IF($I104=99,"Stopped",$D104)), 0),"Not required")</f>
        <v>Unknown</v>
      </c>
      <c r="N104" s="15">
        <f>IF(INTRO!$E$41="Endemic", IF(AND($J104&gt;1,$J104&lt;5), IF($J104=4, "Unknown", E104+F104), 0),"Not required")</f>
        <v>966333</v>
      </c>
      <c r="O104" s="46">
        <f>IF(INTRO!$E$43="Endemic", IF(AND($K104&gt;0,$K104&lt;5), IF($K104=4,"Unknown", IF($K104=1, $F104*0.33, IF($K104=2, $F104*0.5+$G104*0.2, SUM(F104:G104)))), 0),"Not required")</f>
        <v>207649.2</v>
      </c>
      <c r="P104" s="43">
        <v>0</v>
      </c>
      <c r="Q104" s="43">
        <v>0</v>
      </c>
      <c r="R104" s="30">
        <v>1</v>
      </c>
      <c r="S104" s="30">
        <v>0</v>
      </c>
      <c r="T104" s="43"/>
      <c r="U104" s="30"/>
      <c r="V104" s="30"/>
      <c r="W104" s="45"/>
      <c r="X104" s="1">
        <v>2219</v>
      </c>
      <c r="Y104" s="1" t="s">
        <v>174</v>
      </c>
      <c r="AA104" s="19" t="b">
        <f t="shared" si="1"/>
        <v>1</v>
      </c>
      <c r="AE104" s="19"/>
    </row>
    <row r="105" spans="1:31" x14ac:dyDescent="0.25">
      <c r="A105" s="25" t="str">
        <f>IF(INTRO!$E$33&lt;&gt;0,INTRO!$E$33, " ")</f>
        <v>Angola</v>
      </c>
      <c r="B105" s="18" t="s">
        <v>174</v>
      </c>
      <c r="C105" s="42" t="s">
        <v>179</v>
      </c>
      <c r="D105" s="41">
        <v>26748.007762191261</v>
      </c>
      <c r="E105" s="21">
        <f>IF(INTRO!$E$48="","",ROUND($D105*INTRO!$E$48,0))</f>
        <v>4012</v>
      </c>
      <c r="F105" s="21">
        <f>IF(INTRO!$E$49="","",ROUND($D105*INTRO!$E$49,0))</f>
        <v>7489</v>
      </c>
      <c r="G105" s="44">
        <f>IF(INTRO!$E$50="","",ROUND($D105*INTRO!$E$50,0))</f>
        <v>14176</v>
      </c>
      <c r="H105" s="43">
        <v>4</v>
      </c>
      <c r="I105" s="30">
        <v>4</v>
      </c>
      <c r="J105" s="30">
        <v>3</v>
      </c>
      <c r="K105" s="45">
        <v>2</v>
      </c>
      <c r="L105" s="111" t="str">
        <f>IF(INTRO!$E$37="Endemic",IF($H105&gt;0,IF($H105=4,"Unknown",IF($H105=99,"Stopped",$D105)),0),"Not required")</f>
        <v>Unknown</v>
      </c>
      <c r="M105" s="21" t="str">
        <f>IF(INTRO!$E$39="Endemic", IF($I105&gt;0, IF($I105=4,"Unknown",IF($I105=99,"Stopped",$D105)), 0),"Not required")</f>
        <v>Unknown</v>
      </c>
      <c r="N105" s="15">
        <f>IF(INTRO!$E$41="Endemic", IF(AND($J105&gt;1,$J105&lt;5), IF($J105=4, "Unknown", E105+F105), 0),"Not required")</f>
        <v>11501</v>
      </c>
      <c r="O105" s="46">
        <f>IF(INTRO!$E$43="Endemic", IF(AND($K105&gt;0,$K105&lt;5), IF($K105=4,"Unknown", IF($K105=1, $F105*0.33, IF($K105=2, $F105*0.5+$G105*0.2, SUM(F105:G105)))), 0),"Not required")</f>
        <v>6579.7000000000007</v>
      </c>
      <c r="P105" s="43">
        <v>0</v>
      </c>
      <c r="Q105" s="43">
        <v>0</v>
      </c>
      <c r="R105" s="30">
        <v>1</v>
      </c>
      <c r="S105" s="30">
        <v>0</v>
      </c>
      <c r="T105" s="43"/>
      <c r="U105" s="30"/>
      <c r="V105" s="30"/>
      <c r="W105" s="45"/>
      <c r="X105" s="1">
        <v>2052</v>
      </c>
      <c r="Y105" s="1" t="s">
        <v>179</v>
      </c>
      <c r="AA105" s="19" t="b">
        <f t="shared" si="1"/>
        <v>1</v>
      </c>
    </row>
    <row r="106" spans="1:31" x14ac:dyDescent="0.25">
      <c r="A106" s="25" t="str">
        <f>IF(INTRO!$E$33&lt;&gt;0,INTRO!$E$33, " ")</f>
        <v>Angola</v>
      </c>
      <c r="B106" s="18" t="s">
        <v>174</v>
      </c>
      <c r="C106" s="42" t="s">
        <v>180</v>
      </c>
      <c r="D106" s="41">
        <v>1626793.018849581</v>
      </c>
      <c r="E106" s="21">
        <f>IF(INTRO!$E$48="","",ROUND($D106*INTRO!$E$48,0))</f>
        <v>244019</v>
      </c>
      <c r="F106" s="21">
        <f>IF(INTRO!$E$49="","",ROUND($D106*INTRO!$E$49,0))</f>
        <v>455502</v>
      </c>
      <c r="G106" s="44">
        <f>IF(INTRO!$E$50="","",ROUND($D106*INTRO!$E$50,0))</f>
        <v>862200</v>
      </c>
      <c r="H106" s="43">
        <v>4</v>
      </c>
      <c r="I106" s="30">
        <v>4</v>
      </c>
      <c r="J106" s="30">
        <v>2</v>
      </c>
      <c r="K106" s="45">
        <v>1</v>
      </c>
      <c r="L106" s="111" t="str">
        <f>IF(INTRO!$E$37="Endemic",IF($H106&gt;0,IF($H106=4,"Unknown",IF($H106=99,"Stopped",$D106)),0),"Not required")</f>
        <v>Unknown</v>
      </c>
      <c r="M106" s="21" t="str">
        <f>IF(INTRO!$E$39="Endemic", IF($I106&gt;0, IF($I106=4,"Unknown",IF($I106=99,"Stopped",$D106)), 0),"Not required")</f>
        <v>Unknown</v>
      </c>
      <c r="N106" s="15">
        <f>IF(INTRO!$E$41="Endemic", IF(AND($J106&gt;1,$J106&lt;5), IF($J106=4, "Unknown", E106+F106), 0),"Not required")</f>
        <v>699521</v>
      </c>
      <c r="O106" s="46">
        <f>IF(INTRO!$E$43="Endemic", IF(AND($K106&gt;0,$K106&lt;5), IF($K106=4,"Unknown", IF($K106=1, $F106*0.33, IF($K106=2, $F106*0.5+$G106*0.2, SUM(F106:G106)))), 0),"Not required")</f>
        <v>150315.66</v>
      </c>
      <c r="P106" s="43">
        <v>0</v>
      </c>
      <c r="Q106" s="43">
        <v>0</v>
      </c>
      <c r="R106" s="30">
        <v>1</v>
      </c>
      <c r="S106" s="30">
        <v>0</v>
      </c>
      <c r="T106" s="43"/>
      <c r="U106" s="30"/>
      <c r="V106" s="30"/>
      <c r="W106" s="45"/>
      <c r="X106" s="1">
        <v>2148</v>
      </c>
      <c r="Y106" s="1" t="s">
        <v>180</v>
      </c>
      <c r="AA106" s="19" t="b">
        <f t="shared" si="1"/>
        <v>1</v>
      </c>
      <c r="AE106" s="19"/>
    </row>
    <row r="107" spans="1:31" x14ac:dyDescent="0.25">
      <c r="A107" s="25" t="str">
        <f>IF(INTRO!$E$33&lt;&gt;0,INTRO!$E$33, " ")</f>
        <v>Angola</v>
      </c>
      <c r="B107" s="18" t="s">
        <v>181</v>
      </c>
      <c r="C107" s="42" t="s">
        <v>182</v>
      </c>
      <c r="D107" s="41">
        <v>120353.758506288</v>
      </c>
      <c r="E107" s="21">
        <f>IF(INTRO!$E$48="","",ROUND($D107*INTRO!$E$48,0))</f>
        <v>18053</v>
      </c>
      <c r="F107" s="21">
        <f>IF(INTRO!$E$49="","",ROUND($D107*INTRO!$E$49,0))</f>
        <v>33699</v>
      </c>
      <c r="G107" s="44">
        <f>IF(INTRO!$E$50="","",ROUND($D107*INTRO!$E$50,0))</f>
        <v>63787</v>
      </c>
      <c r="H107" s="43">
        <v>4</v>
      </c>
      <c r="I107" s="30">
        <v>1</v>
      </c>
      <c r="J107" s="30">
        <v>3</v>
      </c>
      <c r="K107" s="45">
        <v>1</v>
      </c>
      <c r="L107" s="111" t="str">
        <f>IF(INTRO!$E$37="Endemic",IF($H107&gt;0,IF($H107=4,"Unknown",IF($H107=99,"Stopped",$D107)),0),"Not required")</f>
        <v>Unknown</v>
      </c>
      <c r="M107" s="21">
        <f>IF(INTRO!$E$39="Endemic", IF($I107&gt;0, IF($I107=4,"Unknown",IF($I107=99,"Stopped",$D107)), 0),"Not required")</f>
        <v>120353.758506288</v>
      </c>
      <c r="N107" s="15">
        <f>IF(INTRO!$E$41="Endemic", IF(AND($J107&gt;1,$J107&lt;5), IF($J107=4, "Unknown", E107+F107), 0),"Not required")</f>
        <v>51752</v>
      </c>
      <c r="O107" s="46">
        <f>IF(INTRO!$E$43="Endemic", IF(AND($K107&gt;0,$K107&lt;5), IF($K107=4,"Unknown", IF($K107=1, $F107*0.33, IF($K107=2, $F107*0.5+$G107*0.2, SUM(F107:G107)))), 0),"Not required")</f>
        <v>11120.67</v>
      </c>
      <c r="P107" s="43">
        <v>0</v>
      </c>
      <c r="Q107" s="43">
        <v>1</v>
      </c>
      <c r="R107" s="30">
        <v>1</v>
      </c>
      <c r="S107" s="30">
        <v>0</v>
      </c>
      <c r="T107" s="43"/>
      <c r="U107" s="30"/>
      <c r="V107" s="30"/>
      <c r="W107" s="45"/>
      <c r="X107" s="1">
        <v>2150</v>
      </c>
      <c r="Y107" s="1" t="s">
        <v>182</v>
      </c>
      <c r="AA107" s="19" t="b">
        <f t="shared" si="1"/>
        <v>1</v>
      </c>
    </row>
    <row r="108" spans="1:31" x14ac:dyDescent="0.25">
      <c r="A108" s="25" t="str">
        <f>IF(INTRO!$E$33&lt;&gt;0,INTRO!$E$33, " ")</f>
        <v>Angola</v>
      </c>
      <c r="B108" s="18" t="s">
        <v>181</v>
      </c>
      <c r="C108" s="42" t="s">
        <v>183</v>
      </c>
      <c r="D108" s="41">
        <v>57328.699198176</v>
      </c>
      <c r="E108" s="21">
        <f>IF(INTRO!$E$48="","",ROUND($D108*INTRO!$E$48,0))</f>
        <v>8599</v>
      </c>
      <c r="F108" s="21">
        <f>IF(INTRO!$E$49="","",ROUND($D108*INTRO!$E$49,0))</f>
        <v>16052</v>
      </c>
      <c r="G108" s="44">
        <f>IF(INTRO!$E$50="","",ROUND($D108*INTRO!$E$50,0))</f>
        <v>30384</v>
      </c>
      <c r="H108" s="43">
        <v>4</v>
      </c>
      <c r="I108" s="30">
        <v>1</v>
      </c>
      <c r="J108" s="30">
        <v>3</v>
      </c>
      <c r="K108" s="45">
        <v>1</v>
      </c>
      <c r="L108" s="111" t="str">
        <f>IF(INTRO!$E$37="Endemic",IF($H108&gt;0,IF($H108=4,"Unknown",IF($H108=99,"Stopped",$D108)),0),"Not required")</f>
        <v>Unknown</v>
      </c>
      <c r="M108" s="21">
        <f>IF(INTRO!$E$39="Endemic", IF($I108&gt;0, IF($I108=4,"Unknown",IF($I108=99,"Stopped",$D108)), 0),"Not required")</f>
        <v>57328.699198176</v>
      </c>
      <c r="N108" s="15">
        <f>IF(INTRO!$E$41="Endemic", IF(AND($J108&gt;1,$J108&lt;5), IF($J108=4, "Unknown", E108+F108), 0),"Not required")</f>
        <v>24651</v>
      </c>
      <c r="O108" s="46">
        <f>IF(INTRO!$E$43="Endemic", IF(AND($K108&gt;0,$K108&lt;5), IF($K108=4,"Unknown", IF($K108=1, $F108*0.33, IF($K108=2, $F108*0.5+$G108*0.2, SUM(F108:G108)))), 0),"Not required")</f>
        <v>5297.16</v>
      </c>
      <c r="P108" s="43">
        <v>0</v>
      </c>
      <c r="Q108" s="43">
        <v>1</v>
      </c>
      <c r="R108" s="30">
        <v>1</v>
      </c>
      <c r="S108" s="30">
        <v>0</v>
      </c>
      <c r="T108" s="43"/>
      <c r="U108" s="30"/>
      <c r="V108" s="30"/>
      <c r="W108" s="45"/>
      <c r="X108" s="1">
        <v>2151</v>
      </c>
      <c r="Y108" s="1" t="s">
        <v>183</v>
      </c>
      <c r="AA108" s="19" t="b">
        <f t="shared" si="1"/>
        <v>1</v>
      </c>
    </row>
    <row r="109" spans="1:31" x14ac:dyDescent="0.25">
      <c r="A109" s="25" t="str">
        <f>IF(INTRO!$E$33&lt;&gt;0,INTRO!$E$33, " ")</f>
        <v>Angola</v>
      </c>
      <c r="B109" s="18" t="s">
        <v>181</v>
      </c>
      <c r="C109" s="42" t="s">
        <v>184</v>
      </c>
      <c r="D109" s="41">
        <v>28894.610331863998</v>
      </c>
      <c r="E109" s="21">
        <f>IF(INTRO!$E$48="","",ROUND($D109*INTRO!$E$48,0))</f>
        <v>4334</v>
      </c>
      <c r="F109" s="21">
        <f>IF(INTRO!$E$49="","",ROUND($D109*INTRO!$E$49,0))</f>
        <v>8090</v>
      </c>
      <c r="G109" s="44">
        <f>IF(INTRO!$E$50="","",ROUND($D109*INTRO!$E$50,0))</f>
        <v>15314</v>
      </c>
      <c r="H109" s="43">
        <v>4</v>
      </c>
      <c r="I109" s="30">
        <v>1</v>
      </c>
      <c r="J109" s="30">
        <v>3</v>
      </c>
      <c r="K109" s="45">
        <v>1</v>
      </c>
      <c r="L109" s="111" t="str">
        <f>IF(INTRO!$E$37="Endemic",IF($H109&gt;0,IF($H109=4,"Unknown",IF($H109=99,"Stopped",$D109)),0),"Not required")</f>
        <v>Unknown</v>
      </c>
      <c r="M109" s="21">
        <f>IF(INTRO!$E$39="Endemic", IF($I109&gt;0, IF($I109=4,"Unknown",IF($I109=99,"Stopped",$D109)), 0),"Not required")</f>
        <v>28894.610331863998</v>
      </c>
      <c r="N109" s="15">
        <f>IF(INTRO!$E$41="Endemic", IF(AND($J109&gt;1,$J109&lt;5), IF($J109=4, "Unknown", E109+F109), 0),"Not required")</f>
        <v>12424</v>
      </c>
      <c r="O109" s="46">
        <f>IF(INTRO!$E$43="Endemic", IF(AND($K109&gt;0,$K109&lt;5), IF($K109=4,"Unknown", IF($K109=1, $F109*0.33, IF($K109=2, $F109*0.5+$G109*0.2, SUM(F109:G109)))), 0),"Not required")</f>
        <v>2669.7000000000003</v>
      </c>
      <c r="P109" s="43">
        <v>0</v>
      </c>
      <c r="Q109" s="43">
        <v>1</v>
      </c>
      <c r="R109" s="30">
        <v>1</v>
      </c>
      <c r="S109" s="30">
        <v>0</v>
      </c>
      <c r="T109" s="43"/>
      <c r="U109" s="30"/>
      <c r="V109" s="30"/>
      <c r="W109" s="45"/>
      <c r="X109" s="1">
        <v>2152</v>
      </c>
      <c r="Y109" s="1" t="s">
        <v>184</v>
      </c>
      <c r="AA109" s="19" t="b">
        <f t="shared" si="1"/>
        <v>1</v>
      </c>
    </row>
    <row r="110" spans="1:31" x14ac:dyDescent="0.25">
      <c r="A110" s="25" t="str">
        <f>IF(INTRO!$E$33&lt;&gt;0,INTRO!$E$33, " ")</f>
        <v>Angola</v>
      </c>
      <c r="B110" s="18" t="s">
        <v>181</v>
      </c>
      <c r="C110" s="42" t="s">
        <v>185</v>
      </c>
      <c r="D110" s="41">
        <v>208628.67042115194</v>
      </c>
      <c r="E110" s="21">
        <f>IF(INTRO!$E$48="","",ROUND($D110*INTRO!$E$48,0))</f>
        <v>31294</v>
      </c>
      <c r="F110" s="21">
        <f>IF(INTRO!$E$49="","",ROUND($D110*INTRO!$E$49,0))</f>
        <v>58416</v>
      </c>
      <c r="G110" s="44">
        <f>IF(INTRO!$E$50="","",ROUND($D110*INTRO!$E$50,0))</f>
        <v>110573</v>
      </c>
      <c r="H110" s="43">
        <v>4</v>
      </c>
      <c r="I110" s="30">
        <v>1</v>
      </c>
      <c r="J110" s="30">
        <v>3</v>
      </c>
      <c r="K110" s="45">
        <v>1</v>
      </c>
      <c r="L110" s="111" t="str">
        <f>IF(INTRO!$E$37="Endemic",IF($H110&gt;0,IF($H110=4,"Unknown",IF($H110=99,"Stopped",$D110)),0),"Not required")</f>
        <v>Unknown</v>
      </c>
      <c r="M110" s="21">
        <f>IF(INTRO!$E$39="Endemic", IF($I110&gt;0, IF($I110=4,"Unknown",IF($I110=99,"Stopped",$D110)), 0),"Not required")</f>
        <v>208628.67042115194</v>
      </c>
      <c r="N110" s="15">
        <f>IF(INTRO!$E$41="Endemic", IF(AND($J110&gt;1,$J110&lt;5), IF($J110=4, "Unknown", E110+F110), 0),"Not required")</f>
        <v>89710</v>
      </c>
      <c r="O110" s="46">
        <f>IF(INTRO!$E$43="Endemic", IF(AND($K110&gt;0,$K110&lt;5), IF($K110=4,"Unknown", IF($K110=1, $F110*0.33, IF($K110=2, $F110*0.5+$G110*0.2, SUM(F110:G110)))), 0),"Not required")</f>
        <v>19277.280000000002</v>
      </c>
      <c r="P110" s="43">
        <v>0</v>
      </c>
      <c r="Q110" s="43">
        <v>1</v>
      </c>
      <c r="R110" s="30">
        <v>1</v>
      </c>
      <c r="S110" s="30">
        <v>0</v>
      </c>
      <c r="T110" s="43"/>
      <c r="U110" s="30"/>
      <c r="V110" s="30"/>
      <c r="W110" s="45"/>
      <c r="X110" s="1">
        <v>2149</v>
      </c>
      <c r="Y110" s="1" t="s">
        <v>185</v>
      </c>
      <c r="AA110" s="19" t="b">
        <f t="shared" si="1"/>
        <v>1</v>
      </c>
    </row>
    <row r="111" spans="1:31" x14ac:dyDescent="0.25">
      <c r="A111" s="25" t="str">
        <f>IF(INTRO!$E$33&lt;&gt;0,INTRO!$E$33, " ")</f>
        <v>Angola</v>
      </c>
      <c r="B111" s="18" t="s">
        <v>181</v>
      </c>
      <c r="C111" s="42" t="s">
        <v>186</v>
      </c>
      <c r="D111" s="41">
        <v>184847.50789372795</v>
      </c>
      <c r="E111" s="21">
        <f>IF(INTRO!$E$48="","",ROUND($D111*INTRO!$E$48,0))</f>
        <v>27727</v>
      </c>
      <c r="F111" s="21">
        <f>IF(INTRO!$E$49="","",ROUND($D111*INTRO!$E$49,0))</f>
        <v>51757</v>
      </c>
      <c r="G111" s="44">
        <f>IF(INTRO!$E$50="","",ROUND($D111*INTRO!$E$50,0))</f>
        <v>97969</v>
      </c>
      <c r="H111" s="43">
        <v>4</v>
      </c>
      <c r="I111" s="30">
        <v>0</v>
      </c>
      <c r="J111" s="30">
        <v>3</v>
      </c>
      <c r="K111" s="45">
        <v>1</v>
      </c>
      <c r="L111" s="111" t="str">
        <f>IF(INTRO!$E$37="Endemic",IF($H111&gt;0,IF($H111=4,"Unknown",IF($H111=99,"Stopped",$D111)),0),"Not required")</f>
        <v>Unknown</v>
      </c>
      <c r="M111" s="21">
        <f>IF(INTRO!$E$39="Endemic", IF($I111&gt;0, IF($I111=4,"Unknown",IF($I111=99,"Stopped",$D111)), 0),"Not required")</f>
        <v>0</v>
      </c>
      <c r="N111" s="15">
        <f>IF(INTRO!$E$41="Endemic", IF(AND($J111&gt;1,$J111&lt;5), IF($J111=4, "Unknown", E111+F111), 0),"Not required")</f>
        <v>79484</v>
      </c>
      <c r="O111" s="46">
        <f>IF(INTRO!$E$43="Endemic", IF(AND($K111&gt;0,$K111&lt;5), IF($K111=4,"Unknown", IF($K111=1, $F111*0.33, IF($K111=2, $F111*0.5+$G111*0.2, SUM(F111:G111)))), 0),"Not required")</f>
        <v>17079.810000000001</v>
      </c>
      <c r="P111" s="43">
        <v>0</v>
      </c>
      <c r="Q111" s="43">
        <v>0</v>
      </c>
      <c r="R111" s="30">
        <v>1</v>
      </c>
      <c r="S111" s="30">
        <v>0</v>
      </c>
      <c r="T111" s="43"/>
      <c r="U111" s="30"/>
      <c r="V111" s="30"/>
      <c r="W111" s="45"/>
      <c r="X111" s="1">
        <v>2153</v>
      </c>
      <c r="Y111" s="1" t="s">
        <v>186</v>
      </c>
      <c r="AA111" s="19" t="b">
        <f t="shared" si="1"/>
        <v>1</v>
      </c>
    </row>
    <row r="112" spans="1:31" x14ac:dyDescent="0.25">
      <c r="A112" s="25" t="str">
        <f>IF(INTRO!$E$33&lt;&gt;0,INTRO!$E$33, " ")</f>
        <v>Angola</v>
      </c>
      <c r="B112" s="18" t="s">
        <v>181</v>
      </c>
      <c r="C112" s="42" t="s">
        <v>187</v>
      </c>
      <c r="D112" s="41">
        <v>21026.331418175996</v>
      </c>
      <c r="E112" s="21">
        <f>IF(INTRO!$E$48="","",ROUND($D112*INTRO!$E$48,0))</f>
        <v>3154</v>
      </c>
      <c r="F112" s="21">
        <f>IF(INTRO!$E$49="","",ROUND($D112*INTRO!$E$49,0))</f>
        <v>5887</v>
      </c>
      <c r="G112" s="44">
        <f>IF(INTRO!$E$50="","",ROUND($D112*INTRO!$E$50,0))</f>
        <v>11144</v>
      </c>
      <c r="H112" s="43">
        <v>4</v>
      </c>
      <c r="I112" s="30">
        <v>1</v>
      </c>
      <c r="J112" s="30">
        <v>3</v>
      </c>
      <c r="K112" s="45">
        <v>1</v>
      </c>
      <c r="L112" s="111" t="str">
        <f>IF(INTRO!$E$37="Endemic",IF($H112&gt;0,IF($H112=4,"Unknown",IF($H112=99,"Stopped",$D112)),0),"Not required")</f>
        <v>Unknown</v>
      </c>
      <c r="M112" s="21">
        <f>IF(INTRO!$E$39="Endemic", IF($I112&gt;0, IF($I112=4,"Unknown",IF($I112=99,"Stopped",$D112)), 0),"Not required")</f>
        <v>21026.331418175996</v>
      </c>
      <c r="N112" s="15">
        <f>IF(INTRO!$E$41="Endemic", IF(AND($J112&gt;1,$J112&lt;5), IF($J112=4, "Unknown", E112+F112), 0),"Not required")</f>
        <v>9041</v>
      </c>
      <c r="O112" s="46">
        <f>IF(INTRO!$E$43="Endemic", IF(AND($K112&gt;0,$K112&lt;5), IF($K112=4,"Unknown", IF($K112=1, $F112*0.33, IF($K112=2, $F112*0.5+$G112*0.2, SUM(F112:G112)))), 0),"Not required")</f>
        <v>1942.71</v>
      </c>
      <c r="P112" s="43">
        <v>0</v>
      </c>
      <c r="Q112" s="43">
        <v>1</v>
      </c>
      <c r="R112" s="30">
        <v>1</v>
      </c>
      <c r="S112" s="30">
        <v>0</v>
      </c>
      <c r="T112" s="43"/>
      <c r="U112" s="30"/>
      <c r="V112" s="30"/>
      <c r="W112" s="45"/>
      <c r="X112" s="1">
        <v>2154</v>
      </c>
      <c r="Y112" s="1" t="s">
        <v>187</v>
      </c>
      <c r="AA112" s="19" t="b">
        <f t="shared" si="1"/>
        <v>1</v>
      </c>
    </row>
    <row r="113" spans="1:27" x14ac:dyDescent="0.25">
      <c r="A113" s="25" t="str">
        <f>IF(INTRO!$E$33&lt;&gt;0,INTRO!$E$33, " ")</f>
        <v>Angola</v>
      </c>
      <c r="B113" s="18" t="s">
        <v>181</v>
      </c>
      <c r="C113" s="42" t="s">
        <v>188</v>
      </c>
      <c r="D113" s="41">
        <v>19513.041287003998</v>
      </c>
      <c r="E113" s="21">
        <f>IF(INTRO!$E$48="","",ROUND($D113*INTRO!$E$48,0))</f>
        <v>2927</v>
      </c>
      <c r="F113" s="21">
        <f>IF(INTRO!$E$49="","",ROUND($D113*INTRO!$E$49,0))</f>
        <v>5464</v>
      </c>
      <c r="G113" s="44">
        <f>IF(INTRO!$E$50="","",ROUND($D113*INTRO!$E$50,0))</f>
        <v>10342</v>
      </c>
      <c r="H113" s="43">
        <v>4</v>
      </c>
      <c r="I113" s="30">
        <v>1</v>
      </c>
      <c r="J113" s="30">
        <v>3</v>
      </c>
      <c r="K113" s="45">
        <v>1</v>
      </c>
      <c r="L113" s="111" t="str">
        <f>IF(INTRO!$E$37="Endemic",IF($H113&gt;0,IF($H113=4,"Unknown",IF($H113=99,"Stopped",$D113)),0),"Not required")</f>
        <v>Unknown</v>
      </c>
      <c r="M113" s="21">
        <f>IF(INTRO!$E$39="Endemic", IF($I113&gt;0, IF($I113=4,"Unknown",IF($I113=99,"Stopped",$D113)), 0),"Not required")</f>
        <v>19513.041287003998</v>
      </c>
      <c r="N113" s="15">
        <f>IF(INTRO!$E$41="Endemic", IF(AND($J113&gt;1,$J113&lt;5), IF($J113=4, "Unknown", E113+F113), 0),"Not required")</f>
        <v>8391</v>
      </c>
      <c r="O113" s="46">
        <f>IF(INTRO!$E$43="Endemic", IF(AND($K113&gt;0,$K113&lt;5), IF($K113=4,"Unknown", IF($K113=1, $F113*0.33, IF($K113=2, $F113*0.5+$G113*0.2, SUM(F113:G113)))), 0),"Not required")</f>
        <v>1803.1200000000001</v>
      </c>
      <c r="P113" s="43">
        <v>0</v>
      </c>
      <c r="Q113" s="43">
        <v>1</v>
      </c>
      <c r="R113" s="30">
        <v>1</v>
      </c>
      <c r="S113" s="30">
        <v>0</v>
      </c>
      <c r="T113" s="43"/>
      <c r="U113" s="30"/>
      <c r="V113" s="30"/>
      <c r="W113" s="45"/>
      <c r="X113" s="1">
        <v>2155</v>
      </c>
      <c r="Y113" s="1" t="s">
        <v>188</v>
      </c>
      <c r="AA113" s="19" t="b">
        <f t="shared" si="1"/>
        <v>1</v>
      </c>
    </row>
    <row r="114" spans="1:27" x14ac:dyDescent="0.25">
      <c r="A114" s="25" t="str">
        <f>IF(INTRO!$E$33&lt;&gt;0,INTRO!$E$33, " ")</f>
        <v>Angola</v>
      </c>
      <c r="B114" s="18" t="s">
        <v>181</v>
      </c>
      <c r="C114" s="42" t="s">
        <v>189</v>
      </c>
      <c r="D114" s="41">
        <v>156439.34929011596</v>
      </c>
      <c r="E114" s="21">
        <f>IF(INTRO!$E$48="","",ROUND($D114*INTRO!$E$48,0))</f>
        <v>23466</v>
      </c>
      <c r="F114" s="21">
        <f>IF(INTRO!$E$49="","",ROUND($D114*INTRO!$E$49,0))</f>
        <v>43803</v>
      </c>
      <c r="G114" s="44">
        <f>IF(INTRO!$E$50="","",ROUND($D114*INTRO!$E$50,0))</f>
        <v>82913</v>
      </c>
      <c r="H114" s="43">
        <v>4</v>
      </c>
      <c r="I114" s="30">
        <v>1</v>
      </c>
      <c r="J114" s="30">
        <v>3</v>
      </c>
      <c r="K114" s="45">
        <v>1</v>
      </c>
      <c r="L114" s="111" t="str">
        <f>IF(INTRO!$E$37="Endemic",IF($H114&gt;0,IF($H114=4,"Unknown",IF($H114=99,"Stopped",$D114)),0),"Not required")</f>
        <v>Unknown</v>
      </c>
      <c r="M114" s="21">
        <f>IF(INTRO!$E$39="Endemic", IF($I114&gt;0, IF($I114=4,"Unknown",IF($I114=99,"Stopped",$D114)), 0),"Not required")</f>
        <v>156439.34929011596</v>
      </c>
      <c r="N114" s="15">
        <f>IF(INTRO!$E$41="Endemic", IF(AND($J114&gt;1,$J114&lt;5), IF($J114=4, "Unknown", E114+F114), 0),"Not required")</f>
        <v>67269</v>
      </c>
      <c r="O114" s="46">
        <f>IF(INTRO!$E$43="Endemic", IF(AND($K114&gt;0,$K114&lt;5), IF($K114=4,"Unknown", IF($K114=1, $F114*0.33, IF($K114=2, $F114*0.5+$G114*0.2, SUM(F114:G114)))), 0),"Not required")</f>
        <v>14454.99</v>
      </c>
      <c r="P114" s="43">
        <v>0</v>
      </c>
      <c r="Q114" s="43">
        <v>1</v>
      </c>
      <c r="R114" s="30">
        <v>1</v>
      </c>
      <c r="S114" s="30">
        <v>0</v>
      </c>
      <c r="T114" s="43"/>
      <c r="U114" s="30"/>
      <c r="V114" s="30"/>
      <c r="W114" s="45"/>
      <c r="X114" s="1">
        <v>2156</v>
      </c>
      <c r="Y114" s="1" t="s">
        <v>189</v>
      </c>
      <c r="AA114" s="19" t="b">
        <f t="shared" si="1"/>
        <v>1</v>
      </c>
    </row>
    <row r="115" spans="1:27" x14ac:dyDescent="0.25">
      <c r="A115" s="25" t="str">
        <f>IF(INTRO!$E$33&lt;&gt;0,INTRO!$E$33, " ")</f>
        <v>Angola</v>
      </c>
      <c r="B115" s="18" t="s">
        <v>181</v>
      </c>
      <c r="C115" s="42" t="s">
        <v>190</v>
      </c>
      <c r="D115" s="41">
        <v>55916.018486279987</v>
      </c>
      <c r="E115" s="21">
        <f>IF(INTRO!$E$48="","",ROUND($D115*INTRO!$E$48,0))</f>
        <v>8387</v>
      </c>
      <c r="F115" s="21">
        <f>IF(INTRO!$E$49="","",ROUND($D115*INTRO!$E$49,0))</f>
        <v>15656</v>
      </c>
      <c r="G115" s="44">
        <f>IF(INTRO!$E$50="","",ROUND($D115*INTRO!$E$50,0))</f>
        <v>29635</v>
      </c>
      <c r="H115" s="43">
        <v>4</v>
      </c>
      <c r="I115" s="30">
        <v>0</v>
      </c>
      <c r="J115" s="30">
        <v>3</v>
      </c>
      <c r="K115" s="45">
        <v>1</v>
      </c>
      <c r="L115" s="111" t="str">
        <f>IF(INTRO!$E$37="Endemic",IF($H115&gt;0,IF($H115=4,"Unknown",IF($H115=99,"Stopped",$D115)),0),"Not required")</f>
        <v>Unknown</v>
      </c>
      <c r="M115" s="21">
        <f>IF(INTRO!$E$39="Endemic", IF($I115&gt;0, IF($I115=4,"Unknown",IF($I115=99,"Stopped",$D115)), 0),"Not required")</f>
        <v>0</v>
      </c>
      <c r="N115" s="15">
        <f>IF(INTRO!$E$41="Endemic", IF(AND($J115&gt;1,$J115&lt;5), IF($J115=4, "Unknown", E115+F115), 0),"Not required")</f>
        <v>24043</v>
      </c>
      <c r="O115" s="46">
        <f>IF(INTRO!$E$43="Endemic", IF(AND($K115&gt;0,$K115&lt;5), IF($K115=4,"Unknown", IF($K115=1, $F115*0.33, IF($K115=2, $F115*0.5+$G115*0.2, SUM(F115:G115)))), 0),"Not required")</f>
        <v>5166.4800000000005</v>
      </c>
      <c r="P115" s="43">
        <v>0</v>
      </c>
      <c r="Q115" s="43">
        <v>0</v>
      </c>
      <c r="R115" s="30">
        <v>1</v>
      </c>
      <c r="S115" s="30">
        <v>0</v>
      </c>
      <c r="T115" s="43"/>
      <c r="U115" s="30"/>
      <c r="V115" s="30"/>
      <c r="W115" s="45"/>
      <c r="X115" s="1">
        <v>2157</v>
      </c>
      <c r="Y115" s="1" t="s">
        <v>190</v>
      </c>
      <c r="AA115" s="19" t="b">
        <f t="shared" si="1"/>
        <v>1</v>
      </c>
    </row>
    <row r="116" spans="1:27" x14ac:dyDescent="0.25">
      <c r="A116" s="25" t="str">
        <f>IF(INTRO!$E$33&lt;&gt;0,INTRO!$E$33, " ")</f>
        <v>Angola</v>
      </c>
      <c r="B116" s="18" t="s">
        <v>191</v>
      </c>
      <c r="C116" s="42" t="s">
        <v>192</v>
      </c>
      <c r="D116" s="41">
        <v>32546.628530531998</v>
      </c>
      <c r="E116" s="21">
        <f>IF(INTRO!$E$48="","",ROUND($D116*INTRO!$E$48,0))</f>
        <v>4882</v>
      </c>
      <c r="F116" s="21">
        <f>IF(INTRO!$E$49="","",ROUND($D116*INTRO!$E$49,0))</f>
        <v>9113</v>
      </c>
      <c r="G116" s="44">
        <f>IF(INTRO!$E$50="","",ROUND($D116*INTRO!$E$50,0))</f>
        <v>17250</v>
      </c>
      <c r="H116" s="43">
        <v>4</v>
      </c>
      <c r="I116" s="30">
        <v>1</v>
      </c>
      <c r="J116" s="30">
        <v>2</v>
      </c>
      <c r="K116" s="45">
        <v>1</v>
      </c>
      <c r="L116" s="111" t="str">
        <f>IF(INTRO!$E$37="Endemic",IF($H116&gt;0,IF($H116=4,"Unknown",IF($H116=99,"Stopped",$D116)),0),"Not required")</f>
        <v>Unknown</v>
      </c>
      <c r="M116" s="21">
        <f>IF(INTRO!$E$39="Endemic", IF($I116&gt;0, IF($I116=4,"Unknown",IF($I116=99,"Stopped",$D116)), 0),"Not required")</f>
        <v>32546.628530531998</v>
      </c>
      <c r="N116" s="15">
        <f>IF(INTRO!$E$41="Endemic", IF(AND($J116&gt;1,$J116&lt;5), IF($J116=4, "Unknown", E116+F116), 0),"Not required")</f>
        <v>13995</v>
      </c>
      <c r="O116" s="46">
        <f>IF(INTRO!$E$43="Endemic", IF(AND($K116&gt;0,$K116&lt;5), IF($K116=4,"Unknown", IF($K116=1, $F116*0.33, IF($K116=2, $F116*0.5+$G116*0.2, SUM(F116:G116)))), 0),"Not required")</f>
        <v>3007.29</v>
      </c>
      <c r="P116" s="43">
        <v>0</v>
      </c>
      <c r="Q116" s="43">
        <v>1</v>
      </c>
      <c r="R116" s="30">
        <v>1</v>
      </c>
      <c r="S116" s="30">
        <v>0</v>
      </c>
      <c r="T116" s="43"/>
      <c r="U116" s="30"/>
      <c r="V116" s="30"/>
      <c r="W116" s="45"/>
      <c r="X116" s="1">
        <v>2159</v>
      </c>
      <c r="Y116" s="1" t="s">
        <v>192</v>
      </c>
      <c r="AA116" s="19" t="b">
        <f t="shared" si="1"/>
        <v>1</v>
      </c>
    </row>
    <row r="117" spans="1:27" x14ac:dyDescent="0.25">
      <c r="A117" s="25" t="str">
        <f>IF(INTRO!$E$33&lt;&gt;0,INTRO!$E$33, " ")</f>
        <v>Angola</v>
      </c>
      <c r="B117" s="18" t="s">
        <v>191</v>
      </c>
      <c r="C117" s="42" t="s">
        <v>193</v>
      </c>
      <c r="D117" s="41">
        <v>28525.363391015995</v>
      </c>
      <c r="E117" s="21">
        <f>IF(INTRO!$E$48="","",ROUND($D117*INTRO!$E$48,0))</f>
        <v>4279</v>
      </c>
      <c r="F117" s="21">
        <f>IF(INTRO!$E$49="","",ROUND($D117*INTRO!$E$49,0))</f>
        <v>7987</v>
      </c>
      <c r="G117" s="44">
        <f>IF(INTRO!$E$50="","",ROUND($D117*INTRO!$E$50,0))</f>
        <v>15118</v>
      </c>
      <c r="H117" s="43">
        <v>4</v>
      </c>
      <c r="I117" s="30">
        <v>1</v>
      </c>
      <c r="J117" s="30">
        <v>2</v>
      </c>
      <c r="K117" s="45">
        <v>1</v>
      </c>
      <c r="L117" s="111" t="str">
        <f>IF(INTRO!$E$37="Endemic",IF($H117&gt;0,IF($H117=4,"Unknown",IF($H117=99,"Stopped",$D117)),0),"Not required")</f>
        <v>Unknown</v>
      </c>
      <c r="M117" s="21">
        <f>IF(INTRO!$E$39="Endemic", IF($I117&gt;0, IF($I117=4,"Unknown",IF($I117=99,"Stopped",$D117)), 0),"Not required")</f>
        <v>28525.363391015995</v>
      </c>
      <c r="N117" s="15">
        <f>IF(INTRO!$E$41="Endemic", IF(AND($J117&gt;1,$J117&lt;5), IF($J117=4, "Unknown", E117+F117), 0),"Not required")</f>
        <v>12266</v>
      </c>
      <c r="O117" s="46">
        <f>IF(INTRO!$E$43="Endemic", IF(AND($K117&gt;0,$K117&lt;5), IF($K117=4,"Unknown", IF($K117=1, $F117*0.33, IF($K117=2, $F117*0.5+$G117*0.2, SUM(F117:G117)))), 0),"Not required")</f>
        <v>2635.71</v>
      </c>
      <c r="P117" s="43">
        <v>0</v>
      </c>
      <c r="Q117" s="43">
        <v>1</v>
      </c>
      <c r="R117" s="30">
        <v>1</v>
      </c>
      <c r="S117" s="30">
        <v>0</v>
      </c>
      <c r="T117" s="43"/>
      <c r="U117" s="30"/>
      <c r="V117" s="30"/>
      <c r="W117" s="45"/>
      <c r="X117" s="1">
        <v>2158</v>
      </c>
      <c r="Y117" s="1" t="s">
        <v>193</v>
      </c>
      <c r="AA117" s="19" t="b">
        <f t="shared" si="1"/>
        <v>1</v>
      </c>
    </row>
    <row r="118" spans="1:27" x14ac:dyDescent="0.25">
      <c r="A118" s="25" t="str">
        <f>IF(INTRO!$E$33&lt;&gt;0,INTRO!$E$33, " ")</f>
        <v>Angola</v>
      </c>
      <c r="B118" s="18" t="s">
        <v>191</v>
      </c>
      <c r="C118" s="42" t="s">
        <v>194</v>
      </c>
      <c r="D118" s="41">
        <v>37587.471599411998</v>
      </c>
      <c r="E118" s="21">
        <f>IF(INTRO!$E$48="","",ROUND($D118*INTRO!$E$48,0))</f>
        <v>5638</v>
      </c>
      <c r="F118" s="21">
        <f>IF(INTRO!$E$49="","",ROUND($D118*INTRO!$E$49,0))</f>
        <v>10524</v>
      </c>
      <c r="G118" s="44">
        <f>IF(INTRO!$E$50="","",ROUND($D118*INTRO!$E$50,0))</f>
        <v>19921</v>
      </c>
      <c r="H118" s="43">
        <v>4</v>
      </c>
      <c r="I118" s="30">
        <v>1</v>
      </c>
      <c r="J118" s="30">
        <v>2</v>
      </c>
      <c r="K118" s="45">
        <v>1</v>
      </c>
      <c r="L118" s="111" t="str">
        <f>IF(INTRO!$E$37="Endemic",IF($H118&gt;0,IF($H118=4,"Unknown",IF($H118=99,"Stopped",$D118)),0),"Not required")</f>
        <v>Unknown</v>
      </c>
      <c r="M118" s="21">
        <f>IF(INTRO!$E$39="Endemic", IF($I118&gt;0, IF($I118=4,"Unknown",IF($I118=99,"Stopped",$D118)), 0),"Not required")</f>
        <v>37587.471599411998</v>
      </c>
      <c r="N118" s="15">
        <f>IF(INTRO!$E$41="Endemic", IF(AND($J118&gt;1,$J118&lt;5), IF($J118=4, "Unknown", E118+F118), 0),"Not required")</f>
        <v>16162</v>
      </c>
      <c r="O118" s="46">
        <f>IF(INTRO!$E$43="Endemic", IF(AND($K118&gt;0,$K118&lt;5), IF($K118=4,"Unknown", IF($K118=1, $F118*0.33, IF($K118=2, $F118*0.5+$G118*0.2, SUM(F118:G118)))), 0),"Not required")</f>
        <v>3472.92</v>
      </c>
      <c r="P118" s="43">
        <v>0</v>
      </c>
      <c r="Q118" s="43">
        <v>1</v>
      </c>
      <c r="R118" s="30">
        <v>1</v>
      </c>
      <c r="S118" s="30">
        <v>0</v>
      </c>
      <c r="T118" s="43"/>
      <c r="U118" s="30"/>
      <c r="V118" s="30"/>
      <c r="W118" s="45"/>
      <c r="X118" s="1">
        <v>2160</v>
      </c>
      <c r="Y118" s="1" t="s">
        <v>194</v>
      </c>
      <c r="AA118" s="19" t="b">
        <f t="shared" si="1"/>
        <v>1</v>
      </c>
    </row>
    <row r="119" spans="1:27" x14ac:dyDescent="0.25">
      <c r="A119" s="25" t="str">
        <f>IF(INTRO!$E$33&lt;&gt;0,INTRO!$E$33, " ")</f>
        <v>Angola</v>
      </c>
      <c r="B119" s="18" t="s">
        <v>191</v>
      </c>
      <c r="C119" s="42" t="s">
        <v>195</v>
      </c>
      <c r="D119" s="41">
        <v>451608.7156567559</v>
      </c>
      <c r="E119" s="21">
        <f>IF(INTRO!$E$48="","",ROUND($D119*INTRO!$E$48,0))</f>
        <v>67741</v>
      </c>
      <c r="F119" s="21">
        <f>IF(INTRO!$E$49="","",ROUND($D119*INTRO!$E$49,0))</f>
        <v>126450</v>
      </c>
      <c r="G119" s="44">
        <f>IF(INTRO!$E$50="","",ROUND($D119*INTRO!$E$50,0))</f>
        <v>239353</v>
      </c>
      <c r="H119" s="43">
        <v>4</v>
      </c>
      <c r="I119" s="30">
        <v>1</v>
      </c>
      <c r="J119" s="30">
        <v>2</v>
      </c>
      <c r="K119" s="45">
        <v>1</v>
      </c>
      <c r="L119" s="111" t="str">
        <f>IF(INTRO!$E$37="Endemic",IF($H119&gt;0,IF($H119=4,"Unknown",IF($H119=99,"Stopped",$D119)),0),"Not required")</f>
        <v>Unknown</v>
      </c>
      <c r="M119" s="21">
        <f>IF(INTRO!$E$39="Endemic", IF($I119&gt;0, IF($I119=4,"Unknown",IF($I119=99,"Stopped",$D119)), 0),"Not required")</f>
        <v>451608.7156567559</v>
      </c>
      <c r="N119" s="15">
        <f>IF(INTRO!$E$41="Endemic", IF(AND($J119&gt;1,$J119&lt;5), IF($J119=4, "Unknown", E119+F119), 0),"Not required")</f>
        <v>194191</v>
      </c>
      <c r="O119" s="46">
        <f>IF(INTRO!$E$43="Endemic", IF(AND($K119&gt;0,$K119&lt;5), IF($K119=4,"Unknown", IF($K119=1, $F119*0.33, IF($K119=2, $F119*0.5+$G119*0.2, SUM(F119:G119)))), 0),"Not required")</f>
        <v>41728.5</v>
      </c>
      <c r="P119" s="43">
        <v>0</v>
      </c>
      <c r="Q119" s="43">
        <v>1</v>
      </c>
      <c r="R119" s="30">
        <v>1</v>
      </c>
      <c r="S119" s="30">
        <v>0</v>
      </c>
      <c r="T119" s="43"/>
      <c r="U119" s="30"/>
      <c r="V119" s="30"/>
      <c r="W119" s="45"/>
      <c r="X119" s="1">
        <v>2161</v>
      </c>
      <c r="Y119" s="1" t="s">
        <v>195</v>
      </c>
      <c r="AA119" s="19" t="b">
        <f t="shared" si="1"/>
        <v>1</v>
      </c>
    </row>
    <row r="120" spans="1:27" x14ac:dyDescent="0.25">
      <c r="A120" s="25" t="str">
        <f>IF(INTRO!$E$33&lt;&gt;0,INTRO!$E$33, " ")</f>
        <v>Angola</v>
      </c>
      <c r="B120" s="18" t="s">
        <v>196</v>
      </c>
      <c r="C120" s="42" t="s">
        <v>197</v>
      </c>
      <c r="D120" s="41">
        <v>30960.733663799994</v>
      </c>
      <c r="E120" s="21">
        <f>IF(INTRO!$E$48="","",ROUND($D120*INTRO!$E$48,0))</f>
        <v>4644</v>
      </c>
      <c r="F120" s="21">
        <f>IF(INTRO!$E$49="","",ROUND($D120*INTRO!$E$49,0))</f>
        <v>8669</v>
      </c>
      <c r="G120" s="44">
        <f>IF(INTRO!$E$50="","",ROUND($D120*INTRO!$E$50,0))</f>
        <v>16409</v>
      </c>
      <c r="H120" s="43">
        <v>4</v>
      </c>
      <c r="I120" s="30">
        <v>0</v>
      </c>
      <c r="J120" s="30">
        <v>3</v>
      </c>
      <c r="K120" s="45">
        <v>2</v>
      </c>
      <c r="L120" s="111" t="str">
        <f>IF(INTRO!$E$37="Endemic",IF($H120&gt;0,IF($H120=4,"Unknown",IF($H120=99,"Stopped",$D120)),0),"Not required")</f>
        <v>Unknown</v>
      </c>
      <c r="M120" s="21">
        <f>IF(INTRO!$E$39="Endemic", IF($I120&gt;0, IF($I120=4,"Unknown",IF($I120=99,"Stopped",$D120)), 0),"Not required")</f>
        <v>0</v>
      </c>
      <c r="N120" s="15">
        <f>IF(INTRO!$E$41="Endemic", IF(AND($J120&gt;1,$J120&lt;5), IF($J120=4, "Unknown", E120+F120), 0),"Not required")</f>
        <v>13313</v>
      </c>
      <c r="O120" s="46">
        <f>IF(INTRO!$E$43="Endemic", IF(AND($K120&gt;0,$K120&lt;5), IF($K120=4,"Unknown", IF($K120=1, $F120*0.33, IF($K120=2, $F120*0.5+$G120*0.2, SUM(F120:G120)))), 0),"Not required")</f>
        <v>7616.3</v>
      </c>
      <c r="P120" s="43">
        <v>0</v>
      </c>
      <c r="Q120" s="43">
        <v>0</v>
      </c>
      <c r="R120" s="30">
        <v>1</v>
      </c>
      <c r="S120" s="30">
        <v>0</v>
      </c>
      <c r="T120" s="43"/>
      <c r="U120" s="30"/>
      <c r="V120" s="30"/>
      <c r="W120" s="45"/>
      <c r="X120" s="1">
        <v>2215</v>
      </c>
      <c r="Y120" s="1" t="s">
        <v>197</v>
      </c>
      <c r="AA120" s="19" t="b">
        <f t="shared" si="1"/>
        <v>1</v>
      </c>
    </row>
    <row r="121" spans="1:27" x14ac:dyDescent="0.25">
      <c r="A121" s="25" t="str">
        <f>IF(INTRO!$E$33&lt;&gt;0,INTRO!$E$33, " ")</f>
        <v>Angola</v>
      </c>
      <c r="B121" s="18" t="s">
        <v>196</v>
      </c>
      <c r="C121" s="42" t="s">
        <v>198</v>
      </c>
      <c r="D121" s="41">
        <v>76280.609600351978</v>
      </c>
      <c r="E121" s="21">
        <f>IF(INTRO!$E$48="","",ROUND($D121*INTRO!$E$48,0))</f>
        <v>11442</v>
      </c>
      <c r="F121" s="21">
        <f>IF(INTRO!$E$49="","",ROUND($D121*INTRO!$E$49,0))</f>
        <v>21359</v>
      </c>
      <c r="G121" s="44">
        <f>IF(INTRO!$E$50="","",ROUND($D121*INTRO!$E$50,0))</f>
        <v>40429</v>
      </c>
      <c r="H121" s="43">
        <v>4</v>
      </c>
      <c r="I121" s="30">
        <v>0</v>
      </c>
      <c r="J121" s="30">
        <v>3</v>
      </c>
      <c r="K121" s="45">
        <v>2</v>
      </c>
      <c r="L121" s="111" t="str">
        <f>IF(INTRO!$E$37="Endemic",IF($H121&gt;0,IF($H121=4,"Unknown",IF($H121=99,"Stopped",$D121)),0),"Not required")</f>
        <v>Unknown</v>
      </c>
      <c r="M121" s="21">
        <f>IF(INTRO!$E$39="Endemic", IF($I121&gt;0, IF($I121=4,"Unknown",IF($I121=99,"Stopped",$D121)), 0),"Not required")</f>
        <v>0</v>
      </c>
      <c r="N121" s="15">
        <f>IF(INTRO!$E$41="Endemic", IF(AND($J121&gt;1,$J121&lt;5), IF($J121=4, "Unknown", E121+F121), 0),"Not required")</f>
        <v>32801</v>
      </c>
      <c r="O121" s="46">
        <f>IF(INTRO!$E$43="Endemic", IF(AND($K121&gt;0,$K121&lt;5), IF($K121=4,"Unknown", IF($K121=1, $F121*0.33, IF($K121=2, $F121*0.5+$G121*0.2, SUM(F121:G121)))), 0),"Not required")</f>
        <v>18765.3</v>
      </c>
      <c r="P121" s="43">
        <v>0</v>
      </c>
      <c r="Q121" s="43">
        <v>0</v>
      </c>
      <c r="R121" s="30">
        <v>1</v>
      </c>
      <c r="S121" s="30">
        <v>0</v>
      </c>
      <c r="T121" s="43"/>
      <c r="U121" s="30"/>
      <c r="V121" s="30"/>
      <c r="W121" s="45"/>
      <c r="X121" s="1">
        <v>2163</v>
      </c>
      <c r="Y121" s="1" t="s">
        <v>198</v>
      </c>
      <c r="AA121" s="19" t="b">
        <f t="shared" si="1"/>
        <v>1</v>
      </c>
    </row>
    <row r="122" spans="1:27" x14ac:dyDescent="0.25">
      <c r="A122" s="25" t="str">
        <f>IF(INTRO!$E$33&lt;&gt;0,INTRO!$E$33, " ")</f>
        <v>Angola</v>
      </c>
      <c r="B122" s="18" t="s">
        <v>196</v>
      </c>
      <c r="C122" s="42" t="s">
        <v>199</v>
      </c>
      <c r="D122" s="41">
        <v>47148.478062155998</v>
      </c>
      <c r="E122" s="21">
        <f>IF(INTRO!$E$48="","",ROUND($D122*INTRO!$E$48,0))</f>
        <v>7072</v>
      </c>
      <c r="F122" s="21">
        <f>IF(INTRO!$E$49="","",ROUND($D122*INTRO!$E$49,0))</f>
        <v>13202</v>
      </c>
      <c r="G122" s="44">
        <f>IF(INTRO!$E$50="","",ROUND($D122*INTRO!$E$50,0))</f>
        <v>24989</v>
      </c>
      <c r="H122" s="43">
        <v>4</v>
      </c>
      <c r="I122" s="30">
        <v>0</v>
      </c>
      <c r="J122" s="30">
        <v>3</v>
      </c>
      <c r="K122" s="45">
        <v>2</v>
      </c>
      <c r="L122" s="111" t="str">
        <f>IF(INTRO!$E$37="Endemic",IF($H122&gt;0,IF($H122=4,"Unknown",IF($H122=99,"Stopped",$D122)),0),"Not required")</f>
        <v>Unknown</v>
      </c>
      <c r="M122" s="21">
        <f>IF(INTRO!$E$39="Endemic", IF($I122&gt;0, IF($I122=4,"Unknown",IF($I122=99,"Stopped",$D122)), 0),"Not required")</f>
        <v>0</v>
      </c>
      <c r="N122" s="15">
        <f>IF(INTRO!$E$41="Endemic", IF(AND($J122&gt;1,$J122&lt;5), IF($J122=4, "Unknown", E122+F122), 0),"Not required")</f>
        <v>20274</v>
      </c>
      <c r="O122" s="46">
        <f>IF(INTRO!$E$43="Endemic", IF(AND($K122&gt;0,$K122&lt;5), IF($K122=4,"Unknown", IF($K122=1, $F122*0.33, IF($K122=2, $F122*0.5+$G122*0.2, SUM(F122:G122)))), 0),"Not required")</f>
        <v>11598.8</v>
      </c>
      <c r="P122" s="43">
        <v>0</v>
      </c>
      <c r="Q122" s="43">
        <v>0</v>
      </c>
      <c r="R122" s="30">
        <v>1</v>
      </c>
      <c r="S122" s="30">
        <v>0</v>
      </c>
      <c r="T122" s="43"/>
      <c r="U122" s="30"/>
      <c r="V122" s="30"/>
      <c r="W122" s="45"/>
      <c r="X122" s="1">
        <v>2165</v>
      </c>
      <c r="Y122" s="1" t="s">
        <v>199</v>
      </c>
      <c r="AA122" s="19" t="b">
        <f t="shared" si="1"/>
        <v>1</v>
      </c>
    </row>
    <row r="123" spans="1:27" x14ac:dyDescent="0.25">
      <c r="A123" s="25" t="str">
        <f>IF(INTRO!$E$33&lt;&gt;0,INTRO!$E$33, " ")</f>
        <v>Angola</v>
      </c>
      <c r="B123" s="18" t="s">
        <v>196</v>
      </c>
      <c r="C123" s="42" t="s">
        <v>200</v>
      </c>
      <c r="D123" s="41">
        <v>46760.561332163998</v>
      </c>
      <c r="E123" s="21">
        <f>IF(INTRO!$E$48="","",ROUND($D123*INTRO!$E$48,0))</f>
        <v>7014</v>
      </c>
      <c r="F123" s="21">
        <f>IF(INTRO!$E$49="","",ROUND($D123*INTRO!$E$49,0))</f>
        <v>13093</v>
      </c>
      <c r="G123" s="44">
        <f>IF(INTRO!$E$50="","",ROUND($D123*INTRO!$E$50,0))</f>
        <v>24783</v>
      </c>
      <c r="H123" s="43">
        <v>4</v>
      </c>
      <c r="I123" s="30">
        <v>0</v>
      </c>
      <c r="J123" s="30">
        <v>3</v>
      </c>
      <c r="K123" s="45">
        <v>2</v>
      </c>
      <c r="L123" s="111" t="str">
        <f>IF(INTRO!$E$37="Endemic",IF($H123&gt;0,IF($H123=4,"Unknown",IF($H123=99,"Stopped",$D123)),0),"Not required")</f>
        <v>Unknown</v>
      </c>
      <c r="M123" s="21">
        <f>IF(INTRO!$E$39="Endemic", IF($I123&gt;0, IF($I123=4,"Unknown",IF($I123=99,"Stopped",$D123)), 0),"Not required")</f>
        <v>0</v>
      </c>
      <c r="N123" s="15">
        <f>IF(INTRO!$E$41="Endemic", IF(AND($J123&gt;1,$J123&lt;5), IF($J123=4, "Unknown", E123+F123), 0),"Not required")</f>
        <v>20107</v>
      </c>
      <c r="O123" s="46">
        <f>IF(INTRO!$E$43="Endemic", IF(AND($K123&gt;0,$K123&lt;5), IF($K123=4,"Unknown", IF($K123=1, $F123*0.33, IF($K123=2, $F123*0.5+$G123*0.2, SUM(F123:G123)))), 0),"Not required")</f>
        <v>11503.1</v>
      </c>
      <c r="P123" s="43">
        <v>0</v>
      </c>
      <c r="Q123" s="43">
        <v>0</v>
      </c>
      <c r="R123" s="30">
        <v>1</v>
      </c>
      <c r="S123" s="30">
        <v>0</v>
      </c>
      <c r="T123" s="43"/>
      <c r="U123" s="30"/>
      <c r="V123" s="30"/>
      <c r="W123" s="45"/>
      <c r="X123" s="1">
        <v>2166</v>
      </c>
      <c r="Y123" s="1" t="s">
        <v>200</v>
      </c>
      <c r="AA123" s="19" t="b">
        <f t="shared" si="1"/>
        <v>1</v>
      </c>
    </row>
    <row r="124" spans="1:27" x14ac:dyDescent="0.25">
      <c r="A124" s="25" t="str">
        <f>IF(INTRO!$E$33&lt;&gt;0,INTRO!$E$33, " ")</f>
        <v>Angola</v>
      </c>
      <c r="B124" s="18" t="s">
        <v>196</v>
      </c>
      <c r="C124" s="42" t="s">
        <v>201</v>
      </c>
      <c r="D124" s="41">
        <v>23579.943688872001</v>
      </c>
      <c r="E124" s="21">
        <f>IF(INTRO!$E$48="","",ROUND($D124*INTRO!$E$48,0))</f>
        <v>3537</v>
      </c>
      <c r="F124" s="21">
        <f>IF(INTRO!$E$49="","",ROUND($D124*INTRO!$E$49,0))</f>
        <v>6602</v>
      </c>
      <c r="G124" s="44">
        <f>IF(INTRO!$E$50="","",ROUND($D124*INTRO!$E$50,0))</f>
        <v>12497</v>
      </c>
      <c r="H124" s="43">
        <v>4</v>
      </c>
      <c r="I124" s="30">
        <v>1</v>
      </c>
      <c r="J124" s="30">
        <v>3</v>
      </c>
      <c r="K124" s="45">
        <v>2</v>
      </c>
      <c r="L124" s="111" t="str">
        <f>IF(INTRO!$E$37="Endemic",IF($H124&gt;0,IF($H124=4,"Unknown",IF($H124=99,"Stopped",$D124)),0),"Not required")</f>
        <v>Unknown</v>
      </c>
      <c r="M124" s="21">
        <f>IF(INTRO!$E$39="Endemic", IF($I124&gt;0, IF($I124=4,"Unknown",IF($I124=99,"Stopped",$D124)), 0),"Not required")</f>
        <v>23579.943688872001</v>
      </c>
      <c r="N124" s="15">
        <f>IF(INTRO!$E$41="Endemic", IF(AND($J124&gt;1,$J124&lt;5), IF($J124=4, "Unknown", E124+F124), 0),"Not required")</f>
        <v>10139</v>
      </c>
      <c r="O124" s="46">
        <f>IF(INTRO!$E$43="Endemic", IF(AND($K124&gt;0,$K124&lt;5), IF($K124=4,"Unknown", IF($K124=1, $F124*0.33, IF($K124=2, $F124*0.5+$G124*0.2, SUM(F124:G124)))), 0),"Not required")</f>
        <v>5800.4</v>
      </c>
      <c r="P124" s="43">
        <v>0</v>
      </c>
      <c r="Q124" s="43">
        <v>1</v>
      </c>
      <c r="R124" s="30">
        <v>1</v>
      </c>
      <c r="S124" s="30">
        <v>0</v>
      </c>
      <c r="T124" s="43"/>
      <c r="U124" s="30"/>
      <c r="V124" s="30"/>
      <c r="W124" s="45"/>
      <c r="X124" s="1">
        <v>2162</v>
      </c>
      <c r="Y124" s="1" t="s">
        <v>201</v>
      </c>
      <c r="AA124" s="19" t="b">
        <f t="shared" si="1"/>
        <v>1</v>
      </c>
    </row>
    <row r="125" spans="1:27" x14ac:dyDescent="0.25">
      <c r="A125" s="25" t="str">
        <f>IF(INTRO!$E$33&lt;&gt;0,INTRO!$E$33, " ")</f>
        <v>Angola</v>
      </c>
      <c r="B125" s="18" t="s">
        <v>196</v>
      </c>
      <c r="C125" s="42" t="s">
        <v>202</v>
      </c>
      <c r="D125" s="41">
        <v>92781.591572123973</v>
      </c>
      <c r="E125" s="21">
        <f>IF(INTRO!$E$48="","",ROUND($D125*INTRO!$E$48,0))</f>
        <v>13917</v>
      </c>
      <c r="F125" s="21">
        <f>IF(INTRO!$E$49="","",ROUND($D125*INTRO!$E$49,0))</f>
        <v>25979</v>
      </c>
      <c r="G125" s="44">
        <f>IF(INTRO!$E$50="","",ROUND($D125*INTRO!$E$50,0))</f>
        <v>49174</v>
      </c>
      <c r="H125" s="43">
        <v>4</v>
      </c>
      <c r="I125" s="30">
        <v>0</v>
      </c>
      <c r="J125" s="30">
        <v>3</v>
      </c>
      <c r="K125" s="45">
        <v>2</v>
      </c>
      <c r="L125" s="111" t="str">
        <f>IF(INTRO!$E$37="Endemic",IF($H125&gt;0,IF($H125=4,"Unknown",IF($H125=99,"Stopped",$D125)),0),"Not required")</f>
        <v>Unknown</v>
      </c>
      <c r="M125" s="21">
        <f>IF(INTRO!$E$39="Endemic", IF($I125&gt;0, IF($I125=4,"Unknown",IF($I125=99,"Stopped",$D125)), 0),"Not required")</f>
        <v>0</v>
      </c>
      <c r="N125" s="15">
        <f>IF(INTRO!$E$41="Endemic", IF(AND($J125&gt;1,$J125&lt;5), IF($J125=4, "Unknown", E125+F125), 0),"Not required")</f>
        <v>39896</v>
      </c>
      <c r="O125" s="46">
        <f>IF(INTRO!$E$43="Endemic", IF(AND($K125&gt;0,$K125&lt;5), IF($K125=4,"Unknown", IF($K125=1, $F125*0.33, IF($K125=2, $F125*0.5+$G125*0.2, SUM(F125:G125)))), 0),"Not required")</f>
        <v>22824.300000000003</v>
      </c>
      <c r="P125" s="43">
        <v>0</v>
      </c>
      <c r="Q125" s="43">
        <v>0</v>
      </c>
      <c r="R125" s="30">
        <v>1</v>
      </c>
      <c r="S125" s="30">
        <v>0</v>
      </c>
      <c r="T125" s="43"/>
      <c r="U125" s="30"/>
      <c r="V125" s="30"/>
      <c r="W125" s="45"/>
      <c r="X125" s="1">
        <v>2164</v>
      </c>
      <c r="Y125" s="1" t="s">
        <v>202</v>
      </c>
      <c r="AA125" s="19" t="b">
        <f t="shared" si="1"/>
        <v>1</v>
      </c>
    </row>
    <row r="126" spans="1:27" x14ac:dyDescent="0.25">
      <c r="A126" s="25" t="str">
        <f>IF(INTRO!$E$33&lt;&gt;0,INTRO!$E$33, " ")</f>
        <v>Angola</v>
      </c>
      <c r="B126" s="18" t="s">
        <v>196</v>
      </c>
      <c r="C126" s="42" t="s">
        <v>203</v>
      </c>
      <c r="D126" s="41">
        <v>15355.901570939997</v>
      </c>
      <c r="E126" s="21">
        <f>IF(INTRO!$E$48="","",ROUND($D126*INTRO!$E$48,0))</f>
        <v>2303</v>
      </c>
      <c r="F126" s="21">
        <f>IF(INTRO!$E$49="","",ROUND($D126*INTRO!$E$49,0))</f>
        <v>4300</v>
      </c>
      <c r="G126" s="44">
        <f>IF(INTRO!$E$50="","",ROUND($D126*INTRO!$E$50,0))</f>
        <v>8139</v>
      </c>
      <c r="H126" s="43">
        <v>4</v>
      </c>
      <c r="I126" s="30">
        <v>0</v>
      </c>
      <c r="J126" s="30">
        <v>3</v>
      </c>
      <c r="K126" s="45">
        <v>2</v>
      </c>
      <c r="L126" s="111" t="str">
        <f>IF(INTRO!$E$37="Endemic",IF($H126&gt;0,IF($H126=4,"Unknown",IF($H126=99,"Stopped",$D126)),0),"Not required")</f>
        <v>Unknown</v>
      </c>
      <c r="M126" s="21">
        <f>IF(INTRO!$E$39="Endemic", IF($I126&gt;0, IF($I126=4,"Unknown",IF($I126=99,"Stopped",$D126)), 0),"Not required")</f>
        <v>0</v>
      </c>
      <c r="N126" s="15">
        <f>IF(INTRO!$E$41="Endemic", IF(AND($J126&gt;1,$J126&lt;5), IF($J126=4, "Unknown", E126+F126), 0),"Not required")</f>
        <v>6603</v>
      </c>
      <c r="O126" s="46">
        <f>IF(INTRO!$E$43="Endemic", IF(AND($K126&gt;0,$K126&lt;5), IF($K126=4,"Unknown", IF($K126=1, $F126*0.33, IF($K126=2, $F126*0.5+$G126*0.2, SUM(F126:G126)))), 0),"Not required")</f>
        <v>3777.8</v>
      </c>
      <c r="P126" s="43">
        <v>0</v>
      </c>
      <c r="Q126" s="43">
        <v>0</v>
      </c>
      <c r="R126" s="30">
        <v>1</v>
      </c>
      <c r="S126" s="30">
        <v>0</v>
      </c>
      <c r="T126" s="43"/>
      <c r="U126" s="30"/>
      <c r="V126" s="30"/>
      <c r="W126" s="45"/>
      <c r="X126" s="1">
        <v>2169</v>
      </c>
      <c r="Y126" s="1" t="s">
        <v>203</v>
      </c>
      <c r="AA126" s="19" t="b">
        <f t="shared" si="1"/>
        <v>1</v>
      </c>
    </row>
    <row r="127" spans="1:27" x14ac:dyDescent="0.25">
      <c r="A127" s="25" t="str">
        <f>IF(INTRO!$E$33&lt;&gt;0,INTRO!$E$33, " ")</f>
        <v>Angola</v>
      </c>
      <c r="B127" s="18" t="s">
        <v>196</v>
      </c>
      <c r="C127" s="42" t="s">
        <v>204</v>
      </c>
      <c r="D127" s="41">
        <v>14555.175058763998</v>
      </c>
      <c r="E127" s="21">
        <f>IF(INTRO!$E$48="","",ROUND($D127*INTRO!$E$48,0))</f>
        <v>2183</v>
      </c>
      <c r="F127" s="21">
        <f>IF(INTRO!$E$49="","",ROUND($D127*INTRO!$E$49,0))</f>
        <v>4075</v>
      </c>
      <c r="G127" s="44">
        <f>IF(INTRO!$E$50="","",ROUND($D127*INTRO!$E$50,0))</f>
        <v>7714</v>
      </c>
      <c r="H127" s="43">
        <v>4</v>
      </c>
      <c r="I127" s="30">
        <v>1</v>
      </c>
      <c r="J127" s="30">
        <v>3</v>
      </c>
      <c r="K127" s="45">
        <v>2</v>
      </c>
      <c r="L127" s="111" t="str">
        <f>IF(INTRO!$E$37="Endemic",IF($H127&gt;0,IF($H127=4,"Unknown",IF($H127=99,"Stopped",$D127)),0),"Not required")</f>
        <v>Unknown</v>
      </c>
      <c r="M127" s="21">
        <f>IF(INTRO!$E$39="Endemic", IF($I127&gt;0, IF($I127=4,"Unknown",IF($I127=99,"Stopped",$D127)), 0),"Not required")</f>
        <v>14555.175058763998</v>
      </c>
      <c r="N127" s="15">
        <f>IF(INTRO!$E$41="Endemic", IF(AND($J127&gt;1,$J127&lt;5), IF($J127=4, "Unknown", E127+F127), 0),"Not required")</f>
        <v>6258</v>
      </c>
      <c r="O127" s="46">
        <f>IF(INTRO!$E$43="Endemic", IF(AND($K127&gt;0,$K127&lt;5), IF($K127=4,"Unknown", IF($K127=1, $F127*0.33, IF($K127=2, $F127*0.5+$G127*0.2, SUM(F127:G127)))), 0),"Not required")</f>
        <v>3580.3</v>
      </c>
      <c r="P127" s="43">
        <v>0</v>
      </c>
      <c r="Q127" s="43">
        <v>1</v>
      </c>
      <c r="R127" s="30">
        <v>1</v>
      </c>
      <c r="S127" s="30">
        <v>0</v>
      </c>
      <c r="T127" s="43"/>
      <c r="U127" s="30"/>
      <c r="V127" s="30"/>
      <c r="W127" s="45"/>
      <c r="X127" s="1">
        <v>2170</v>
      </c>
      <c r="Y127" s="1" t="s">
        <v>204</v>
      </c>
      <c r="AA127" s="19" t="b">
        <f t="shared" si="1"/>
        <v>1</v>
      </c>
    </row>
    <row r="128" spans="1:27" x14ac:dyDescent="0.25">
      <c r="A128" s="25" t="str">
        <f>IF(INTRO!$E$33&lt;&gt;0,INTRO!$E$33, " ")</f>
        <v>Angola</v>
      </c>
      <c r="B128" s="18" t="s">
        <v>196</v>
      </c>
      <c r="C128" s="42" t="s">
        <v>205</v>
      </c>
      <c r="D128" s="41">
        <v>55068.617501243993</v>
      </c>
      <c r="E128" s="21">
        <f>IF(INTRO!$E$48="","",ROUND($D128*INTRO!$E$48,0))</f>
        <v>8260</v>
      </c>
      <c r="F128" s="21">
        <f>IF(INTRO!$E$49="","",ROUND($D128*INTRO!$E$49,0))</f>
        <v>15419</v>
      </c>
      <c r="G128" s="44">
        <f>IF(INTRO!$E$50="","",ROUND($D128*INTRO!$E$50,0))</f>
        <v>29186</v>
      </c>
      <c r="H128" s="43">
        <v>4</v>
      </c>
      <c r="I128" s="30">
        <v>0</v>
      </c>
      <c r="J128" s="30">
        <v>3</v>
      </c>
      <c r="K128" s="45">
        <v>2</v>
      </c>
      <c r="L128" s="111" t="str">
        <f>IF(INTRO!$E$37="Endemic",IF($H128&gt;0,IF($H128=4,"Unknown",IF($H128=99,"Stopped",$D128)),0),"Not required")</f>
        <v>Unknown</v>
      </c>
      <c r="M128" s="21">
        <f>IF(INTRO!$E$39="Endemic", IF($I128&gt;0, IF($I128=4,"Unknown",IF($I128=99,"Stopped",$D128)), 0),"Not required")</f>
        <v>0</v>
      </c>
      <c r="N128" s="15">
        <f>IF(INTRO!$E$41="Endemic", IF(AND($J128&gt;1,$J128&lt;5), IF($J128=4, "Unknown", E128+F128), 0),"Not required")</f>
        <v>23679</v>
      </c>
      <c r="O128" s="46">
        <f>IF(INTRO!$E$43="Endemic", IF(AND($K128&gt;0,$K128&lt;5), IF($K128=4,"Unknown", IF($K128=1, $F128*0.33, IF($K128=2, $F128*0.5+$G128*0.2, SUM(F128:G128)))), 0),"Not required")</f>
        <v>13546.7</v>
      </c>
      <c r="P128" s="43">
        <v>0</v>
      </c>
      <c r="Q128" s="43">
        <v>0</v>
      </c>
      <c r="R128" s="30">
        <v>1</v>
      </c>
      <c r="S128" s="30">
        <v>0</v>
      </c>
      <c r="T128" s="43"/>
      <c r="U128" s="30"/>
      <c r="V128" s="30"/>
      <c r="W128" s="45"/>
      <c r="X128" s="1">
        <v>2171</v>
      </c>
      <c r="Y128" s="1" t="s">
        <v>205</v>
      </c>
      <c r="AA128" s="19" t="b">
        <f t="shared" si="1"/>
        <v>1</v>
      </c>
    </row>
    <row r="129" spans="1:27" x14ac:dyDescent="0.25">
      <c r="A129" s="25" t="str">
        <f>IF(INTRO!$E$33&lt;&gt;0,INTRO!$E$33, " ")</f>
        <v>Angola</v>
      </c>
      <c r="B129" s="18" t="s">
        <v>196</v>
      </c>
      <c r="C129" s="42" t="s">
        <v>196</v>
      </c>
      <c r="D129" s="41">
        <v>519125.93367501587</v>
      </c>
      <c r="E129" s="21">
        <f>IF(INTRO!$E$48="","",ROUND($D129*INTRO!$E$48,0))</f>
        <v>77869</v>
      </c>
      <c r="F129" s="21">
        <f>IF(INTRO!$E$49="","",ROUND($D129*INTRO!$E$49,0))</f>
        <v>145355</v>
      </c>
      <c r="G129" s="44">
        <f>IF(INTRO!$E$50="","",ROUND($D129*INTRO!$E$50,0))</f>
        <v>275137</v>
      </c>
      <c r="H129" s="43">
        <v>4</v>
      </c>
      <c r="I129" s="30">
        <v>0</v>
      </c>
      <c r="J129" s="30">
        <v>3</v>
      </c>
      <c r="K129" s="45">
        <v>2</v>
      </c>
      <c r="L129" s="111" t="str">
        <f>IF(INTRO!$E$37="Endemic",IF($H129&gt;0,IF($H129=4,"Unknown",IF($H129=99,"Stopped",$D129)),0),"Not required")</f>
        <v>Unknown</v>
      </c>
      <c r="M129" s="21">
        <f>IF(INTRO!$E$39="Endemic", IF($I129&gt;0, IF($I129=4,"Unknown",IF($I129=99,"Stopped",$D129)), 0),"Not required")</f>
        <v>0</v>
      </c>
      <c r="N129" s="15">
        <f>IF(INTRO!$E$41="Endemic", IF(AND($J129&gt;1,$J129&lt;5), IF($J129=4, "Unknown", E129+F129), 0),"Not required")</f>
        <v>223224</v>
      </c>
      <c r="O129" s="46">
        <f>IF(INTRO!$E$43="Endemic", IF(AND($K129&gt;0,$K129&lt;5), IF($K129=4,"Unknown", IF($K129=1, $F129*0.33, IF($K129=2, $F129*0.5+$G129*0.2, SUM(F129:G129)))), 0),"Not required")</f>
        <v>127704.9</v>
      </c>
      <c r="P129" s="43">
        <v>0</v>
      </c>
      <c r="Q129" s="43">
        <v>0</v>
      </c>
      <c r="R129" s="30">
        <v>1</v>
      </c>
      <c r="S129" s="30">
        <v>0</v>
      </c>
      <c r="T129" s="43"/>
      <c r="U129" s="30"/>
      <c r="V129" s="30"/>
      <c r="W129" s="45"/>
      <c r="X129" s="1">
        <v>2172</v>
      </c>
      <c r="Y129" s="1" t="s">
        <v>363</v>
      </c>
      <c r="AA129" s="19" t="b">
        <f t="shared" si="1"/>
        <v>0</v>
      </c>
    </row>
    <row r="130" spans="1:27" x14ac:dyDescent="0.25">
      <c r="A130" s="25" t="str">
        <f>IF(INTRO!$E$33&lt;&gt;0,INTRO!$E$33, " ")</f>
        <v>Angola</v>
      </c>
      <c r="B130" s="18" t="s">
        <v>196</v>
      </c>
      <c r="C130" s="42" t="s">
        <v>206</v>
      </c>
      <c r="D130" s="41">
        <v>28867.642858655992</v>
      </c>
      <c r="E130" s="21">
        <f>IF(INTRO!$E$48="","",ROUND($D130*INTRO!$E$48,0))</f>
        <v>4330</v>
      </c>
      <c r="F130" s="21">
        <f>IF(INTRO!$E$49="","",ROUND($D130*INTRO!$E$49,0))</f>
        <v>8083</v>
      </c>
      <c r="G130" s="44">
        <f>IF(INTRO!$E$50="","",ROUND($D130*INTRO!$E$50,0))</f>
        <v>15300</v>
      </c>
      <c r="H130" s="43">
        <v>4</v>
      </c>
      <c r="I130" s="30">
        <v>1</v>
      </c>
      <c r="J130" s="30">
        <v>3</v>
      </c>
      <c r="K130" s="45">
        <v>2</v>
      </c>
      <c r="L130" s="111" t="str">
        <f>IF(INTRO!$E$37="Endemic",IF($H130&gt;0,IF($H130=4,"Unknown",IF($H130=99,"Stopped",$D130)),0),"Not required")</f>
        <v>Unknown</v>
      </c>
      <c r="M130" s="21">
        <f>IF(INTRO!$E$39="Endemic", IF($I130&gt;0, IF($I130=4,"Unknown",IF($I130=99,"Stopped",$D130)), 0),"Not required")</f>
        <v>28867.642858655992</v>
      </c>
      <c r="N130" s="15">
        <f>IF(INTRO!$E$41="Endemic", IF(AND($J130&gt;1,$J130&lt;5), IF($J130=4, "Unknown", E130+F130), 0),"Not required")</f>
        <v>12413</v>
      </c>
      <c r="O130" s="46">
        <f>IF(INTRO!$E$43="Endemic", IF(AND($K130&gt;0,$K130&lt;5), IF($K130=4,"Unknown", IF($K130=1, $F130*0.33, IF($K130=2, $F130*0.5+$G130*0.2, SUM(F130:G130)))), 0),"Not required")</f>
        <v>7101.5</v>
      </c>
      <c r="P130" s="43">
        <v>0</v>
      </c>
      <c r="Q130" s="43">
        <v>1</v>
      </c>
      <c r="R130" s="30">
        <v>1</v>
      </c>
      <c r="S130" s="30">
        <v>0</v>
      </c>
      <c r="T130" s="43"/>
      <c r="U130" s="30"/>
      <c r="V130" s="30"/>
      <c r="W130" s="45"/>
      <c r="X130" s="1">
        <v>2173</v>
      </c>
      <c r="Y130" s="1" t="s">
        <v>206</v>
      </c>
      <c r="AA130" s="19" t="b">
        <f t="shared" si="1"/>
        <v>1</v>
      </c>
    </row>
    <row r="131" spans="1:27" x14ac:dyDescent="0.25">
      <c r="A131" s="25" t="str">
        <f>IF(INTRO!$E$33&lt;&gt;0,INTRO!$E$33, " ")</f>
        <v>Angola</v>
      </c>
      <c r="B131" s="18" t="s">
        <v>196</v>
      </c>
      <c r="C131" s="42" t="s">
        <v>207</v>
      </c>
      <c r="D131" s="41">
        <v>34770.40785968399</v>
      </c>
      <c r="E131" s="21">
        <f>IF(INTRO!$E$48="","",ROUND($D131*INTRO!$E$48,0))</f>
        <v>5216</v>
      </c>
      <c r="F131" s="21">
        <f>IF(INTRO!$E$49="","",ROUND($D131*INTRO!$E$49,0))</f>
        <v>9736</v>
      </c>
      <c r="G131" s="44">
        <f>IF(INTRO!$E$50="","",ROUND($D131*INTRO!$E$50,0))</f>
        <v>18428</v>
      </c>
      <c r="H131" s="43">
        <v>4</v>
      </c>
      <c r="I131" s="30">
        <v>0</v>
      </c>
      <c r="J131" s="30">
        <v>3</v>
      </c>
      <c r="K131" s="45">
        <v>2</v>
      </c>
      <c r="L131" s="111" t="str">
        <f>IF(INTRO!$E$37="Endemic",IF($H131&gt;0,IF($H131=4,"Unknown",IF($H131=99,"Stopped",$D131)),0),"Not required")</f>
        <v>Unknown</v>
      </c>
      <c r="M131" s="21">
        <f>IF(INTRO!$E$39="Endemic", IF($I131&gt;0, IF($I131=4,"Unknown",IF($I131=99,"Stopped",$D131)), 0),"Not required")</f>
        <v>0</v>
      </c>
      <c r="N131" s="15">
        <f>IF(INTRO!$E$41="Endemic", IF(AND($J131&gt;1,$J131&lt;5), IF($J131=4, "Unknown", E131+F131), 0),"Not required")</f>
        <v>14952</v>
      </c>
      <c r="O131" s="46">
        <f>IF(INTRO!$E$43="Endemic", IF(AND($K131&gt;0,$K131&lt;5), IF($K131=4,"Unknown", IF($K131=1, $F131*0.33, IF($K131=2, $F131*0.5+$G131*0.2, SUM(F131:G131)))), 0),"Not required")</f>
        <v>8553.6</v>
      </c>
      <c r="P131" s="43">
        <v>0</v>
      </c>
      <c r="Q131" s="43">
        <v>0</v>
      </c>
      <c r="R131" s="30">
        <v>1</v>
      </c>
      <c r="S131" s="30">
        <v>0</v>
      </c>
      <c r="T131" s="43"/>
      <c r="U131" s="30"/>
      <c r="V131" s="30"/>
      <c r="W131" s="45"/>
      <c r="X131" s="1">
        <v>2174</v>
      </c>
      <c r="Y131" s="1" t="s">
        <v>207</v>
      </c>
      <c r="AA131" s="19" t="b">
        <f t="shared" si="1"/>
        <v>1</v>
      </c>
    </row>
    <row r="132" spans="1:27" x14ac:dyDescent="0.25">
      <c r="A132" s="25" t="str">
        <f>IF(INTRO!$E$33&lt;&gt;0,INTRO!$E$33, " ")</f>
        <v>Angola</v>
      </c>
      <c r="B132" s="18" t="s">
        <v>196</v>
      </c>
      <c r="C132" s="42" t="s">
        <v>208</v>
      </c>
      <c r="D132" s="41">
        <v>23294.710799171997</v>
      </c>
      <c r="E132" s="21">
        <f>IF(INTRO!$E$48="","",ROUND($D132*INTRO!$E$48,0))</f>
        <v>3494</v>
      </c>
      <c r="F132" s="21">
        <f>IF(INTRO!$E$49="","",ROUND($D132*INTRO!$E$49,0))</f>
        <v>6523</v>
      </c>
      <c r="G132" s="44">
        <f>IF(INTRO!$E$50="","",ROUND($D132*INTRO!$E$50,0))</f>
        <v>12346</v>
      </c>
      <c r="H132" s="43">
        <v>4</v>
      </c>
      <c r="I132" s="30">
        <v>1</v>
      </c>
      <c r="J132" s="30">
        <v>3</v>
      </c>
      <c r="K132" s="45">
        <v>2</v>
      </c>
      <c r="L132" s="111" t="str">
        <f>IF(INTRO!$E$37="Endemic",IF($H132&gt;0,IF($H132=4,"Unknown",IF($H132=99,"Stopped",$D132)),0),"Not required")</f>
        <v>Unknown</v>
      </c>
      <c r="M132" s="21">
        <f>IF(INTRO!$E$39="Endemic", IF($I132&gt;0, IF($I132=4,"Unknown",IF($I132=99,"Stopped",$D132)), 0),"Not required")</f>
        <v>23294.710799171997</v>
      </c>
      <c r="N132" s="15">
        <f>IF(INTRO!$E$41="Endemic", IF(AND($J132&gt;1,$J132&lt;5), IF($J132=4, "Unknown", E132+F132), 0),"Not required")</f>
        <v>10017</v>
      </c>
      <c r="O132" s="46">
        <f>IF(INTRO!$E$43="Endemic", IF(AND($K132&gt;0,$K132&lt;5), IF($K132=4,"Unknown", IF($K132=1, $F132*0.33, IF($K132=2, $F132*0.5+$G132*0.2, SUM(F132:G132)))), 0),"Not required")</f>
        <v>5730.7000000000007</v>
      </c>
      <c r="P132" s="43">
        <v>0</v>
      </c>
      <c r="Q132" s="43">
        <v>1</v>
      </c>
      <c r="R132" s="30">
        <v>1</v>
      </c>
      <c r="S132" s="30">
        <v>0</v>
      </c>
      <c r="T132" s="43"/>
      <c r="U132" s="30"/>
      <c r="V132" s="30"/>
      <c r="W132" s="45"/>
      <c r="X132" s="1">
        <v>2222</v>
      </c>
      <c r="Y132" s="1" t="s">
        <v>208</v>
      </c>
      <c r="AA132" s="19" t="b">
        <f t="shared" si="1"/>
        <v>1</v>
      </c>
    </row>
    <row r="133" spans="1:27" x14ac:dyDescent="0.25">
      <c r="A133" s="25" t="str">
        <f>IF(INTRO!$E$33&lt;&gt;0,INTRO!$E$33, " ")</f>
        <v>Angola</v>
      </c>
      <c r="B133" s="18" t="s">
        <v>196</v>
      </c>
      <c r="C133" s="42" t="s">
        <v>209</v>
      </c>
      <c r="D133" s="41">
        <v>23724.115949483996</v>
      </c>
      <c r="E133" s="21">
        <f>IF(INTRO!$E$48="","",ROUND($D133*INTRO!$E$48,0))</f>
        <v>3559</v>
      </c>
      <c r="F133" s="21">
        <f>IF(INTRO!$E$49="","",ROUND($D133*INTRO!$E$49,0))</f>
        <v>6643</v>
      </c>
      <c r="G133" s="44">
        <f>IF(INTRO!$E$50="","",ROUND($D133*INTRO!$E$50,0))</f>
        <v>12574</v>
      </c>
      <c r="H133" s="43">
        <v>4</v>
      </c>
      <c r="I133" s="30">
        <v>0</v>
      </c>
      <c r="J133" s="30">
        <v>3</v>
      </c>
      <c r="K133" s="45">
        <v>2</v>
      </c>
      <c r="L133" s="111" t="str">
        <f>IF(INTRO!$E$37="Endemic",IF($H133&gt;0,IF($H133=4,"Unknown",IF($H133=99,"Stopped",$D133)),0),"Not required")</f>
        <v>Unknown</v>
      </c>
      <c r="M133" s="21">
        <f>IF(INTRO!$E$39="Endemic", IF($I133&gt;0, IF($I133=4,"Unknown",IF($I133=99,"Stopped",$D133)), 0),"Not required")</f>
        <v>0</v>
      </c>
      <c r="N133" s="15">
        <f>IF(INTRO!$E$41="Endemic", IF(AND($J133&gt;1,$J133&lt;5), IF($J133=4, "Unknown", E133+F133), 0),"Not required")</f>
        <v>10202</v>
      </c>
      <c r="O133" s="46">
        <f>IF(INTRO!$E$43="Endemic", IF(AND($K133&gt;0,$K133&lt;5), IF($K133=4,"Unknown", IF($K133=1, $F133*0.33, IF($K133=2, $F133*0.5+$G133*0.2, SUM(F133:G133)))), 0),"Not required")</f>
        <v>5836.3</v>
      </c>
      <c r="P133" s="43">
        <v>0</v>
      </c>
      <c r="Q133" s="43">
        <v>0</v>
      </c>
      <c r="R133" s="30">
        <v>1</v>
      </c>
      <c r="S133" s="30">
        <v>0</v>
      </c>
      <c r="T133" s="43"/>
      <c r="U133" s="30"/>
      <c r="V133" s="30"/>
      <c r="W133" s="45"/>
      <c r="X133" s="1">
        <v>2168</v>
      </c>
      <c r="Y133" s="1" t="s">
        <v>209</v>
      </c>
      <c r="AA133" s="19" t="b">
        <f t="shared" si="1"/>
        <v>1</v>
      </c>
    </row>
    <row r="134" spans="1:27" x14ac:dyDescent="0.25">
      <c r="A134" s="25" t="str">
        <f>IF(INTRO!$E$33&lt;&gt;0,INTRO!$E$33, " ")</f>
        <v>Angola</v>
      </c>
      <c r="B134" s="18" t="s">
        <v>210</v>
      </c>
      <c r="C134" s="42" t="s">
        <v>211</v>
      </c>
      <c r="D134" s="41">
        <v>107132.43616081199</v>
      </c>
      <c r="E134" s="21">
        <f>IF(INTRO!$E$48="","",ROUND($D134*INTRO!$E$48,0))</f>
        <v>16070</v>
      </c>
      <c r="F134" s="21">
        <f>IF(INTRO!$E$49="","",ROUND($D134*INTRO!$E$49,0))</f>
        <v>29997</v>
      </c>
      <c r="G134" s="44">
        <f>IF(INTRO!$E$50="","",ROUND($D134*INTRO!$E$50,0))</f>
        <v>56780</v>
      </c>
      <c r="H134" s="43">
        <v>4</v>
      </c>
      <c r="I134" s="30">
        <v>4</v>
      </c>
      <c r="J134" s="30">
        <v>2</v>
      </c>
      <c r="K134" s="45">
        <v>1</v>
      </c>
      <c r="L134" s="111" t="str">
        <f>IF(INTRO!$E$37="Endemic",IF($H134&gt;0,IF($H134=4,"Unknown",IF($H134=99,"Stopped",$D134)),0),"Not required")</f>
        <v>Unknown</v>
      </c>
      <c r="M134" s="21" t="str">
        <f>IF(INTRO!$E$39="Endemic", IF($I134&gt;0, IF($I134=4,"Unknown",IF($I134=99,"Stopped",$D134)), 0),"Not required")</f>
        <v>Unknown</v>
      </c>
      <c r="N134" s="15">
        <f>IF(INTRO!$E$41="Endemic", IF(AND($J134&gt;1,$J134&lt;5), IF($J134=4, "Unknown", E134+F134), 0),"Not required")</f>
        <v>46067</v>
      </c>
      <c r="O134" s="46">
        <f>IF(INTRO!$E$43="Endemic", IF(AND($K134&gt;0,$K134&lt;5), IF($K134=4,"Unknown", IF($K134=1, $F134*0.33, IF($K134=2, $F134*0.5+$G134*0.2, SUM(F134:G134)))), 0),"Not required")</f>
        <v>9899.01</v>
      </c>
      <c r="P134" s="43">
        <v>0</v>
      </c>
      <c r="Q134" s="43">
        <v>0</v>
      </c>
      <c r="R134" s="30">
        <v>1</v>
      </c>
      <c r="S134" s="30">
        <v>0</v>
      </c>
      <c r="T134" s="43"/>
      <c r="U134" s="30"/>
      <c r="V134" s="30"/>
      <c r="W134" s="45"/>
      <c r="X134" s="1">
        <v>2176</v>
      </c>
      <c r="Y134" s="1" t="s">
        <v>211</v>
      </c>
      <c r="AA134" s="19" t="b">
        <f t="shared" si="1"/>
        <v>1</v>
      </c>
    </row>
    <row r="135" spans="1:27" x14ac:dyDescent="0.25">
      <c r="A135" s="25" t="str">
        <f>IF(INTRO!$E$33&lt;&gt;0,INTRO!$E$33, " ")</f>
        <v>Angola</v>
      </c>
      <c r="B135" s="18" t="s">
        <v>210</v>
      </c>
      <c r="C135" s="42" t="s">
        <v>212</v>
      </c>
      <c r="D135" s="41">
        <v>34745.514807491993</v>
      </c>
      <c r="E135" s="21">
        <f>IF(INTRO!$E$48="","",ROUND($D135*INTRO!$E$48,0))</f>
        <v>5212</v>
      </c>
      <c r="F135" s="21">
        <f>IF(INTRO!$E$49="","",ROUND($D135*INTRO!$E$49,0))</f>
        <v>9729</v>
      </c>
      <c r="G135" s="44">
        <f>IF(INTRO!$E$50="","",ROUND($D135*INTRO!$E$50,0))</f>
        <v>18415</v>
      </c>
      <c r="H135" s="43">
        <v>4</v>
      </c>
      <c r="I135" s="30">
        <v>1</v>
      </c>
      <c r="J135" s="30">
        <v>2</v>
      </c>
      <c r="K135" s="45">
        <v>1</v>
      </c>
      <c r="L135" s="111" t="str">
        <f>IF(INTRO!$E$37="Endemic",IF($H135&gt;0,IF($H135=4,"Unknown",IF($H135=99,"Stopped",$D135)),0),"Not required")</f>
        <v>Unknown</v>
      </c>
      <c r="M135" s="21">
        <f>IF(INTRO!$E$39="Endemic", IF($I135&gt;0, IF($I135=4,"Unknown",IF($I135=99,"Stopped",$D135)), 0),"Not required")</f>
        <v>34745.514807491993</v>
      </c>
      <c r="N135" s="15">
        <f>IF(INTRO!$E$41="Endemic", IF(AND($J135&gt;1,$J135&lt;5), IF($J135=4, "Unknown", E135+F135), 0),"Not required")</f>
        <v>14941</v>
      </c>
      <c r="O135" s="46">
        <f>IF(INTRO!$E$43="Endemic", IF(AND($K135&gt;0,$K135&lt;5), IF($K135=4,"Unknown", IF($K135=1, $F135*0.33, IF($K135=2, $F135*0.5+$G135*0.2, SUM(F135:G135)))), 0),"Not required")</f>
        <v>3210.57</v>
      </c>
      <c r="P135" s="43">
        <v>0</v>
      </c>
      <c r="Q135" s="43">
        <v>1</v>
      </c>
      <c r="R135" s="30">
        <v>1</v>
      </c>
      <c r="S135" s="30">
        <v>0</v>
      </c>
      <c r="T135" s="43"/>
      <c r="U135" s="30"/>
      <c r="V135" s="30"/>
      <c r="W135" s="45"/>
      <c r="X135" s="1">
        <v>2177</v>
      </c>
      <c r="Y135" s="1" t="s">
        <v>212</v>
      </c>
      <c r="AA135" s="19" t="b">
        <f t="shared" si="1"/>
        <v>1</v>
      </c>
    </row>
    <row r="136" spans="1:27" x14ac:dyDescent="0.25">
      <c r="A136" s="25" t="str">
        <f>IF(INTRO!$E$33&lt;&gt;0,INTRO!$E$33, " ")</f>
        <v>Angola</v>
      </c>
      <c r="B136" s="18" t="s">
        <v>210</v>
      </c>
      <c r="C136" s="42" t="s">
        <v>213</v>
      </c>
      <c r="D136" s="41">
        <v>32784.149736863998</v>
      </c>
      <c r="E136" s="21">
        <f>IF(INTRO!$E$48="","",ROUND($D136*INTRO!$E$48,0))</f>
        <v>4918</v>
      </c>
      <c r="F136" s="21">
        <f>IF(INTRO!$E$49="","",ROUND($D136*INTRO!$E$49,0))</f>
        <v>9180</v>
      </c>
      <c r="G136" s="44">
        <f>IF(INTRO!$E$50="","",ROUND($D136*INTRO!$E$50,0))</f>
        <v>17376</v>
      </c>
      <c r="H136" s="43">
        <v>4</v>
      </c>
      <c r="I136" s="30">
        <v>1</v>
      </c>
      <c r="J136" s="30">
        <v>2</v>
      </c>
      <c r="K136" s="45">
        <v>1</v>
      </c>
      <c r="L136" s="111" t="str">
        <f>IF(INTRO!$E$37="Endemic",IF($H136&gt;0,IF($H136=4,"Unknown",IF($H136=99,"Stopped",$D136)),0),"Not required")</f>
        <v>Unknown</v>
      </c>
      <c r="M136" s="21">
        <f>IF(INTRO!$E$39="Endemic", IF($I136&gt;0, IF($I136=4,"Unknown",IF($I136=99,"Stopped",$D136)), 0),"Not required")</f>
        <v>32784.149736863998</v>
      </c>
      <c r="N136" s="15">
        <f>IF(INTRO!$E$41="Endemic", IF(AND($J136&gt;1,$J136&lt;5), IF($J136=4, "Unknown", E136+F136), 0),"Not required")</f>
        <v>14098</v>
      </c>
      <c r="O136" s="46">
        <f>IF(INTRO!$E$43="Endemic", IF(AND($K136&gt;0,$K136&lt;5), IF($K136=4,"Unknown", IF($K136=1, $F136*0.33, IF($K136=2, $F136*0.5+$G136*0.2, SUM(F136:G136)))), 0),"Not required")</f>
        <v>3029.4</v>
      </c>
      <c r="P136" s="43">
        <v>0</v>
      </c>
      <c r="Q136" s="43">
        <v>1</v>
      </c>
      <c r="R136" s="30">
        <v>1</v>
      </c>
      <c r="S136" s="30">
        <v>0</v>
      </c>
      <c r="T136" s="43"/>
      <c r="U136" s="30"/>
      <c r="V136" s="30"/>
      <c r="W136" s="45"/>
      <c r="X136" s="1">
        <v>2179</v>
      </c>
      <c r="Y136" s="1" t="s">
        <v>213</v>
      </c>
      <c r="AA136" s="19" t="b">
        <f t="shared" si="1"/>
        <v>1</v>
      </c>
    </row>
    <row r="137" spans="1:27" x14ac:dyDescent="0.25">
      <c r="A137" s="25" t="str">
        <f>IF(INTRO!$E$33&lt;&gt;0,INTRO!$E$33, " ")</f>
        <v>Angola</v>
      </c>
      <c r="B137" s="18" t="s">
        <v>210</v>
      </c>
      <c r="C137" s="42" t="s">
        <v>214</v>
      </c>
      <c r="D137" s="41">
        <v>22868.417280383997</v>
      </c>
      <c r="E137" s="21">
        <f>IF(INTRO!$E$48="","",ROUND($D137*INTRO!$E$48,0))</f>
        <v>3430</v>
      </c>
      <c r="F137" s="21">
        <f>IF(INTRO!$E$49="","",ROUND($D137*INTRO!$E$49,0))</f>
        <v>6403</v>
      </c>
      <c r="G137" s="44">
        <f>IF(INTRO!$E$50="","",ROUND($D137*INTRO!$E$50,0))</f>
        <v>12120</v>
      </c>
      <c r="H137" s="43">
        <v>4</v>
      </c>
      <c r="I137" s="30">
        <v>1</v>
      </c>
      <c r="J137" s="30">
        <v>2</v>
      </c>
      <c r="K137" s="45">
        <v>1</v>
      </c>
      <c r="L137" s="111" t="str">
        <f>IF(INTRO!$E$37="Endemic",IF($H137&gt;0,IF($H137=4,"Unknown",IF($H137=99,"Stopped",$D137)),0),"Not required")</f>
        <v>Unknown</v>
      </c>
      <c r="M137" s="21">
        <f>IF(INTRO!$E$39="Endemic", IF($I137&gt;0, IF($I137=4,"Unknown",IF($I137=99,"Stopped",$D137)), 0),"Not required")</f>
        <v>22868.417280383997</v>
      </c>
      <c r="N137" s="15">
        <f>IF(INTRO!$E$41="Endemic", IF(AND($J137&gt;1,$J137&lt;5), IF($J137=4, "Unknown", E137+F137), 0),"Not required")</f>
        <v>9833</v>
      </c>
      <c r="O137" s="46">
        <f>IF(INTRO!$E$43="Endemic", IF(AND($K137&gt;0,$K137&lt;5), IF($K137=4,"Unknown", IF($K137=1, $F137*0.33, IF($K137=2, $F137*0.5+$G137*0.2, SUM(F137:G137)))), 0),"Not required")</f>
        <v>2112.9900000000002</v>
      </c>
      <c r="P137" s="43">
        <v>0</v>
      </c>
      <c r="Q137" s="43">
        <v>1</v>
      </c>
      <c r="R137" s="30">
        <v>1</v>
      </c>
      <c r="S137" s="30">
        <v>0</v>
      </c>
      <c r="T137" s="43"/>
      <c r="U137" s="30"/>
      <c r="V137" s="30"/>
      <c r="W137" s="45"/>
      <c r="X137" s="1">
        <v>2180</v>
      </c>
      <c r="Y137" s="1" t="s">
        <v>214</v>
      </c>
      <c r="AA137" s="19" t="b">
        <f t="shared" si="1"/>
        <v>1</v>
      </c>
    </row>
    <row r="138" spans="1:27" x14ac:dyDescent="0.25">
      <c r="A138" s="25" t="str">
        <f>IF(INTRO!$E$33&lt;&gt;0,INTRO!$E$33, " ")</f>
        <v>Angola</v>
      </c>
      <c r="B138" s="18" t="s">
        <v>210</v>
      </c>
      <c r="C138" s="42" t="s">
        <v>215</v>
      </c>
      <c r="D138" s="41">
        <v>90073.43493573599</v>
      </c>
      <c r="E138" s="21">
        <f>IF(INTRO!$E$48="","",ROUND($D138*INTRO!$E$48,0))</f>
        <v>13511</v>
      </c>
      <c r="F138" s="21">
        <f>IF(INTRO!$E$49="","",ROUND($D138*INTRO!$E$49,0))</f>
        <v>25221</v>
      </c>
      <c r="G138" s="44">
        <f>IF(INTRO!$E$50="","",ROUND($D138*INTRO!$E$50,0))</f>
        <v>47739</v>
      </c>
      <c r="H138" s="43">
        <v>4</v>
      </c>
      <c r="I138" s="30">
        <v>4</v>
      </c>
      <c r="J138" s="30">
        <v>2</v>
      </c>
      <c r="K138" s="45">
        <v>1</v>
      </c>
      <c r="L138" s="111" t="str">
        <f>IF(INTRO!$E$37="Endemic",IF($H138&gt;0,IF($H138=4,"Unknown",IF($H138=99,"Stopped",$D138)),0),"Not required")</f>
        <v>Unknown</v>
      </c>
      <c r="M138" s="21" t="str">
        <f>IF(INTRO!$E$39="Endemic", IF($I138&gt;0, IF($I138=4,"Unknown",IF($I138=99,"Stopped",$D138)), 0),"Not required")</f>
        <v>Unknown</v>
      </c>
      <c r="N138" s="15">
        <f>IF(INTRO!$E$41="Endemic", IF(AND($J138&gt;1,$J138&lt;5), IF($J138=4, "Unknown", E138+F138), 0),"Not required")</f>
        <v>38732</v>
      </c>
      <c r="O138" s="46">
        <f>IF(INTRO!$E$43="Endemic", IF(AND($K138&gt;0,$K138&lt;5), IF($K138=4,"Unknown", IF($K138=1, $F138*0.33, IF($K138=2, $F138*0.5+$G138*0.2, SUM(F138:G138)))), 0),"Not required")</f>
        <v>8322.93</v>
      </c>
      <c r="P138" s="43">
        <v>0</v>
      </c>
      <c r="Q138" s="43">
        <v>0</v>
      </c>
      <c r="R138" s="30">
        <v>1</v>
      </c>
      <c r="S138" s="30">
        <v>0</v>
      </c>
      <c r="T138" s="43"/>
      <c r="U138" s="30"/>
      <c r="V138" s="30"/>
      <c r="W138" s="45"/>
      <c r="X138" s="1">
        <v>2181</v>
      </c>
      <c r="Y138" s="1" t="s">
        <v>215</v>
      </c>
      <c r="AA138" s="19" t="b">
        <f t="shared" ref="AA138:AA170" si="2">+Y138=C138</f>
        <v>1</v>
      </c>
    </row>
    <row r="139" spans="1:27" x14ac:dyDescent="0.25">
      <c r="A139" s="25" t="str">
        <f>IF(INTRO!$E$33&lt;&gt;0,INTRO!$E$33, " ")</f>
        <v>Angola</v>
      </c>
      <c r="B139" s="18" t="s">
        <v>210</v>
      </c>
      <c r="C139" s="42" t="s">
        <v>216</v>
      </c>
      <c r="D139" s="41">
        <v>14553.100637747997</v>
      </c>
      <c r="E139" s="21">
        <f>IF(INTRO!$E$48="","",ROUND($D139*INTRO!$E$48,0))</f>
        <v>2183</v>
      </c>
      <c r="F139" s="21">
        <f>IF(INTRO!$E$49="","",ROUND($D139*INTRO!$E$49,0))</f>
        <v>4075</v>
      </c>
      <c r="G139" s="44">
        <f>IF(INTRO!$E$50="","",ROUND($D139*INTRO!$E$50,0))</f>
        <v>7713</v>
      </c>
      <c r="H139" s="43">
        <v>4</v>
      </c>
      <c r="I139" s="30">
        <v>4</v>
      </c>
      <c r="J139" s="30">
        <v>2</v>
      </c>
      <c r="K139" s="45">
        <v>1</v>
      </c>
      <c r="L139" s="111" t="str">
        <f>IF(INTRO!$E$37="Endemic",IF($H139&gt;0,IF($H139=4,"Unknown",IF($H139=99,"Stopped",$D139)),0),"Not required")</f>
        <v>Unknown</v>
      </c>
      <c r="M139" s="21" t="str">
        <f>IF(INTRO!$E$39="Endemic", IF($I139&gt;0, IF($I139=4,"Unknown",IF($I139=99,"Stopped",$D139)), 0),"Not required")</f>
        <v>Unknown</v>
      </c>
      <c r="N139" s="15">
        <f>IF(INTRO!$E$41="Endemic", IF(AND($J139&gt;1,$J139&lt;5), IF($J139=4, "Unknown", E139+F139), 0),"Not required")</f>
        <v>6258</v>
      </c>
      <c r="O139" s="46">
        <f>IF(INTRO!$E$43="Endemic", IF(AND($K139&gt;0,$K139&lt;5), IF($K139=4,"Unknown", IF($K139=1, $F139*0.33, IF($K139=2, $F139*0.5+$G139*0.2, SUM(F139:G139)))), 0),"Not required")</f>
        <v>1344.75</v>
      </c>
      <c r="P139" s="43">
        <v>0</v>
      </c>
      <c r="Q139" s="43">
        <v>0</v>
      </c>
      <c r="R139" s="30">
        <v>1</v>
      </c>
      <c r="S139" s="30">
        <v>0</v>
      </c>
      <c r="T139" s="43"/>
      <c r="U139" s="30"/>
      <c r="V139" s="30"/>
      <c r="W139" s="45"/>
      <c r="X139" s="1">
        <v>2183</v>
      </c>
      <c r="Y139" s="1" t="s">
        <v>216</v>
      </c>
      <c r="AA139" s="19" t="b">
        <f t="shared" si="2"/>
        <v>1</v>
      </c>
    </row>
    <row r="140" spans="1:27" x14ac:dyDescent="0.25">
      <c r="A140" s="25" t="str">
        <f>IF(INTRO!$E$33&lt;&gt;0,INTRO!$E$33, " ")</f>
        <v>Angola</v>
      </c>
      <c r="B140" s="18" t="s">
        <v>210</v>
      </c>
      <c r="C140" s="42" t="s">
        <v>217</v>
      </c>
      <c r="D140" s="41">
        <v>70120.616393339995</v>
      </c>
      <c r="E140" s="21">
        <f>IF(INTRO!$E$48="","",ROUND($D140*INTRO!$E$48,0))</f>
        <v>10518</v>
      </c>
      <c r="F140" s="21">
        <f>IF(INTRO!$E$49="","",ROUND($D140*INTRO!$E$49,0))</f>
        <v>19634</v>
      </c>
      <c r="G140" s="44">
        <f>IF(INTRO!$E$50="","",ROUND($D140*INTRO!$E$50,0))</f>
        <v>37164</v>
      </c>
      <c r="H140" s="43">
        <v>4</v>
      </c>
      <c r="I140" s="30">
        <v>4</v>
      </c>
      <c r="J140" s="30">
        <v>2</v>
      </c>
      <c r="K140" s="45">
        <v>1</v>
      </c>
      <c r="L140" s="111" t="str">
        <f>IF(INTRO!$E$37="Endemic",IF($H140&gt;0,IF($H140=4,"Unknown",IF($H140=99,"Stopped",$D140)),0),"Not required")</f>
        <v>Unknown</v>
      </c>
      <c r="M140" s="21" t="str">
        <f>IF(INTRO!$E$39="Endemic", IF($I140&gt;0, IF($I140=4,"Unknown",IF($I140=99,"Stopped",$D140)), 0),"Not required")</f>
        <v>Unknown</v>
      </c>
      <c r="N140" s="15">
        <f>IF(INTRO!$E$41="Endemic", IF(AND($J140&gt;1,$J140&lt;5), IF($J140=4, "Unknown", E140+F140), 0),"Not required")</f>
        <v>30152</v>
      </c>
      <c r="O140" s="46">
        <f>IF(INTRO!$E$43="Endemic", IF(AND($K140&gt;0,$K140&lt;5), IF($K140=4,"Unknown", IF($K140=1, $F140*0.33, IF($K140=2, $F140*0.5+$G140*0.2, SUM(F140:G140)))), 0),"Not required")</f>
        <v>6479.22</v>
      </c>
      <c r="P140" s="43">
        <v>0</v>
      </c>
      <c r="Q140" s="43">
        <v>0</v>
      </c>
      <c r="R140" s="30">
        <v>1</v>
      </c>
      <c r="S140" s="30">
        <v>0</v>
      </c>
      <c r="T140" s="43"/>
      <c r="U140" s="30"/>
      <c r="V140" s="30"/>
      <c r="W140" s="45"/>
      <c r="X140" s="1">
        <v>2182</v>
      </c>
      <c r="Y140" s="1" t="s">
        <v>217</v>
      </c>
      <c r="AA140" s="19" t="b">
        <f t="shared" si="2"/>
        <v>1</v>
      </c>
    </row>
    <row r="141" spans="1:27" x14ac:dyDescent="0.25">
      <c r="A141" s="25" t="str">
        <f>IF(INTRO!$E$33&lt;&gt;0,INTRO!$E$33, " ")</f>
        <v>Angola</v>
      </c>
      <c r="B141" s="18" t="s">
        <v>210</v>
      </c>
      <c r="C141" s="42" t="s">
        <v>218</v>
      </c>
      <c r="D141" s="41">
        <v>29475.448216343997</v>
      </c>
      <c r="E141" s="21">
        <f>IF(INTRO!$E$48="","",ROUND($D141*INTRO!$E$48,0))</f>
        <v>4421</v>
      </c>
      <c r="F141" s="21">
        <f>IF(INTRO!$E$49="","",ROUND($D141*INTRO!$E$49,0))</f>
        <v>8253</v>
      </c>
      <c r="G141" s="44">
        <f>IF(INTRO!$E$50="","",ROUND($D141*INTRO!$E$50,0))</f>
        <v>15622</v>
      </c>
      <c r="H141" s="43">
        <v>4</v>
      </c>
      <c r="I141" s="30">
        <v>4</v>
      </c>
      <c r="J141" s="30">
        <v>2</v>
      </c>
      <c r="K141" s="45">
        <v>1</v>
      </c>
      <c r="L141" s="111" t="str">
        <f>IF(INTRO!$E$37="Endemic",IF($H141&gt;0,IF($H141=4,"Unknown",IF($H141=99,"Stopped",$D141)),0),"Not required")</f>
        <v>Unknown</v>
      </c>
      <c r="M141" s="21" t="str">
        <f>IF(INTRO!$E$39="Endemic", IF($I141&gt;0, IF($I141=4,"Unknown",IF($I141=99,"Stopped",$D141)), 0),"Not required")</f>
        <v>Unknown</v>
      </c>
      <c r="N141" s="15">
        <f>IF(INTRO!$E$41="Endemic", IF(AND($J141&gt;1,$J141&lt;5), IF($J141=4, "Unknown", E141+F141), 0),"Not required")</f>
        <v>12674</v>
      </c>
      <c r="O141" s="46">
        <f>IF(INTRO!$E$43="Endemic", IF(AND($K141&gt;0,$K141&lt;5), IF($K141=4,"Unknown", IF($K141=1, $F141*0.33, IF($K141=2, $F141*0.5+$G141*0.2, SUM(F141:G141)))), 0),"Not required")</f>
        <v>2723.4900000000002</v>
      </c>
      <c r="P141" s="43">
        <v>0</v>
      </c>
      <c r="Q141" s="43">
        <v>0</v>
      </c>
      <c r="R141" s="30">
        <v>1</v>
      </c>
      <c r="S141" s="30">
        <v>0</v>
      </c>
      <c r="T141" s="43"/>
      <c r="U141" s="30"/>
      <c r="V141" s="30"/>
      <c r="W141" s="45"/>
      <c r="X141" s="1">
        <v>2220</v>
      </c>
      <c r="Y141" s="1" t="s">
        <v>218</v>
      </c>
      <c r="AA141" s="19" t="b">
        <f t="shared" si="2"/>
        <v>1</v>
      </c>
    </row>
    <row r="142" spans="1:27" x14ac:dyDescent="0.25">
      <c r="A142" s="25" t="str">
        <f>IF(INTRO!$E$33&lt;&gt;0,INTRO!$E$33, " ")</f>
        <v>Angola</v>
      </c>
      <c r="B142" s="18" t="s">
        <v>210</v>
      </c>
      <c r="C142" s="42" t="s">
        <v>219</v>
      </c>
      <c r="D142" s="41">
        <v>374044.03944749996</v>
      </c>
      <c r="E142" s="21">
        <f>IF(INTRO!$E$48="","",ROUND($D142*INTRO!$E$48,0))</f>
        <v>56107</v>
      </c>
      <c r="F142" s="21">
        <f>IF(INTRO!$E$49="","",ROUND($D142*INTRO!$E$49,0))</f>
        <v>104732</v>
      </c>
      <c r="G142" s="44">
        <f>IF(INTRO!$E$50="","",ROUND($D142*INTRO!$E$50,0))</f>
        <v>198243</v>
      </c>
      <c r="H142" s="43">
        <v>4</v>
      </c>
      <c r="I142" s="30">
        <v>1</v>
      </c>
      <c r="J142" s="30">
        <v>2</v>
      </c>
      <c r="K142" s="45">
        <v>1</v>
      </c>
      <c r="L142" s="111" t="str">
        <f>IF(INTRO!$E$37="Endemic",IF($H142&gt;0,IF($H142=4,"Unknown",IF($H142=99,"Stopped",$D142)),0),"Not required")</f>
        <v>Unknown</v>
      </c>
      <c r="M142" s="21">
        <f>IF(INTRO!$E$39="Endemic", IF($I142&gt;0, IF($I142=4,"Unknown",IF($I142=99,"Stopped",$D142)), 0),"Not required")</f>
        <v>374044.03944749996</v>
      </c>
      <c r="N142" s="15">
        <f>IF(INTRO!$E$41="Endemic", IF(AND($J142&gt;1,$J142&lt;5), IF($J142=4, "Unknown", E142+F142), 0),"Not required")</f>
        <v>160839</v>
      </c>
      <c r="O142" s="46">
        <f>IF(INTRO!$E$43="Endemic", IF(AND($K142&gt;0,$K142&lt;5), IF($K142=4,"Unknown", IF($K142=1, $F142*0.33, IF($K142=2, $F142*0.5+$G142*0.2, SUM(F142:G142)))), 0),"Not required")</f>
        <v>34561.560000000005</v>
      </c>
      <c r="P142" s="43">
        <v>0</v>
      </c>
      <c r="Q142" s="43">
        <v>1</v>
      </c>
      <c r="R142" s="30">
        <v>1</v>
      </c>
      <c r="S142" s="30">
        <v>0</v>
      </c>
      <c r="T142" s="43"/>
      <c r="U142" s="30"/>
      <c r="V142" s="30"/>
      <c r="W142" s="45"/>
      <c r="X142" s="1">
        <v>2184</v>
      </c>
      <c r="Y142" s="1" t="s">
        <v>219</v>
      </c>
      <c r="AA142" s="19" t="b">
        <f t="shared" si="2"/>
        <v>1</v>
      </c>
    </row>
    <row r="143" spans="1:27" x14ac:dyDescent="0.25">
      <c r="A143" s="25" t="str">
        <f>IF(INTRO!$E$33&lt;&gt;0,INTRO!$E$33, " ")</f>
        <v>Angola</v>
      </c>
      <c r="B143" s="18" t="s">
        <v>220</v>
      </c>
      <c r="C143" s="42" t="s">
        <v>221</v>
      </c>
      <c r="D143" s="41">
        <v>59069.138430599996</v>
      </c>
      <c r="E143" s="21">
        <f>IF(INTRO!$E$48="","",ROUND($D143*INTRO!$E$48,0))</f>
        <v>8860</v>
      </c>
      <c r="F143" s="21">
        <f>IF(INTRO!$E$49="","",ROUND($D143*INTRO!$E$49,0))</f>
        <v>16539</v>
      </c>
      <c r="G143" s="44">
        <f>IF(INTRO!$E$50="","",ROUND($D143*INTRO!$E$50,0))</f>
        <v>31307</v>
      </c>
      <c r="H143" s="43">
        <v>4</v>
      </c>
      <c r="I143" s="30">
        <v>0</v>
      </c>
      <c r="J143" s="30">
        <v>2</v>
      </c>
      <c r="K143" s="45">
        <v>2</v>
      </c>
      <c r="L143" s="111" t="str">
        <f>IF(INTRO!$E$37="Endemic",IF($H143&gt;0,IF($H143=4,"Unknown",IF($H143=99,"Stopped",$D143)),0),"Not required")</f>
        <v>Unknown</v>
      </c>
      <c r="M143" s="21">
        <f>IF(INTRO!$E$39="Endemic", IF($I143&gt;0, IF($I143=4,"Unknown",IF($I143=99,"Stopped",$D143)), 0),"Not required")</f>
        <v>0</v>
      </c>
      <c r="N143" s="15">
        <f>IF(INTRO!$E$41="Endemic", IF(AND($J143&gt;1,$J143&lt;5), IF($J143=4, "Unknown", E143+F143), 0),"Not required")</f>
        <v>25399</v>
      </c>
      <c r="O143" s="46">
        <f>IF(INTRO!$E$43="Endemic", IF(AND($K143&gt;0,$K143&lt;5), IF($K143=4,"Unknown", IF($K143=1, $F143*0.33, IF($K143=2, $F143*0.5+$G143*0.2, SUM(F143:G143)))), 0),"Not required")</f>
        <v>14530.900000000001</v>
      </c>
      <c r="P143" s="43">
        <v>0</v>
      </c>
      <c r="Q143" s="43">
        <v>0</v>
      </c>
      <c r="R143" s="30">
        <v>1</v>
      </c>
      <c r="S143" s="30">
        <v>0</v>
      </c>
      <c r="T143" s="43"/>
      <c r="U143" s="30"/>
      <c r="V143" s="30"/>
      <c r="W143" s="45"/>
      <c r="X143" s="1">
        <v>2185</v>
      </c>
      <c r="Y143" s="1" t="s">
        <v>221</v>
      </c>
      <c r="AA143" s="19" t="b">
        <f t="shared" si="2"/>
        <v>1</v>
      </c>
    </row>
    <row r="144" spans="1:27" x14ac:dyDescent="0.25">
      <c r="A144" s="25" t="str">
        <f>IF(INTRO!$E$33&lt;&gt;0,INTRO!$E$33, " ")</f>
        <v>Angola</v>
      </c>
      <c r="B144" s="18" t="s">
        <v>220</v>
      </c>
      <c r="C144" s="42" t="s">
        <v>222</v>
      </c>
      <c r="D144" s="41">
        <v>52577.237861027992</v>
      </c>
      <c r="E144" s="21">
        <f>IF(INTRO!$E$48="","",ROUND($D144*INTRO!$E$48,0))</f>
        <v>7887</v>
      </c>
      <c r="F144" s="21">
        <f>IF(INTRO!$E$49="","",ROUND($D144*INTRO!$E$49,0))</f>
        <v>14722</v>
      </c>
      <c r="G144" s="44">
        <f>IF(INTRO!$E$50="","",ROUND($D144*INTRO!$E$50,0))</f>
        <v>27866</v>
      </c>
      <c r="H144" s="43">
        <v>4</v>
      </c>
      <c r="I144" s="30">
        <v>0</v>
      </c>
      <c r="J144" s="30">
        <v>2</v>
      </c>
      <c r="K144" s="45">
        <v>2</v>
      </c>
      <c r="L144" s="111" t="str">
        <f>IF(INTRO!$E$37="Endemic",IF($H144&gt;0,IF($H144=4,"Unknown",IF($H144=99,"Stopped",$D144)),0),"Not required")</f>
        <v>Unknown</v>
      </c>
      <c r="M144" s="21">
        <f>IF(INTRO!$E$39="Endemic", IF($I144&gt;0, IF($I144=4,"Unknown",IF($I144=99,"Stopped",$D144)), 0),"Not required")</f>
        <v>0</v>
      </c>
      <c r="N144" s="15">
        <f>IF(INTRO!$E$41="Endemic", IF(AND($J144&gt;1,$J144&lt;5), IF($J144=4, "Unknown", E144+F144), 0),"Not required")</f>
        <v>22609</v>
      </c>
      <c r="O144" s="46">
        <f>IF(INTRO!$E$43="Endemic", IF(AND($K144&gt;0,$K144&lt;5), IF($K144=4,"Unknown", IF($K144=1, $F144*0.33, IF($K144=2, $F144*0.5+$G144*0.2, SUM(F144:G144)))), 0),"Not required")</f>
        <v>12934.2</v>
      </c>
      <c r="P144" s="43">
        <v>0</v>
      </c>
      <c r="Q144" s="43">
        <v>0</v>
      </c>
      <c r="R144" s="30">
        <v>1</v>
      </c>
      <c r="S144" s="30">
        <v>0</v>
      </c>
      <c r="T144" s="43"/>
      <c r="U144" s="30"/>
      <c r="V144" s="30"/>
      <c r="W144" s="45"/>
      <c r="X144" s="1">
        <v>2186</v>
      </c>
      <c r="Y144" s="1" t="s">
        <v>222</v>
      </c>
      <c r="AA144" s="19" t="b">
        <f t="shared" si="2"/>
        <v>1</v>
      </c>
    </row>
    <row r="145" spans="1:27" x14ac:dyDescent="0.25">
      <c r="A145" s="25" t="str">
        <f>IF(INTRO!$E$33&lt;&gt;0,INTRO!$E$33, " ")</f>
        <v>Angola</v>
      </c>
      <c r="B145" s="18" t="s">
        <v>220</v>
      </c>
      <c r="C145" s="42" t="s">
        <v>220</v>
      </c>
      <c r="D145" s="41">
        <v>300743.33563663193</v>
      </c>
      <c r="E145" s="21">
        <f>IF(INTRO!$E$48="","",ROUND($D145*INTRO!$E$48,0))</f>
        <v>45112</v>
      </c>
      <c r="F145" s="21">
        <f>IF(INTRO!$E$49="","",ROUND($D145*INTRO!$E$49,0))</f>
        <v>84208</v>
      </c>
      <c r="G145" s="44">
        <f>IF(INTRO!$E$50="","",ROUND($D145*INTRO!$E$50,0))</f>
        <v>159394</v>
      </c>
      <c r="H145" s="43">
        <v>4</v>
      </c>
      <c r="I145" s="30">
        <v>0</v>
      </c>
      <c r="J145" s="30">
        <v>2</v>
      </c>
      <c r="K145" s="45">
        <v>2</v>
      </c>
      <c r="L145" s="111" t="str">
        <f>IF(INTRO!$E$37="Endemic",IF($H145&gt;0,IF($H145=4,"Unknown",IF($H145=99,"Stopped",$D145)),0),"Not required")</f>
        <v>Unknown</v>
      </c>
      <c r="M145" s="21">
        <f>IF(INTRO!$E$39="Endemic", IF($I145&gt;0, IF($I145=4,"Unknown",IF($I145=99,"Stopped",$D145)), 0),"Not required")</f>
        <v>0</v>
      </c>
      <c r="N145" s="15">
        <f>IF(INTRO!$E$41="Endemic", IF(AND($J145&gt;1,$J145&lt;5), IF($J145=4, "Unknown", E145+F145), 0),"Not required")</f>
        <v>129320</v>
      </c>
      <c r="O145" s="46">
        <f>IF(INTRO!$E$43="Endemic", IF(AND($K145&gt;0,$K145&lt;5), IF($K145=4,"Unknown", IF($K145=1, $F145*0.33, IF($K145=2, $F145*0.5+$G145*0.2, SUM(F145:G145)))), 0),"Not required")</f>
        <v>73982.8</v>
      </c>
      <c r="P145" s="43">
        <v>0</v>
      </c>
      <c r="Q145" s="43">
        <v>0</v>
      </c>
      <c r="R145" s="30">
        <v>1</v>
      </c>
      <c r="S145" s="30">
        <v>0</v>
      </c>
      <c r="T145" s="43"/>
      <c r="U145" s="30"/>
      <c r="V145" s="30"/>
      <c r="W145" s="45"/>
      <c r="X145" s="1">
        <v>2187</v>
      </c>
      <c r="Y145" s="1" t="s">
        <v>220</v>
      </c>
      <c r="AA145" s="19" t="b">
        <f t="shared" si="2"/>
        <v>1</v>
      </c>
    </row>
    <row r="146" spans="1:27" x14ac:dyDescent="0.25">
      <c r="A146" s="25" t="str">
        <f>IF(INTRO!$E$33&lt;&gt;0,INTRO!$E$33, " ")</f>
        <v>Angola</v>
      </c>
      <c r="B146" s="18" t="s">
        <v>220</v>
      </c>
      <c r="C146" s="42" t="s">
        <v>223</v>
      </c>
      <c r="D146" s="41">
        <v>58508.007545771979</v>
      </c>
      <c r="E146" s="21">
        <f>IF(INTRO!$E$48="","",ROUND($D146*INTRO!$E$48,0))</f>
        <v>8776</v>
      </c>
      <c r="F146" s="21">
        <f>IF(INTRO!$E$49="","",ROUND($D146*INTRO!$E$49,0))</f>
        <v>16382</v>
      </c>
      <c r="G146" s="44">
        <f>IF(INTRO!$E$50="","",ROUND($D146*INTRO!$E$50,0))</f>
        <v>31009</v>
      </c>
      <c r="H146" s="43">
        <v>4</v>
      </c>
      <c r="I146" s="30">
        <v>0</v>
      </c>
      <c r="J146" s="30">
        <v>2</v>
      </c>
      <c r="K146" s="45">
        <v>2</v>
      </c>
      <c r="L146" s="111" t="str">
        <f>IF(INTRO!$E$37="Endemic",IF($H146&gt;0,IF($H146=4,"Unknown",IF($H146=99,"Stopped",$D146)),0),"Not required")</f>
        <v>Unknown</v>
      </c>
      <c r="M146" s="21">
        <f>IF(INTRO!$E$39="Endemic", IF($I146&gt;0, IF($I146=4,"Unknown",IF($I146=99,"Stopped",$D146)), 0),"Not required")</f>
        <v>0</v>
      </c>
      <c r="N146" s="15">
        <f>IF(INTRO!$E$41="Endemic", IF(AND($J146&gt;1,$J146&lt;5), IF($J146=4, "Unknown", E146+F146), 0),"Not required")</f>
        <v>25158</v>
      </c>
      <c r="O146" s="46">
        <f>IF(INTRO!$E$43="Endemic", IF(AND($K146&gt;0,$K146&lt;5), IF($K146=4,"Unknown", IF($K146=1, $F146*0.33, IF($K146=2, $F146*0.5+$G146*0.2, SUM(F146:G146)))), 0),"Not required")</f>
        <v>14392.8</v>
      </c>
      <c r="P146" s="43">
        <v>0</v>
      </c>
      <c r="Q146" s="43">
        <v>0</v>
      </c>
      <c r="R146" s="30">
        <v>1</v>
      </c>
      <c r="S146" s="30">
        <v>0</v>
      </c>
      <c r="T146" s="43"/>
      <c r="U146" s="30"/>
      <c r="V146" s="30"/>
      <c r="W146" s="45"/>
      <c r="X146" s="1">
        <v>2188</v>
      </c>
      <c r="Y146" s="1" t="s">
        <v>223</v>
      </c>
      <c r="AA146" s="19" t="b">
        <f t="shared" si="2"/>
        <v>1</v>
      </c>
    </row>
    <row r="147" spans="1:27" x14ac:dyDescent="0.25">
      <c r="A147" s="25" t="str">
        <f>IF(INTRO!$E$33&lt;&gt;0,INTRO!$E$33, " ")</f>
        <v>Angola</v>
      </c>
      <c r="B147" s="18" t="s">
        <v>220</v>
      </c>
      <c r="C147" s="42" t="s">
        <v>224</v>
      </c>
      <c r="D147" s="41">
        <v>31960.604593511998</v>
      </c>
      <c r="E147" s="21">
        <f>IF(INTRO!$E$48="","",ROUND($D147*INTRO!$E$48,0))</f>
        <v>4794</v>
      </c>
      <c r="F147" s="21">
        <f>IF(INTRO!$E$49="","",ROUND($D147*INTRO!$E$49,0))</f>
        <v>8949</v>
      </c>
      <c r="G147" s="44">
        <f>IF(INTRO!$E$50="","",ROUND($D147*INTRO!$E$50,0))</f>
        <v>16939</v>
      </c>
      <c r="H147" s="43">
        <v>4</v>
      </c>
      <c r="I147" s="30">
        <v>0</v>
      </c>
      <c r="J147" s="30">
        <v>2</v>
      </c>
      <c r="K147" s="45">
        <v>2</v>
      </c>
      <c r="L147" s="111" t="str">
        <f>IF(INTRO!$E$37="Endemic",IF($H147&gt;0,IF($H147=4,"Unknown",IF($H147=99,"Stopped",$D147)),0),"Not required")</f>
        <v>Unknown</v>
      </c>
      <c r="M147" s="21">
        <f>IF(INTRO!$E$39="Endemic", IF($I147&gt;0, IF($I147=4,"Unknown",IF($I147=99,"Stopped",$D147)), 0),"Not required")</f>
        <v>0</v>
      </c>
      <c r="N147" s="15">
        <f>IF(INTRO!$E$41="Endemic", IF(AND($J147&gt;1,$J147&lt;5), IF($J147=4, "Unknown", E147+F147), 0),"Not required")</f>
        <v>13743</v>
      </c>
      <c r="O147" s="46">
        <f>IF(INTRO!$E$43="Endemic", IF(AND($K147&gt;0,$K147&lt;5), IF($K147=4,"Unknown", IF($K147=1, $F147*0.33, IF($K147=2, $F147*0.5+$G147*0.2, SUM(F147:G147)))), 0),"Not required")</f>
        <v>7862.3</v>
      </c>
      <c r="P147" s="43">
        <v>0</v>
      </c>
      <c r="Q147" s="43">
        <v>0</v>
      </c>
      <c r="R147" s="30">
        <v>1</v>
      </c>
      <c r="S147" s="30">
        <v>0</v>
      </c>
      <c r="T147" s="43"/>
      <c r="U147" s="30"/>
      <c r="V147" s="30"/>
      <c r="W147" s="45"/>
      <c r="X147" s="1">
        <v>2189</v>
      </c>
      <c r="Y147" s="1" t="s">
        <v>224</v>
      </c>
      <c r="AA147" s="19" t="b">
        <f t="shared" si="2"/>
        <v>1</v>
      </c>
    </row>
    <row r="148" spans="1:27" x14ac:dyDescent="0.25">
      <c r="A148" s="25" t="str">
        <f>IF(INTRO!$E$33&lt;&gt;0,INTRO!$E$33, " ")</f>
        <v>Angola</v>
      </c>
      <c r="B148" s="18" t="s">
        <v>225</v>
      </c>
      <c r="C148" s="42" t="s">
        <v>226</v>
      </c>
      <c r="D148" s="41">
        <v>17757.04389696</v>
      </c>
      <c r="E148" s="21">
        <f>IF(INTRO!$E$48="","",ROUND($D148*INTRO!$E$48,0))</f>
        <v>2664</v>
      </c>
      <c r="F148" s="21">
        <f>IF(INTRO!$E$49="","",ROUND($D148*INTRO!$E$49,0))</f>
        <v>4972</v>
      </c>
      <c r="G148" s="44">
        <f>IF(INTRO!$E$50="","",ROUND($D148*INTRO!$E$50,0))</f>
        <v>9411</v>
      </c>
      <c r="H148" s="43">
        <v>4</v>
      </c>
      <c r="I148" s="30">
        <v>4</v>
      </c>
      <c r="J148" s="30">
        <v>3</v>
      </c>
      <c r="K148" s="45">
        <v>2</v>
      </c>
      <c r="L148" s="111" t="str">
        <f>IF(INTRO!$E$37="Endemic",IF($H148&gt;0,IF($H148=4,"Unknown",IF($H148=99,"Stopped",$D148)),0),"Not required")</f>
        <v>Unknown</v>
      </c>
      <c r="M148" s="21" t="str">
        <f>IF(INTRO!$E$39="Endemic", IF($I148&gt;0, IF($I148=4,"Unknown",IF($I148=99,"Stopped",$D148)), 0),"Not required")</f>
        <v>Unknown</v>
      </c>
      <c r="N148" s="15">
        <f>IF(INTRO!$E$41="Endemic", IF(AND($J148&gt;1,$J148&lt;5), IF($J148=4, "Unknown", E148+F148), 0),"Not required")</f>
        <v>7636</v>
      </c>
      <c r="O148" s="46">
        <f>IF(INTRO!$E$43="Endemic", IF(AND($K148&gt;0,$K148&lt;5), IF($K148=4,"Unknown", IF($K148=1, $F148*0.33, IF($K148=2, $F148*0.5+$G148*0.2, SUM(F148:G148)))), 0),"Not required")</f>
        <v>4368.2</v>
      </c>
      <c r="P148" s="43">
        <v>0</v>
      </c>
      <c r="Q148" s="43">
        <v>0</v>
      </c>
      <c r="R148" s="30">
        <v>1</v>
      </c>
      <c r="S148" s="30">
        <v>1</v>
      </c>
      <c r="T148" s="43"/>
      <c r="U148" s="30"/>
      <c r="V148" s="30"/>
      <c r="W148" s="45"/>
      <c r="X148" s="1">
        <v>2190</v>
      </c>
      <c r="Y148" s="1" t="s">
        <v>226</v>
      </c>
      <c r="AA148" s="19" t="b">
        <f t="shared" si="2"/>
        <v>1</v>
      </c>
    </row>
    <row r="149" spans="1:27" x14ac:dyDescent="0.25">
      <c r="A149" s="25" t="str">
        <f>IF(INTRO!$E$33&lt;&gt;0,INTRO!$E$33, " ")</f>
        <v>Angola</v>
      </c>
      <c r="B149" s="18" t="s">
        <v>225</v>
      </c>
      <c r="C149" s="42" t="s">
        <v>227</v>
      </c>
      <c r="D149" s="41">
        <v>34268.397973812003</v>
      </c>
      <c r="E149" s="21">
        <f>IF(INTRO!$E$48="","",ROUND($D149*INTRO!$E$48,0))</f>
        <v>5140</v>
      </c>
      <c r="F149" s="21">
        <f>IF(INTRO!$E$49="","",ROUND($D149*INTRO!$E$49,0))</f>
        <v>9595</v>
      </c>
      <c r="G149" s="44">
        <f>IF(INTRO!$E$50="","",ROUND($D149*INTRO!$E$50,0))</f>
        <v>18162</v>
      </c>
      <c r="H149" s="43">
        <v>4</v>
      </c>
      <c r="I149" s="30">
        <v>4</v>
      </c>
      <c r="J149" s="30">
        <v>3</v>
      </c>
      <c r="K149" s="45">
        <v>2</v>
      </c>
      <c r="L149" s="111" t="str">
        <f>IF(INTRO!$E$37="Endemic",IF($H149&gt;0,IF($H149=4,"Unknown",IF($H149=99,"Stopped",$D149)),0),"Not required")</f>
        <v>Unknown</v>
      </c>
      <c r="M149" s="21" t="str">
        <f>IF(INTRO!$E$39="Endemic", IF($I149&gt;0, IF($I149=4,"Unknown",IF($I149=99,"Stopped",$D149)), 0),"Not required")</f>
        <v>Unknown</v>
      </c>
      <c r="N149" s="15">
        <f>IF(INTRO!$E$41="Endemic", IF(AND($J149&gt;1,$J149&lt;5), IF($J149=4, "Unknown", E149+F149), 0),"Not required")</f>
        <v>14735</v>
      </c>
      <c r="O149" s="46">
        <f>IF(INTRO!$E$43="Endemic", IF(AND($K149&gt;0,$K149&lt;5), IF($K149=4,"Unknown", IF($K149=1, $F149*0.33, IF($K149=2, $F149*0.5+$G149*0.2, SUM(F149:G149)))), 0),"Not required")</f>
        <v>8429.9</v>
      </c>
      <c r="P149" s="43">
        <v>0</v>
      </c>
      <c r="Q149" s="43">
        <v>0</v>
      </c>
      <c r="R149" s="30">
        <v>1</v>
      </c>
      <c r="S149" s="30">
        <v>1</v>
      </c>
      <c r="T149" s="43"/>
      <c r="U149" s="30"/>
      <c r="V149" s="30"/>
      <c r="W149" s="45"/>
      <c r="X149" s="1">
        <v>2191</v>
      </c>
      <c r="Y149" s="1" t="s">
        <v>227</v>
      </c>
      <c r="AA149" s="19" t="b">
        <f t="shared" si="2"/>
        <v>1</v>
      </c>
    </row>
    <row r="150" spans="1:27" x14ac:dyDescent="0.25">
      <c r="A150" s="25" t="str">
        <f>IF(INTRO!$E$33&lt;&gt;0,INTRO!$E$33, " ")</f>
        <v>Angola</v>
      </c>
      <c r="B150" s="18" t="s">
        <v>225</v>
      </c>
      <c r="C150" s="42" t="s">
        <v>228</v>
      </c>
      <c r="D150" s="41">
        <v>62219.146743395992</v>
      </c>
      <c r="E150" s="21">
        <f>IF(INTRO!$E$48="","",ROUND($D150*INTRO!$E$48,0))</f>
        <v>9333</v>
      </c>
      <c r="F150" s="21">
        <f>IF(INTRO!$E$49="","",ROUND($D150*INTRO!$E$49,0))</f>
        <v>17421</v>
      </c>
      <c r="G150" s="44">
        <f>IF(INTRO!$E$50="","",ROUND($D150*INTRO!$E$50,0))</f>
        <v>32976</v>
      </c>
      <c r="H150" s="43">
        <v>4</v>
      </c>
      <c r="I150" s="30">
        <v>4</v>
      </c>
      <c r="J150" s="30">
        <v>3</v>
      </c>
      <c r="K150" s="45">
        <v>2</v>
      </c>
      <c r="L150" s="111" t="str">
        <f>IF(INTRO!$E$37="Endemic",IF($H150&gt;0,IF($H150=4,"Unknown",IF($H150=99,"Stopped",$D150)),0),"Not required")</f>
        <v>Unknown</v>
      </c>
      <c r="M150" s="21" t="str">
        <f>IF(INTRO!$E$39="Endemic", IF($I150&gt;0, IF($I150=4,"Unknown",IF($I150=99,"Stopped",$D150)), 0),"Not required")</f>
        <v>Unknown</v>
      </c>
      <c r="N150" s="15">
        <f>IF(INTRO!$E$41="Endemic", IF(AND($J150&gt;1,$J150&lt;5), IF($J150=4, "Unknown", E150+F150), 0),"Not required")</f>
        <v>26754</v>
      </c>
      <c r="O150" s="46">
        <f>IF(INTRO!$E$43="Endemic", IF(AND($K150&gt;0,$K150&lt;5), IF($K150=4,"Unknown", IF($K150=1, $F150*0.33, IF($K150=2, $F150*0.5+$G150*0.2, SUM(F150:G150)))), 0),"Not required")</f>
        <v>15305.7</v>
      </c>
      <c r="P150" s="43">
        <v>0</v>
      </c>
      <c r="Q150" s="43">
        <v>0</v>
      </c>
      <c r="R150" s="30">
        <v>1</v>
      </c>
      <c r="S150" s="30">
        <v>1</v>
      </c>
      <c r="T150" s="43"/>
      <c r="U150" s="30"/>
      <c r="V150" s="30"/>
      <c r="W150" s="45"/>
      <c r="X150" s="1">
        <v>2192</v>
      </c>
      <c r="Y150" s="1" t="s">
        <v>228</v>
      </c>
      <c r="AA150" s="19" t="b">
        <f t="shared" si="2"/>
        <v>1</v>
      </c>
    </row>
    <row r="151" spans="1:27" x14ac:dyDescent="0.25">
      <c r="A151" s="25" t="str">
        <f>IF(INTRO!$E$33&lt;&gt;0,INTRO!$E$33, " ")</f>
        <v>Angola</v>
      </c>
      <c r="B151" s="18" t="s">
        <v>225</v>
      </c>
      <c r="C151" s="42" t="s">
        <v>229</v>
      </c>
      <c r="D151" s="41">
        <v>41615.997212483999</v>
      </c>
      <c r="E151" s="21">
        <f>IF(INTRO!$E$48="","",ROUND($D151*INTRO!$E$48,0))</f>
        <v>6242</v>
      </c>
      <c r="F151" s="21">
        <f>IF(INTRO!$E$49="","",ROUND($D151*INTRO!$E$49,0))</f>
        <v>11652</v>
      </c>
      <c r="G151" s="44">
        <f>IF(INTRO!$E$50="","",ROUND($D151*INTRO!$E$50,0))</f>
        <v>22056</v>
      </c>
      <c r="H151" s="43">
        <v>4</v>
      </c>
      <c r="I151" s="30">
        <v>1</v>
      </c>
      <c r="J151" s="30">
        <v>3</v>
      </c>
      <c r="K151" s="45">
        <v>2</v>
      </c>
      <c r="L151" s="111" t="str">
        <f>IF(INTRO!$E$37="Endemic",IF($H151&gt;0,IF($H151=4,"Unknown",IF($H151=99,"Stopped",$D151)),0),"Not required")</f>
        <v>Unknown</v>
      </c>
      <c r="M151" s="21">
        <f>IF(INTRO!$E$39="Endemic", IF($I151&gt;0, IF($I151=4,"Unknown",IF($I151=99,"Stopped",$D151)), 0),"Not required")</f>
        <v>41615.997212483999</v>
      </c>
      <c r="N151" s="15">
        <f>IF(INTRO!$E$41="Endemic", IF(AND($J151&gt;1,$J151&lt;5), IF($J151=4, "Unknown", E151+F151), 0),"Not required")</f>
        <v>17894</v>
      </c>
      <c r="O151" s="46">
        <f>IF(INTRO!$E$43="Endemic", IF(AND($K151&gt;0,$K151&lt;5), IF($K151=4,"Unknown", IF($K151=1, $F151*0.33, IF($K151=2, $F151*0.5+$G151*0.2, SUM(F151:G151)))), 0),"Not required")</f>
        <v>10237.200000000001</v>
      </c>
      <c r="P151" s="43">
        <v>0</v>
      </c>
      <c r="Q151" s="43">
        <v>1</v>
      </c>
      <c r="R151" s="30">
        <v>1</v>
      </c>
      <c r="S151" s="30">
        <v>1</v>
      </c>
      <c r="T151" s="43"/>
      <c r="U151" s="30"/>
      <c r="V151" s="30"/>
      <c r="W151" s="45"/>
      <c r="X151" s="1">
        <v>2193</v>
      </c>
      <c r="Y151" s="1" t="s">
        <v>229</v>
      </c>
      <c r="AA151" s="19" t="b">
        <f t="shared" si="2"/>
        <v>1</v>
      </c>
    </row>
    <row r="152" spans="1:27" x14ac:dyDescent="0.25">
      <c r="A152" s="25" t="str">
        <f>IF(INTRO!$E$33&lt;&gt;0,INTRO!$E$33, " ")</f>
        <v>Angola</v>
      </c>
      <c r="B152" s="18" t="s">
        <v>225</v>
      </c>
      <c r="C152" s="42" t="s">
        <v>230</v>
      </c>
      <c r="D152" s="41">
        <v>55449.273757679992</v>
      </c>
      <c r="E152" s="21">
        <f>IF(INTRO!$E$48="","",ROUND($D152*INTRO!$E$48,0))</f>
        <v>8317</v>
      </c>
      <c r="F152" s="21">
        <f>IF(INTRO!$E$49="","",ROUND($D152*INTRO!$E$49,0))</f>
        <v>15526</v>
      </c>
      <c r="G152" s="44">
        <f>IF(INTRO!$E$50="","",ROUND($D152*INTRO!$E$50,0))</f>
        <v>29388</v>
      </c>
      <c r="H152" s="43">
        <v>4</v>
      </c>
      <c r="I152" s="30">
        <v>4</v>
      </c>
      <c r="J152" s="30">
        <v>3</v>
      </c>
      <c r="K152" s="45">
        <v>2</v>
      </c>
      <c r="L152" s="111" t="str">
        <f>IF(INTRO!$E$37="Endemic",IF($H152&gt;0,IF($H152=4,"Unknown",IF($H152=99,"Stopped",$D152)),0),"Not required")</f>
        <v>Unknown</v>
      </c>
      <c r="M152" s="21" t="str">
        <f>IF(INTRO!$E$39="Endemic", IF($I152&gt;0, IF($I152=4,"Unknown",IF($I152=99,"Stopped",$D152)), 0),"Not required")</f>
        <v>Unknown</v>
      </c>
      <c r="N152" s="15">
        <f>IF(INTRO!$E$41="Endemic", IF(AND($J152&gt;1,$J152&lt;5), IF($J152=4, "Unknown", E152+F152), 0),"Not required")</f>
        <v>23843</v>
      </c>
      <c r="O152" s="46">
        <f>IF(INTRO!$E$43="Endemic", IF(AND($K152&gt;0,$K152&lt;5), IF($K152=4,"Unknown", IF($K152=1, $F152*0.33, IF($K152=2, $F152*0.5+$G152*0.2, SUM(F152:G152)))), 0),"Not required")</f>
        <v>13640.6</v>
      </c>
      <c r="P152" s="43">
        <v>0</v>
      </c>
      <c r="Q152" s="43">
        <v>0</v>
      </c>
      <c r="R152" s="30">
        <v>1</v>
      </c>
      <c r="S152" s="30">
        <v>1</v>
      </c>
      <c r="T152" s="43"/>
      <c r="U152" s="30"/>
      <c r="V152" s="30"/>
      <c r="W152" s="45"/>
      <c r="X152" s="1">
        <v>2195</v>
      </c>
      <c r="Y152" s="1" t="s">
        <v>230</v>
      </c>
      <c r="AA152" s="19" t="b">
        <f t="shared" si="2"/>
        <v>1</v>
      </c>
    </row>
    <row r="153" spans="1:27" x14ac:dyDescent="0.25">
      <c r="A153" s="25" t="str">
        <f>IF(INTRO!$E$33&lt;&gt;0,INTRO!$E$33, " ")</f>
        <v>Angola</v>
      </c>
      <c r="B153" s="18" t="s">
        <v>225</v>
      </c>
      <c r="C153" s="42" t="s">
        <v>231</v>
      </c>
      <c r="D153" s="41">
        <v>67792.078802879987</v>
      </c>
      <c r="E153" s="21">
        <f>IF(INTRO!$E$48="","",ROUND($D153*INTRO!$E$48,0))</f>
        <v>10169</v>
      </c>
      <c r="F153" s="21">
        <f>IF(INTRO!$E$49="","",ROUND($D153*INTRO!$E$49,0))</f>
        <v>18982</v>
      </c>
      <c r="G153" s="44">
        <f>IF(INTRO!$E$50="","",ROUND($D153*INTRO!$E$50,0))</f>
        <v>35930</v>
      </c>
      <c r="H153" s="43">
        <v>4</v>
      </c>
      <c r="I153" s="30">
        <v>4</v>
      </c>
      <c r="J153" s="30">
        <v>3</v>
      </c>
      <c r="K153" s="45">
        <v>2</v>
      </c>
      <c r="L153" s="111" t="str">
        <f>IF(INTRO!$E$37="Endemic",IF($H153&gt;0,IF($H153=4,"Unknown",IF($H153=99,"Stopped",$D153)),0),"Not required")</f>
        <v>Unknown</v>
      </c>
      <c r="M153" s="21" t="str">
        <f>IF(INTRO!$E$39="Endemic", IF($I153&gt;0, IF($I153=4,"Unknown",IF($I153=99,"Stopped",$D153)), 0),"Not required")</f>
        <v>Unknown</v>
      </c>
      <c r="N153" s="15">
        <f>IF(INTRO!$E$41="Endemic", IF(AND($J153&gt;1,$J153&lt;5), IF($J153=4, "Unknown", E153+F153), 0),"Not required")</f>
        <v>29151</v>
      </c>
      <c r="O153" s="46">
        <f>IF(INTRO!$E$43="Endemic", IF(AND($K153&gt;0,$K153&lt;5), IF($K153=4,"Unknown", IF($K153=1, $F153*0.33, IF($K153=2, $F153*0.5+$G153*0.2, SUM(F153:G153)))), 0),"Not required")</f>
        <v>16677</v>
      </c>
      <c r="P153" s="43">
        <v>0</v>
      </c>
      <c r="Q153" s="43">
        <v>0</v>
      </c>
      <c r="R153" s="30">
        <v>1</v>
      </c>
      <c r="S153" s="30">
        <v>1</v>
      </c>
      <c r="T153" s="43"/>
      <c r="U153" s="30"/>
      <c r="V153" s="30"/>
      <c r="W153" s="45"/>
      <c r="X153" s="1">
        <v>2194</v>
      </c>
      <c r="Y153" s="1" t="s">
        <v>231</v>
      </c>
      <c r="AA153" s="19" t="b">
        <f t="shared" si="2"/>
        <v>1</v>
      </c>
    </row>
    <row r="154" spans="1:27" x14ac:dyDescent="0.25">
      <c r="A154" s="25" t="str">
        <f>IF(INTRO!$E$33&lt;&gt;0,INTRO!$E$33, " ")</f>
        <v>Angola</v>
      </c>
      <c r="B154" s="18" t="s">
        <v>225</v>
      </c>
      <c r="C154" s="42" t="s">
        <v>232</v>
      </c>
      <c r="D154" s="41">
        <v>130424.03532845997</v>
      </c>
      <c r="E154" s="21">
        <f>IF(INTRO!$E$48="","",ROUND($D154*INTRO!$E$48,0))</f>
        <v>19564</v>
      </c>
      <c r="F154" s="21">
        <f>IF(INTRO!$E$49="","",ROUND($D154*INTRO!$E$49,0))</f>
        <v>36519</v>
      </c>
      <c r="G154" s="44">
        <f>IF(INTRO!$E$50="","",ROUND($D154*INTRO!$E$50,0))</f>
        <v>69125</v>
      </c>
      <c r="H154" s="43">
        <v>4</v>
      </c>
      <c r="I154" s="30">
        <v>4</v>
      </c>
      <c r="J154" s="30">
        <v>3</v>
      </c>
      <c r="K154" s="45">
        <v>2</v>
      </c>
      <c r="L154" s="111" t="str">
        <f>IF(INTRO!$E$37="Endemic",IF($H154&gt;0,IF($H154=4,"Unknown",IF($H154=99,"Stopped",$D154)),0),"Not required")</f>
        <v>Unknown</v>
      </c>
      <c r="M154" s="21" t="str">
        <f>IF(INTRO!$E$39="Endemic", IF($I154&gt;0, IF($I154=4,"Unknown",IF($I154=99,"Stopped",$D154)), 0),"Not required")</f>
        <v>Unknown</v>
      </c>
      <c r="N154" s="15">
        <f>IF(INTRO!$E$41="Endemic", IF(AND($J154&gt;1,$J154&lt;5), IF($J154=4, "Unknown", E154+F154), 0),"Not required")</f>
        <v>56083</v>
      </c>
      <c r="O154" s="46">
        <f>IF(INTRO!$E$43="Endemic", IF(AND($K154&gt;0,$K154&lt;5), IF($K154=4,"Unknown", IF($K154=1, $F154*0.33, IF($K154=2, $F154*0.5+$G154*0.2, SUM(F154:G154)))), 0),"Not required")</f>
        <v>32084.5</v>
      </c>
      <c r="P154" s="43">
        <v>0</v>
      </c>
      <c r="Q154" s="43">
        <v>0</v>
      </c>
      <c r="R154" s="30">
        <v>1</v>
      </c>
      <c r="S154" s="30">
        <v>1</v>
      </c>
      <c r="T154" s="43"/>
      <c r="U154" s="30"/>
      <c r="V154" s="30"/>
      <c r="W154" s="45"/>
      <c r="X154" s="1">
        <v>2198</v>
      </c>
      <c r="Y154" s="1" t="s">
        <v>232</v>
      </c>
      <c r="AA154" s="19" t="b">
        <f t="shared" si="2"/>
        <v>1</v>
      </c>
    </row>
    <row r="155" spans="1:27" x14ac:dyDescent="0.25">
      <c r="A155" s="25" t="str">
        <f>IF(INTRO!$E$33&lt;&gt;0,INTRO!$E$33, " ")</f>
        <v>Angola</v>
      </c>
      <c r="B155" s="18" t="s">
        <v>225</v>
      </c>
      <c r="C155" s="42" t="s">
        <v>233</v>
      </c>
      <c r="D155" s="41">
        <v>51348.143409047996</v>
      </c>
      <c r="E155" s="21">
        <f>IF(INTRO!$E$48="","",ROUND($D155*INTRO!$E$48,0))</f>
        <v>7702</v>
      </c>
      <c r="F155" s="21">
        <f>IF(INTRO!$E$49="","",ROUND($D155*INTRO!$E$49,0))</f>
        <v>14377</v>
      </c>
      <c r="G155" s="44">
        <f>IF(INTRO!$E$50="","",ROUND($D155*INTRO!$E$50,0))</f>
        <v>27215</v>
      </c>
      <c r="H155" s="43">
        <v>4</v>
      </c>
      <c r="I155" s="30">
        <v>4</v>
      </c>
      <c r="J155" s="30">
        <v>3</v>
      </c>
      <c r="K155" s="45">
        <v>2</v>
      </c>
      <c r="L155" s="111" t="str">
        <f>IF(INTRO!$E$37="Endemic",IF($H155&gt;0,IF($H155=4,"Unknown",IF($H155=99,"Stopped",$D155)),0),"Not required")</f>
        <v>Unknown</v>
      </c>
      <c r="M155" s="21" t="str">
        <f>IF(INTRO!$E$39="Endemic", IF($I155&gt;0, IF($I155=4,"Unknown",IF($I155=99,"Stopped",$D155)), 0),"Not required")</f>
        <v>Unknown</v>
      </c>
      <c r="N155" s="15">
        <f>IF(INTRO!$E$41="Endemic", IF(AND($J155&gt;1,$J155&lt;5), IF($J155=4, "Unknown", E155+F155), 0),"Not required")</f>
        <v>22079</v>
      </c>
      <c r="O155" s="46">
        <f>IF(INTRO!$E$43="Endemic", IF(AND($K155&gt;0,$K155&lt;5), IF($K155=4,"Unknown", IF($K155=1, $F155*0.33, IF($K155=2, $F155*0.5+$G155*0.2, SUM(F155:G155)))), 0),"Not required")</f>
        <v>12631.5</v>
      </c>
      <c r="P155" s="43">
        <v>0</v>
      </c>
      <c r="Q155" s="43">
        <v>0</v>
      </c>
      <c r="R155" s="30">
        <v>1</v>
      </c>
      <c r="S155" s="30">
        <v>1</v>
      </c>
      <c r="T155" s="43"/>
      <c r="U155" s="30"/>
      <c r="V155" s="30"/>
      <c r="W155" s="45"/>
      <c r="X155" s="1">
        <v>2199</v>
      </c>
      <c r="Y155" s="1" t="s">
        <v>233</v>
      </c>
      <c r="AA155" s="19" t="b">
        <f t="shared" si="2"/>
        <v>1</v>
      </c>
    </row>
    <row r="156" spans="1:27" x14ac:dyDescent="0.25">
      <c r="A156" s="25" t="str">
        <f>IF(INTRO!$E$33&lt;&gt;0,INTRO!$E$33, " ")</f>
        <v>Angola</v>
      </c>
      <c r="B156" s="18" t="s">
        <v>225</v>
      </c>
      <c r="C156" s="42" t="s">
        <v>234</v>
      </c>
      <c r="D156" s="41">
        <v>43724.646175248003</v>
      </c>
      <c r="E156" s="21">
        <f>IF(INTRO!$E$48="","",ROUND($D156*INTRO!$E$48,0))</f>
        <v>6559</v>
      </c>
      <c r="F156" s="21">
        <f>IF(INTRO!$E$49="","",ROUND($D156*INTRO!$E$49,0))</f>
        <v>12243</v>
      </c>
      <c r="G156" s="44">
        <f>IF(INTRO!$E$50="","",ROUND($D156*INTRO!$E$50,0))</f>
        <v>23174</v>
      </c>
      <c r="H156" s="43">
        <v>4</v>
      </c>
      <c r="I156" s="30">
        <v>4</v>
      </c>
      <c r="J156" s="30">
        <v>3</v>
      </c>
      <c r="K156" s="45">
        <v>2</v>
      </c>
      <c r="L156" s="111" t="str">
        <f>IF(INTRO!$E$37="Endemic",IF($H156&gt;0,IF($H156=4,"Unknown",IF($H156=99,"Stopped",$D156)),0),"Not required")</f>
        <v>Unknown</v>
      </c>
      <c r="M156" s="21" t="str">
        <f>IF(INTRO!$E$39="Endemic", IF($I156&gt;0, IF($I156=4,"Unknown",IF($I156=99,"Stopped",$D156)), 0),"Not required")</f>
        <v>Unknown</v>
      </c>
      <c r="N156" s="15">
        <f>IF(INTRO!$E$41="Endemic", IF(AND($J156&gt;1,$J156&lt;5), IF($J156=4, "Unknown", E156+F156), 0),"Not required")</f>
        <v>18802</v>
      </c>
      <c r="O156" s="46">
        <f>IF(INTRO!$E$43="Endemic", IF(AND($K156&gt;0,$K156&lt;5), IF($K156=4,"Unknown", IF($K156=1, $F156*0.33, IF($K156=2, $F156*0.5+$G156*0.2, SUM(F156:G156)))), 0),"Not required")</f>
        <v>10756.3</v>
      </c>
      <c r="P156" s="43">
        <v>0</v>
      </c>
      <c r="Q156" s="43">
        <v>0</v>
      </c>
      <c r="R156" s="30">
        <v>1</v>
      </c>
      <c r="S156" s="30">
        <v>1</v>
      </c>
      <c r="T156" s="43"/>
      <c r="U156" s="30"/>
      <c r="V156" s="30"/>
      <c r="W156" s="45"/>
      <c r="X156" s="1">
        <v>2200</v>
      </c>
      <c r="Y156" s="1" t="s">
        <v>234</v>
      </c>
      <c r="AA156" s="19" t="b">
        <f t="shared" si="2"/>
        <v>1</v>
      </c>
    </row>
    <row r="157" spans="1:27" x14ac:dyDescent="0.25">
      <c r="A157" s="25" t="str">
        <f>IF(INTRO!$E$33&lt;&gt;0,INTRO!$E$33, " ")</f>
        <v>Angola</v>
      </c>
      <c r="B157" s="18" t="s">
        <v>225</v>
      </c>
      <c r="C157" s="42" t="s">
        <v>235</v>
      </c>
      <c r="D157" s="41">
        <v>144465.79118576398</v>
      </c>
      <c r="E157" s="21">
        <f>IF(INTRO!$E$48="","",ROUND($D157*INTRO!$E$48,0))</f>
        <v>21670</v>
      </c>
      <c r="F157" s="21">
        <f>IF(INTRO!$E$49="","",ROUND($D157*INTRO!$E$49,0))</f>
        <v>40450</v>
      </c>
      <c r="G157" s="44">
        <f>IF(INTRO!$E$50="","",ROUND($D157*INTRO!$E$50,0))</f>
        <v>76567</v>
      </c>
      <c r="H157" s="43">
        <v>4</v>
      </c>
      <c r="I157" s="30">
        <v>1</v>
      </c>
      <c r="J157" s="30">
        <v>3</v>
      </c>
      <c r="K157" s="45">
        <v>2</v>
      </c>
      <c r="L157" s="111" t="str">
        <f>IF(INTRO!$E$37="Endemic",IF($H157&gt;0,IF($H157=4,"Unknown",IF($H157=99,"Stopped",$D157)),0),"Not required")</f>
        <v>Unknown</v>
      </c>
      <c r="M157" s="21">
        <f>IF(INTRO!$E$39="Endemic", IF($I157&gt;0, IF($I157=4,"Unknown",IF($I157=99,"Stopped",$D157)), 0),"Not required")</f>
        <v>144465.79118576398</v>
      </c>
      <c r="N157" s="15">
        <f>IF(INTRO!$E$41="Endemic", IF(AND($J157&gt;1,$J157&lt;5), IF($J157=4, "Unknown", E157+F157), 0),"Not required")</f>
        <v>62120</v>
      </c>
      <c r="O157" s="46">
        <f>IF(INTRO!$E$43="Endemic", IF(AND($K157&gt;0,$K157&lt;5), IF($K157=4,"Unknown", IF($K157=1, $F157*0.33, IF($K157=2, $F157*0.5+$G157*0.2, SUM(F157:G157)))), 0),"Not required")</f>
        <v>35538.400000000001</v>
      </c>
      <c r="P157" s="43">
        <v>0</v>
      </c>
      <c r="Q157" s="43">
        <v>1</v>
      </c>
      <c r="R157" s="30">
        <v>1</v>
      </c>
      <c r="S157" s="30">
        <v>1</v>
      </c>
      <c r="T157" s="43"/>
      <c r="U157" s="30"/>
      <c r="V157" s="30"/>
      <c r="W157" s="45"/>
      <c r="X157" s="1">
        <v>2201</v>
      </c>
      <c r="Y157" s="1" t="s">
        <v>235</v>
      </c>
      <c r="AA157" s="19" t="b">
        <f t="shared" si="2"/>
        <v>1</v>
      </c>
    </row>
    <row r="158" spans="1:27" x14ac:dyDescent="0.25">
      <c r="A158" s="25" t="str">
        <f>IF(INTRO!$E$33&lt;&gt;0,INTRO!$E$33, " ")</f>
        <v>Angola</v>
      </c>
      <c r="B158" s="18" t="s">
        <v>225</v>
      </c>
      <c r="C158" s="42" t="s">
        <v>236</v>
      </c>
      <c r="D158" s="41">
        <v>37843.662594887996</v>
      </c>
      <c r="E158" s="21">
        <f>IF(INTRO!$E$48="","",ROUND($D158*INTRO!$E$48,0))</f>
        <v>5677</v>
      </c>
      <c r="F158" s="21">
        <f>IF(INTRO!$E$49="","",ROUND($D158*INTRO!$E$49,0))</f>
        <v>10596</v>
      </c>
      <c r="G158" s="44">
        <f>IF(INTRO!$E$50="","",ROUND($D158*INTRO!$E$50,0))</f>
        <v>20057</v>
      </c>
      <c r="H158" s="43">
        <v>4</v>
      </c>
      <c r="I158" s="30">
        <v>1</v>
      </c>
      <c r="J158" s="30">
        <v>3</v>
      </c>
      <c r="K158" s="45">
        <v>2</v>
      </c>
      <c r="L158" s="111" t="str">
        <f>IF(INTRO!$E$37="Endemic",IF($H158&gt;0,IF($H158=4,"Unknown",IF($H158=99,"Stopped",$D158)),0),"Not required")</f>
        <v>Unknown</v>
      </c>
      <c r="M158" s="21">
        <f>IF(INTRO!$E$39="Endemic", IF($I158&gt;0, IF($I158=4,"Unknown",IF($I158=99,"Stopped",$D158)), 0),"Not required")</f>
        <v>37843.662594887996</v>
      </c>
      <c r="N158" s="15">
        <f>IF(INTRO!$E$41="Endemic", IF(AND($J158&gt;1,$J158&lt;5), IF($J158=4, "Unknown", E158+F158), 0),"Not required")</f>
        <v>16273</v>
      </c>
      <c r="O158" s="46">
        <f>IF(INTRO!$E$43="Endemic", IF(AND($K158&gt;0,$K158&lt;5), IF($K158=4,"Unknown", IF($K158=1, $F158*0.33, IF($K158=2, $F158*0.5+$G158*0.2, SUM(F158:G158)))), 0),"Not required")</f>
        <v>9309.4</v>
      </c>
      <c r="P158" s="43">
        <v>0</v>
      </c>
      <c r="Q158" s="43">
        <v>1</v>
      </c>
      <c r="R158" s="30">
        <v>1</v>
      </c>
      <c r="S158" s="30">
        <v>1</v>
      </c>
      <c r="T158" s="43"/>
      <c r="U158" s="30"/>
      <c r="V158" s="30"/>
      <c r="W158" s="45"/>
      <c r="X158" s="1">
        <v>2202</v>
      </c>
      <c r="Y158" s="1" t="s">
        <v>236</v>
      </c>
      <c r="AA158" s="19" t="b">
        <f t="shared" si="2"/>
        <v>1</v>
      </c>
    </row>
    <row r="159" spans="1:27" x14ac:dyDescent="0.25">
      <c r="A159" s="25" t="str">
        <f>IF(INTRO!$E$33&lt;&gt;0,INTRO!$E$33, " ")</f>
        <v>Angola</v>
      </c>
      <c r="B159" s="18" t="s">
        <v>225</v>
      </c>
      <c r="C159" s="42" t="s">
        <v>237</v>
      </c>
      <c r="D159" s="41">
        <v>137968.70456365199</v>
      </c>
      <c r="E159" s="21">
        <f>IF(INTRO!$E$48="","",ROUND($D159*INTRO!$E$48,0))</f>
        <v>20695</v>
      </c>
      <c r="F159" s="21">
        <f>IF(INTRO!$E$49="","",ROUND($D159*INTRO!$E$49,0))</f>
        <v>38631</v>
      </c>
      <c r="G159" s="44">
        <f>IF(INTRO!$E$50="","",ROUND($D159*INTRO!$E$50,0))</f>
        <v>73123</v>
      </c>
      <c r="H159" s="43">
        <v>4</v>
      </c>
      <c r="I159" s="30">
        <v>4</v>
      </c>
      <c r="J159" s="30">
        <v>3</v>
      </c>
      <c r="K159" s="45">
        <v>2</v>
      </c>
      <c r="L159" s="111" t="str">
        <f>IF(INTRO!$E$37="Endemic",IF($H159&gt;0,IF($H159=4,"Unknown",IF($H159=99,"Stopped",$D159)),0),"Not required")</f>
        <v>Unknown</v>
      </c>
      <c r="M159" s="21" t="str">
        <f>IF(INTRO!$E$39="Endemic", IF($I159&gt;0, IF($I159=4,"Unknown",IF($I159=99,"Stopped",$D159)), 0),"Not required")</f>
        <v>Unknown</v>
      </c>
      <c r="N159" s="15">
        <f>IF(INTRO!$E$41="Endemic", IF(AND($J159&gt;1,$J159&lt;5), IF($J159=4, "Unknown", E159+F159), 0),"Not required")</f>
        <v>59326</v>
      </c>
      <c r="O159" s="46">
        <f>IF(INTRO!$E$43="Endemic", IF(AND($K159&gt;0,$K159&lt;5), IF($K159=4,"Unknown", IF($K159=1, $F159*0.33, IF($K159=2, $F159*0.5+$G159*0.2, SUM(F159:G159)))), 0),"Not required")</f>
        <v>33940.1</v>
      </c>
      <c r="P159" s="43">
        <v>0</v>
      </c>
      <c r="Q159" s="43">
        <v>0</v>
      </c>
      <c r="R159" s="30">
        <v>1</v>
      </c>
      <c r="S159" s="30">
        <v>1</v>
      </c>
      <c r="T159" s="43"/>
      <c r="U159" s="30"/>
      <c r="V159" s="30"/>
      <c r="W159" s="45"/>
      <c r="X159" s="1">
        <v>2196</v>
      </c>
      <c r="Y159" s="1" t="s">
        <v>237</v>
      </c>
      <c r="AA159" s="19" t="b">
        <f t="shared" si="2"/>
        <v>1</v>
      </c>
    </row>
    <row r="160" spans="1:27" x14ac:dyDescent="0.25">
      <c r="A160" s="25" t="str">
        <f>IF(INTRO!$E$33&lt;&gt;0,INTRO!$E$33, " ")</f>
        <v>Angola</v>
      </c>
      <c r="B160" s="18" t="s">
        <v>225</v>
      </c>
      <c r="C160" s="42" t="s">
        <v>238</v>
      </c>
      <c r="D160" s="41">
        <v>34992.370908395998</v>
      </c>
      <c r="E160" s="21">
        <f>IF(INTRO!$E$48="","",ROUND($D160*INTRO!$E$48,0))</f>
        <v>5249</v>
      </c>
      <c r="F160" s="21">
        <f>IF(INTRO!$E$49="","",ROUND($D160*INTRO!$E$49,0))</f>
        <v>9798</v>
      </c>
      <c r="G160" s="44">
        <f>IF(INTRO!$E$50="","",ROUND($D160*INTRO!$E$50,0))</f>
        <v>18546</v>
      </c>
      <c r="H160" s="43">
        <v>4</v>
      </c>
      <c r="I160" s="30">
        <v>1</v>
      </c>
      <c r="J160" s="30">
        <v>3</v>
      </c>
      <c r="K160" s="45">
        <v>2</v>
      </c>
      <c r="L160" s="111" t="str">
        <f>IF(INTRO!$E$37="Endemic",IF($H160&gt;0,IF($H160=4,"Unknown",IF($H160=99,"Stopped",$D160)),0),"Not required")</f>
        <v>Unknown</v>
      </c>
      <c r="M160" s="21">
        <f>IF(INTRO!$E$39="Endemic", IF($I160&gt;0, IF($I160=4,"Unknown",IF($I160=99,"Stopped",$D160)), 0),"Not required")</f>
        <v>34992.370908395998</v>
      </c>
      <c r="N160" s="15">
        <f>IF(INTRO!$E$41="Endemic", IF(AND($J160&gt;1,$J160&lt;5), IF($J160=4, "Unknown", E160+F160), 0),"Not required")</f>
        <v>15047</v>
      </c>
      <c r="O160" s="46">
        <f>IF(INTRO!$E$43="Endemic", IF(AND($K160&gt;0,$K160&lt;5), IF($K160=4,"Unknown", IF($K160=1, $F160*0.33, IF($K160=2, $F160*0.5+$G160*0.2, SUM(F160:G160)))), 0),"Not required")</f>
        <v>8608.2000000000007</v>
      </c>
      <c r="P160" s="43">
        <v>0</v>
      </c>
      <c r="Q160" s="43">
        <v>1</v>
      </c>
      <c r="R160" s="30">
        <v>1</v>
      </c>
      <c r="S160" s="30">
        <v>1</v>
      </c>
      <c r="T160" s="43"/>
      <c r="U160" s="30"/>
      <c r="V160" s="30"/>
      <c r="W160" s="45"/>
      <c r="X160" s="1">
        <v>2197</v>
      </c>
      <c r="Y160" s="1" t="s">
        <v>238</v>
      </c>
      <c r="AA160" s="19" t="b">
        <f t="shared" si="2"/>
        <v>1</v>
      </c>
    </row>
    <row r="161" spans="1:27" x14ac:dyDescent="0.25">
      <c r="A161" s="25" t="str">
        <f>IF(INTRO!$E$33&lt;&gt;0,INTRO!$E$33, " ")</f>
        <v>Angola</v>
      </c>
      <c r="B161" s="18" t="s">
        <v>225</v>
      </c>
      <c r="C161" s="42" t="s">
        <v>239</v>
      </c>
      <c r="D161" s="41">
        <v>68264.009584019994</v>
      </c>
      <c r="E161" s="21">
        <f>IF(INTRO!$E$48="","",ROUND($D161*INTRO!$E$48,0))</f>
        <v>10240</v>
      </c>
      <c r="F161" s="21">
        <f>IF(INTRO!$E$49="","",ROUND($D161*INTRO!$E$49,0))</f>
        <v>19114</v>
      </c>
      <c r="G161" s="44">
        <f>IF(INTRO!$E$50="","",ROUND($D161*INTRO!$E$50,0))</f>
        <v>36180</v>
      </c>
      <c r="H161" s="43">
        <v>4</v>
      </c>
      <c r="I161" s="30">
        <v>4</v>
      </c>
      <c r="J161" s="30">
        <v>3</v>
      </c>
      <c r="K161" s="45">
        <v>2</v>
      </c>
      <c r="L161" s="111" t="str">
        <f>IF(INTRO!$E$37="Endemic",IF($H161&gt;0,IF($H161=4,"Unknown",IF($H161=99,"Stopped",$D161)),0),"Not required")</f>
        <v>Unknown</v>
      </c>
      <c r="M161" s="21" t="str">
        <f>IF(INTRO!$E$39="Endemic", IF($I161&gt;0, IF($I161=4,"Unknown",IF($I161=99,"Stopped",$D161)), 0),"Not required")</f>
        <v>Unknown</v>
      </c>
      <c r="N161" s="15">
        <f>IF(INTRO!$E$41="Endemic", IF(AND($J161&gt;1,$J161&lt;5), IF($J161=4, "Unknown", E161+F161), 0),"Not required")</f>
        <v>29354</v>
      </c>
      <c r="O161" s="46">
        <f>IF(INTRO!$E$43="Endemic", IF(AND($K161&gt;0,$K161&lt;5), IF($K161=4,"Unknown", IF($K161=1, $F161*0.33, IF($K161=2, $F161*0.5+$G161*0.2, SUM(F161:G161)))), 0),"Not required")</f>
        <v>16793</v>
      </c>
      <c r="P161" s="43">
        <v>0</v>
      </c>
      <c r="Q161" s="43">
        <v>0</v>
      </c>
      <c r="R161" s="30">
        <v>1</v>
      </c>
      <c r="S161" s="30">
        <v>1</v>
      </c>
      <c r="T161" s="43"/>
      <c r="U161" s="30"/>
      <c r="V161" s="30"/>
      <c r="W161" s="45"/>
      <c r="X161" s="1">
        <v>2203</v>
      </c>
      <c r="Y161" s="1" t="s">
        <v>239</v>
      </c>
      <c r="AA161" s="19" t="b">
        <f t="shared" si="2"/>
        <v>1</v>
      </c>
    </row>
    <row r="162" spans="1:27" x14ac:dyDescent="0.25">
      <c r="A162" s="25" t="str">
        <f>IF(INTRO!$E$33&lt;&gt;0,INTRO!$E$33, " ")</f>
        <v>Angola</v>
      </c>
      <c r="B162" s="18" t="s">
        <v>225</v>
      </c>
      <c r="C162" s="42" t="s">
        <v>240</v>
      </c>
      <c r="D162" s="41">
        <v>66493.491246863996</v>
      </c>
      <c r="E162" s="21">
        <f>IF(INTRO!$E$48="","",ROUND($D162*INTRO!$E$48,0))</f>
        <v>9974</v>
      </c>
      <c r="F162" s="21">
        <f>IF(INTRO!$E$49="","",ROUND($D162*INTRO!$E$49,0))</f>
        <v>18618</v>
      </c>
      <c r="G162" s="44">
        <f>IF(INTRO!$E$50="","",ROUND($D162*INTRO!$E$50,0))</f>
        <v>35242</v>
      </c>
      <c r="H162" s="43">
        <v>4</v>
      </c>
      <c r="I162" s="30">
        <v>1</v>
      </c>
      <c r="J162" s="30">
        <v>3</v>
      </c>
      <c r="K162" s="45">
        <v>2</v>
      </c>
      <c r="L162" s="111" t="str">
        <f>IF(INTRO!$E$37="Endemic",IF($H162&gt;0,IF($H162=4,"Unknown",IF($H162=99,"Stopped",$D162)),0),"Not required")</f>
        <v>Unknown</v>
      </c>
      <c r="M162" s="21">
        <f>IF(INTRO!$E$39="Endemic", IF($I162&gt;0, IF($I162=4,"Unknown",IF($I162=99,"Stopped",$D162)), 0),"Not required")</f>
        <v>66493.491246863996</v>
      </c>
      <c r="N162" s="15">
        <f>IF(INTRO!$E$41="Endemic", IF(AND($J162&gt;1,$J162&lt;5), IF($J162=4, "Unknown", E162+F162), 0),"Not required")</f>
        <v>28592</v>
      </c>
      <c r="O162" s="46">
        <f>IF(INTRO!$E$43="Endemic", IF(AND($K162&gt;0,$K162&lt;5), IF($K162=4,"Unknown", IF($K162=1, $F162*0.33, IF($K162=2, $F162*0.5+$G162*0.2, SUM(F162:G162)))), 0),"Not required")</f>
        <v>16357.400000000001</v>
      </c>
      <c r="P162" s="43">
        <v>0</v>
      </c>
      <c r="Q162" s="43">
        <v>1</v>
      </c>
      <c r="R162" s="30">
        <v>1</v>
      </c>
      <c r="S162" s="30">
        <v>1</v>
      </c>
      <c r="T162" s="43"/>
      <c r="U162" s="30"/>
      <c r="V162" s="30"/>
      <c r="W162" s="45"/>
      <c r="X162" s="1">
        <v>2204</v>
      </c>
      <c r="Y162" s="1" t="s">
        <v>240</v>
      </c>
      <c r="AA162" s="19" t="b">
        <f t="shared" si="2"/>
        <v>1</v>
      </c>
    </row>
    <row r="163" spans="1:27" x14ac:dyDescent="0.25">
      <c r="A163" s="25" t="str">
        <f>IF(INTRO!$E$33&lt;&gt;0,INTRO!$E$33, " ")</f>
        <v>Angola</v>
      </c>
      <c r="B163" s="18" t="s">
        <v>225</v>
      </c>
      <c r="C163" s="42" t="s">
        <v>225</v>
      </c>
      <c r="D163" s="41">
        <v>526226.67681278393</v>
      </c>
      <c r="E163" s="21">
        <f>IF(INTRO!$E$48="","",ROUND($D163*INTRO!$E$48,0))</f>
        <v>78934</v>
      </c>
      <c r="F163" s="21">
        <f>IF(INTRO!$E$49="","",ROUND($D163*INTRO!$E$49,0))</f>
        <v>147343</v>
      </c>
      <c r="G163" s="44">
        <f>IF(INTRO!$E$50="","",ROUND($D163*INTRO!$E$50,0))</f>
        <v>278900</v>
      </c>
      <c r="H163" s="43">
        <v>4</v>
      </c>
      <c r="I163" s="30">
        <v>4</v>
      </c>
      <c r="J163" s="30">
        <v>3</v>
      </c>
      <c r="K163" s="45">
        <v>2</v>
      </c>
      <c r="L163" s="111" t="str">
        <f>IF(INTRO!$E$37="Endemic",IF($H163&gt;0,IF($H163=4,"Unknown",IF($H163=99,"Stopped",$D163)),0),"Not required")</f>
        <v>Unknown</v>
      </c>
      <c r="M163" s="21" t="str">
        <f>IF(INTRO!$E$39="Endemic", IF($I163&gt;0, IF($I163=4,"Unknown",IF($I163=99,"Stopped",$D163)), 0),"Not required")</f>
        <v>Unknown</v>
      </c>
      <c r="N163" s="15">
        <f>IF(INTRO!$E$41="Endemic", IF(AND($J163&gt;1,$J163&lt;5), IF($J163=4, "Unknown", E163+F163), 0),"Not required")</f>
        <v>226277</v>
      </c>
      <c r="O163" s="46">
        <f>IF(INTRO!$E$43="Endemic", IF(AND($K163&gt;0,$K163&lt;5), IF($K163=4,"Unknown", IF($K163=1, $F163*0.33, IF($K163=2, $F163*0.5+$G163*0.2, SUM(F163:G163)))), 0),"Not required")</f>
        <v>129451.5</v>
      </c>
      <c r="P163" s="43">
        <v>0</v>
      </c>
      <c r="Q163" s="43">
        <v>0</v>
      </c>
      <c r="R163" s="30">
        <v>1</v>
      </c>
      <c r="S163" s="30">
        <v>1</v>
      </c>
      <c r="T163" s="43"/>
      <c r="U163" s="30"/>
      <c r="V163" s="30"/>
      <c r="W163" s="45"/>
      <c r="X163" s="1">
        <v>2205</v>
      </c>
      <c r="Y163" s="1" t="s">
        <v>225</v>
      </c>
      <c r="AA163" s="19" t="b">
        <f t="shared" si="2"/>
        <v>1</v>
      </c>
    </row>
    <row r="164" spans="1:27" x14ac:dyDescent="0.25">
      <c r="A164" s="25" t="str">
        <f>IF(INTRO!$E$33&lt;&gt;0,INTRO!$E$33, " ")</f>
        <v>Angola</v>
      </c>
      <c r="B164" s="18" t="s">
        <v>241</v>
      </c>
      <c r="C164" s="42" t="s">
        <v>242</v>
      </c>
      <c r="D164" s="41">
        <v>68893.596362375989</v>
      </c>
      <c r="E164" s="21">
        <f>IF(INTRO!$E$48="","",ROUND($D164*INTRO!$E$48,0))</f>
        <v>10334</v>
      </c>
      <c r="F164" s="21">
        <f>IF(INTRO!$E$49="","",ROUND($D164*INTRO!$E$49,0))</f>
        <v>19290</v>
      </c>
      <c r="G164" s="44">
        <f>IF(INTRO!$E$50="","",ROUND($D164*INTRO!$E$50,0))</f>
        <v>36514</v>
      </c>
      <c r="H164" s="43">
        <v>4</v>
      </c>
      <c r="I164" s="30">
        <v>0</v>
      </c>
      <c r="J164" s="30">
        <v>3</v>
      </c>
      <c r="K164" s="45">
        <v>2</v>
      </c>
      <c r="L164" s="111" t="str">
        <f>IF(INTRO!$E$37="Endemic",IF($H164&gt;0,IF($H164=4,"Unknown",IF($H164=99,"Stopped",$D164)),0),"Not required")</f>
        <v>Unknown</v>
      </c>
      <c r="M164" s="21">
        <f>IF(INTRO!$E$39="Endemic", IF($I164&gt;0, IF($I164=4,"Unknown",IF($I164=99,"Stopped",$D164)), 0),"Not required")</f>
        <v>0</v>
      </c>
      <c r="N164" s="15">
        <f>IF(INTRO!$E$41="Endemic", IF(AND($J164&gt;1,$J164&lt;5), IF($J164=4, "Unknown", E164+F164), 0),"Not required")</f>
        <v>29624</v>
      </c>
      <c r="O164" s="46">
        <f>IF(INTRO!$E$43="Endemic", IF(AND($K164&gt;0,$K164&lt;5), IF($K164=4,"Unknown", IF($K164=1, $F164*0.33, IF($K164=2, $F164*0.5+$G164*0.2, SUM(F164:G164)))), 0),"Not required")</f>
        <v>16947.8</v>
      </c>
      <c r="P164" s="43">
        <v>0</v>
      </c>
      <c r="Q164" s="43">
        <v>0</v>
      </c>
      <c r="R164" s="30">
        <v>1</v>
      </c>
      <c r="S164" s="30">
        <v>1</v>
      </c>
      <c r="T164" s="43"/>
      <c r="U164" s="30"/>
      <c r="V164" s="30"/>
      <c r="W164" s="45"/>
      <c r="X164" s="1">
        <v>2206</v>
      </c>
      <c r="Y164" s="1" t="s">
        <v>242</v>
      </c>
      <c r="AA164" s="19" t="b">
        <f t="shared" si="2"/>
        <v>1</v>
      </c>
    </row>
    <row r="165" spans="1:27" x14ac:dyDescent="0.25">
      <c r="A165" s="25" t="str">
        <f>IF(INTRO!$E$33&lt;&gt;0,INTRO!$E$33, " ")</f>
        <v>Angola</v>
      </c>
      <c r="B165" s="18" t="s">
        <v>241</v>
      </c>
      <c r="C165" s="42" t="s">
        <v>243</v>
      </c>
      <c r="D165" s="41">
        <v>185368.18756874398</v>
      </c>
      <c r="E165" s="21">
        <f>IF(INTRO!$E$48="","",ROUND($D165*INTRO!$E$48,0))</f>
        <v>27805</v>
      </c>
      <c r="F165" s="21">
        <f>IF(INTRO!$E$49="","",ROUND($D165*INTRO!$E$49,0))</f>
        <v>51903</v>
      </c>
      <c r="G165" s="44">
        <f>IF(INTRO!$E$50="","",ROUND($D165*INTRO!$E$50,0))</f>
        <v>98245</v>
      </c>
      <c r="H165" s="43">
        <v>4</v>
      </c>
      <c r="I165" s="30">
        <v>0</v>
      </c>
      <c r="J165" s="30">
        <v>3</v>
      </c>
      <c r="K165" s="45">
        <v>2</v>
      </c>
      <c r="L165" s="111" t="str">
        <f>IF(INTRO!$E$37="Endemic",IF($H165&gt;0,IF($H165=4,"Unknown",IF($H165=99,"Stopped",$D165)),0),"Not required")</f>
        <v>Unknown</v>
      </c>
      <c r="M165" s="21">
        <f>IF(INTRO!$E$39="Endemic", IF($I165&gt;0, IF($I165=4,"Unknown",IF($I165=99,"Stopped",$D165)), 0),"Not required")</f>
        <v>0</v>
      </c>
      <c r="N165" s="15">
        <f>IF(INTRO!$E$41="Endemic", IF(AND($J165&gt;1,$J165&lt;5), IF($J165=4, "Unknown", E165+F165), 0),"Not required")</f>
        <v>79708</v>
      </c>
      <c r="O165" s="46">
        <f>IF(INTRO!$E$43="Endemic", IF(AND($K165&gt;0,$K165&lt;5), IF($K165=4,"Unknown", IF($K165=1, $F165*0.33, IF($K165=2, $F165*0.5+$G165*0.2, SUM(F165:G165)))), 0),"Not required")</f>
        <v>45600.5</v>
      </c>
      <c r="P165" s="43">
        <v>0</v>
      </c>
      <c r="Q165" s="43">
        <v>0</v>
      </c>
      <c r="R165" s="30">
        <v>1</v>
      </c>
      <c r="S165" s="30">
        <v>1</v>
      </c>
      <c r="T165" s="43"/>
      <c r="U165" s="30"/>
      <c r="V165" s="30"/>
      <c r="W165" s="45"/>
      <c r="X165" s="1">
        <v>2207</v>
      </c>
      <c r="Y165" s="1" t="s">
        <v>243</v>
      </c>
      <c r="AA165" s="19" t="b">
        <f t="shared" si="2"/>
        <v>1</v>
      </c>
    </row>
    <row r="166" spans="1:27" x14ac:dyDescent="0.25">
      <c r="A166" s="25" t="str">
        <f>IF(INTRO!$E$33&lt;&gt;0,INTRO!$E$33, " ")</f>
        <v>Angola</v>
      </c>
      <c r="B166" s="18" t="s">
        <v>241</v>
      </c>
      <c r="C166" s="42" t="s">
        <v>244</v>
      </c>
      <c r="D166" s="41">
        <v>24338.144570219996</v>
      </c>
      <c r="E166" s="21">
        <f>IF(INTRO!$E$48="","",ROUND($D166*INTRO!$E$48,0))</f>
        <v>3651</v>
      </c>
      <c r="F166" s="21">
        <f>IF(INTRO!$E$49="","",ROUND($D166*INTRO!$E$49,0))</f>
        <v>6815</v>
      </c>
      <c r="G166" s="44">
        <f>IF(INTRO!$E$50="","",ROUND($D166*INTRO!$E$50,0))</f>
        <v>12899</v>
      </c>
      <c r="H166" s="43">
        <v>4</v>
      </c>
      <c r="I166" s="30">
        <v>0</v>
      </c>
      <c r="J166" s="30">
        <v>3</v>
      </c>
      <c r="K166" s="45">
        <v>2</v>
      </c>
      <c r="L166" s="111" t="str">
        <f>IF(INTRO!$E$37="Endemic",IF($H166&gt;0,IF($H166=4,"Unknown",IF($H166=99,"Stopped",$D166)),0),"Not required")</f>
        <v>Unknown</v>
      </c>
      <c r="M166" s="21">
        <f>IF(INTRO!$E$39="Endemic", IF($I166&gt;0, IF($I166=4,"Unknown",IF($I166=99,"Stopped",$D166)), 0),"Not required")</f>
        <v>0</v>
      </c>
      <c r="N166" s="15">
        <f>IF(INTRO!$E$41="Endemic", IF(AND($J166&gt;1,$J166&lt;5), IF($J166=4, "Unknown", E166+F166), 0),"Not required")</f>
        <v>10466</v>
      </c>
      <c r="O166" s="46">
        <f>IF(INTRO!$E$43="Endemic", IF(AND($K166&gt;0,$K166&lt;5), IF($K166=4,"Unknown", IF($K166=1, $F166*0.33, IF($K166=2, $F166*0.5+$G166*0.2, SUM(F166:G166)))), 0),"Not required")</f>
        <v>5987.3</v>
      </c>
      <c r="P166" s="43">
        <v>0</v>
      </c>
      <c r="Q166" s="43">
        <v>0</v>
      </c>
      <c r="R166" s="30">
        <v>1</v>
      </c>
      <c r="S166" s="30">
        <v>1</v>
      </c>
      <c r="T166" s="43"/>
      <c r="U166" s="30"/>
      <c r="V166" s="30"/>
      <c r="W166" s="45"/>
      <c r="X166" s="1">
        <v>2208</v>
      </c>
      <c r="Y166" s="1" t="s">
        <v>244</v>
      </c>
      <c r="AA166" s="19" t="b">
        <f t="shared" si="2"/>
        <v>1</v>
      </c>
    </row>
    <row r="167" spans="1:27" x14ac:dyDescent="0.25">
      <c r="A167" s="25" t="str">
        <f>IF(INTRO!$E$33&lt;&gt;0,INTRO!$E$33, " ")</f>
        <v>Angola</v>
      </c>
      <c r="B167" s="18" t="s">
        <v>241</v>
      </c>
      <c r="C167" s="42" t="s">
        <v>245</v>
      </c>
      <c r="D167" s="41">
        <v>47383.924847471986</v>
      </c>
      <c r="E167" s="21">
        <f>IF(INTRO!$E$48="","",ROUND($D167*INTRO!$E$48,0))</f>
        <v>7108</v>
      </c>
      <c r="F167" s="21">
        <f>IF(INTRO!$E$49="","",ROUND($D167*INTRO!$E$49,0))</f>
        <v>13267</v>
      </c>
      <c r="G167" s="44">
        <f>IF(INTRO!$E$50="","",ROUND($D167*INTRO!$E$50,0))</f>
        <v>25113</v>
      </c>
      <c r="H167" s="43">
        <v>4</v>
      </c>
      <c r="I167" s="30">
        <v>0</v>
      </c>
      <c r="J167" s="30">
        <v>3</v>
      </c>
      <c r="K167" s="45">
        <v>2</v>
      </c>
      <c r="L167" s="111" t="str">
        <f>IF(INTRO!$E$37="Endemic",IF($H167&gt;0,IF($H167=4,"Unknown",IF($H167=99,"Stopped",$D167)),0),"Not required")</f>
        <v>Unknown</v>
      </c>
      <c r="M167" s="21">
        <f>IF(INTRO!$E$39="Endemic", IF($I167&gt;0, IF($I167=4,"Unknown",IF($I167=99,"Stopped",$D167)), 0),"Not required")</f>
        <v>0</v>
      </c>
      <c r="N167" s="15">
        <f>IF(INTRO!$E$41="Endemic", IF(AND($J167&gt;1,$J167&lt;5), IF($J167=4, "Unknown", E167+F167), 0),"Not required")</f>
        <v>20375</v>
      </c>
      <c r="O167" s="46">
        <f>IF(INTRO!$E$43="Endemic", IF(AND($K167&gt;0,$K167&lt;5), IF($K167=4,"Unknown", IF($K167=1, $F167*0.33, IF($K167=2, $F167*0.5+$G167*0.2, SUM(F167:G167)))), 0),"Not required")</f>
        <v>11656.1</v>
      </c>
      <c r="P167" s="43">
        <v>0</v>
      </c>
      <c r="Q167" s="43">
        <v>0</v>
      </c>
      <c r="R167" s="30">
        <v>1</v>
      </c>
      <c r="S167" s="30">
        <v>1</v>
      </c>
      <c r="T167" s="43"/>
      <c r="U167" s="30"/>
      <c r="V167" s="30"/>
      <c r="W167" s="45"/>
      <c r="X167" s="1">
        <v>2209</v>
      </c>
      <c r="Y167" s="1" t="s">
        <v>245</v>
      </c>
      <c r="AA167" s="19" t="b">
        <f t="shared" si="2"/>
        <v>1</v>
      </c>
    </row>
    <row r="168" spans="1:27" x14ac:dyDescent="0.25">
      <c r="A168" s="25" t="str">
        <f>IF(INTRO!$E$33&lt;&gt;0,INTRO!$E$33, " ")</f>
        <v>Angola</v>
      </c>
      <c r="B168" s="18" t="s">
        <v>241</v>
      </c>
      <c r="C168" s="42" t="s">
        <v>246</v>
      </c>
      <c r="D168" s="41">
        <v>232648.391365416</v>
      </c>
      <c r="E168" s="21">
        <f>IF(INTRO!$E$48="","",ROUND($D168*INTRO!$E$48,0))</f>
        <v>34897</v>
      </c>
      <c r="F168" s="21">
        <f>IF(INTRO!$E$49="","",ROUND($D168*INTRO!$E$49,0))</f>
        <v>65142</v>
      </c>
      <c r="G168" s="44">
        <f>IF(INTRO!$E$50="","",ROUND($D168*INTRO!$E$50,0))</f>
        <v>123304</v>
      </c>
      <c r="H168" s="43">
        <v>4</v>
      </c>
      <c r="I168" s="30">
        <v>0</v>
      </c>
      <c r="J168" s="30">
        <v>3</v>
      </c>
      <c r="K168" s="45">
        <v>2</v>
      </c>
      <c r="L168" s="111" t="str">
        <f>IF(INTRO!$E$37="Endemic",IF($H168&gt;0,IF($H168=4,"Unknown",IF($H168=99,"Stopped",$D168)),0),"Not required")</f>
        <v>Unknown</v>
      </c>
      <c r="M168" s="21">
        <f>IF(INTRO!$E$39="Endemic", IF($I168&gt;0, IF($I168=4,"Unknown",IF($I168=99,"Stopped",$D168)), 0),"Not required")</f>
        <v>0</v>
      </c>
      <c r="N168" s="15">
        <f>IF(INTRO!$E$41="Endemic", IF(AND($J168&gt;1,$J168&lt;5), IF($J168=4, "Unknown", E168+F168), 0),"Not required")</f>
        <v>100039</v>
      </c>
      <c r="O168" s="46">
        <f>IF(INTRO!$E$43="Endemic", IF(AND($K168&gt;0,$K168&lt;5), IF($K168=4,"Unknown", IF($K168=1, $F168*0.33, IF($K168=2, $F168*0.5+$G168*0.2, SUM(F168:G168)))), 0),"Not required")</f>
        <v>57231.8</v>
      </c>
      <c r="P168" s="43">
        <v>0</v>
      </c>
      <c r="Q168" s="43">
        <v>0</v>
      </c>
      <c r="R168" s="30">
        <v>1</v>
      </c>
      <c r="S168" s="30">
        <v>1</v>
      </c>
      <c r="T168" s="43"/>
      <c r="U168" s="30"/>
      <c r="V168" s="30"/>
      <c r="W168" s="45"/>
      <c r="X168" s="1">
        <v>2210</v>
      </c>
      <c r="Y168" s="1" t="s">
        <v>246</v>
      </c>
      <c r="AA168" s="19" t="b">
        <f t="shared" si="2"/>
        <v>1</v>
      </c>
    </row>
    <row r="169" spans="1:27" x14ac:dyDescent="0.25">
      <c r="A169" s="25" t="str">
        <f>IF(INTRO!$E$33&lt;&gt;0,INTRO!$E$33, " ")</f>
        <v>Angola</v>
      </c>
      <c r="B169" s="18" t="s">
        <v>241</v>
      </c>
      <c r="C169" s="42" t="s">
        <v>247</v>
      </c>
      <c r="D169" s="41">
        <v>46171.425763619991</v>
      </c>
      <c r="E169" s="21">
        <f>IF(INTRO!$E$48="","",ROUND($D169*INTRO!$E$48,0))</f>
        <v>6926</v>
      </c>
      <c r="F169" s="21">
        <f>IF(INTRO!$E$49="","",ROUND($D169*INTRO!$E$49,0))</f>
        <v>12928</v>
      </c>
      <c r="G169" s="44">
        <f>IF(INTRO!$E$50="","",ROUND($D169*INTRO!$E$50,0))</f>
        <v>24471</v>
      </c>
      <c r="H169" s="43">
        <v>4</v>
      </c>
      <c r="I169" s="30">
        <v>0</v>
      </c>
      <c r="J169" s="30">
        <v>3</v>
      </c>
      <c r="K169" s="45">
        <v>2</v>
      </c>
      <c r="L169" s="111" t="str">
        <f>IF(INTRO!$E$37="Endemic",IF($H169&gt;0,IF($H169=4,"Unknown",IF($H169=99,"Stopped",$D169)),0),"Not required")</f>
        <v>Unknown</v>
      </c>
      <c r="M169" s="21">
        <f>IF(INTRO!$E$39="Endemic", IF($I169&gt;0, IF($I169=4,"Unknown",IF($I169=99,"Stopped",$D169)), 0),"Not required")</f>
        <v>0</v>
      </c>
      <c r="N169" s="15">
        <f>IF(INTRO!$E$41="Endemic", IF(AND($J169&gt;1,$J169&lt;5), IF($J169=4, "Unknown", E169+F169), 0),"Not required")</f>
        <v>19854</v>
      </c>
      <c r="O169" s="46">
        <f>IF(INTRO!$E$43="Endemic", IF(AND($K169&gt;0,$K169&lt;5), IF($K169=4,"Unknown", IF($K169=1, $F169*0.33, IF($K169=2, $F169*0.5+$G169*0.2, SUM(F169:G169)))), 0),"Not required")</f>
        <v>11358.2</v>
      </c>
      <c r="P169" s="43">
        <v>0</v>
      </c>
      <c r="Q169" s="43">
        <v>0</v>
      </c>
      <c r="R169" s="30">
        <v>1</v>
      </c>
      <c r="S169" s="30">
        <v>1</v>
      </c>
      <c r="T169" s="43"/>
      <c r="U169" s="30"/>
      <c r="V169" s="30"/>
      <c r="W169" s="45"/>
      <c r="X169" s="1">
        <v>2211</v>
      </c>
      <c r="Y169" s="1" t="s">
        <v>247</v>
      </c>
      <c r="AA169" s="19" t="b">
        <f t="shared" si="2"/>
        <v>1</v>
      </c>
    </row>
    <row r="170" spans="1:27" x14ac:dyDescent="0.25">
      <c r="A170"/>
      <c r="B170"/>
      <c r="C170"/>
      <c r="D170"/>
      <c r="E170"/>
      <c r="F170"/>
      <c r="G170"/>
      <c r="H170"/>
      <c r="I170"/>
      <c r="J170"/>
      <c r="K170"/>
      <c r="L170"/>
      <c r="M170"/>
      <c r="N170"/>
      <c r="O170"/>
      <c r="P170"/>
      <c r="Q170"/>
      <c r="R170"/>
      <c r="S170"/>
      <c r="T170"/>
      <c r="U170"/>
      <c r="V170"/>
      <c r="W170"/>
      <c r="AA170" s="19"/>
    </row>
    <row r="171" spans="1:27" x14ac:dyDescent="0.25">
      <c r="A171"/>
      <c r="B171"/>
      <c r="C171"/>
      <c r="D171"/>
      <c r="E171"/>
      <c r="F171"/>
      <c r="G171"/>
      <c r="H171"/>
      <c r="I171"/>
      <c r="J171"/>
      <c r="K171"/>
      <c r="L171"/>
      <c r="M171"/>
      <c r="N171"/>
      <c r="O171"/>
      <c r="P171"/>
      <c r="Q171"/>
      <c r="R171"/>
      <c r="S171"/>
      <c r="T171"/>
      <c r="U171"/>
      <c r="V171"/>
      <c r="W171"/>
    </row>
    <row r="172" spans="1:27" x14ac:dyDescent="0.25">
      <c r="A172"/>
      <c r="B172"/>
      <c r="C172"/>
      <c r="D172"/>
      <c r="E172"/>
      <c r="F172"/>
      <c r="G172"/>
      <c r="H172"/>
      <c r="I172"/>
      <c r="J172"/>
      <c r="K172"/>
      <c r="L172"/>
      <c r="M172"/>
      <c r="N172"/>
      <c r="O172"/>
      <c r="P172"/>
      <c r="Q172"/>
      <c r="R172"/>
      <c r="S172"/>
      <c r="T172"/>
      <c r="U172"/>
      <c r="V172"/>
      <c r="W172"/>
    </row>
    <row r="173" spans="1:27" x14ac:dyDescent="0.25">
      <c r="A173"/>
      <c r="B173"/>
      <c r="C173"/>
      <c r="D173"/>
      <c r="E173"/>
      <c r="F173"/>
      <c r="G173"/>
      <c r="H173"/>
      <c r="I173"/>
      <c r="J173"/>
      <c r="K173"/>
      <c r="L173"/>
      <c r="M173"/>
      <c r="N173"/>
      <c r="O173"/>
      <c r="P173"/>
      <c r="Q173"/>
      <c r="R173"/>
      <c r="S173"/>
      <c r="T173"/>
      <c r="U173"/>
      <c r="V173"/>
      <c r="W173"/>
    </row>
    <row r="174" spans="1:27" x14ac:dyDescent="0.25">
      <c r="A174"/>
      <c r="B174"/>
      <c r="C174"/>
      <c r="D174"/>
      <c r="E174"/>
      <c r="F174"/>
      <c r="G174"/>
      <c r="H174"/>
      <c r="I174"/>
      <c r="J174"/>
      <c r="K174"/>
      <c r="L174"/>
      <c r="M174"/>
      <c r="N174"/>
      <c r="O174"/>
      <c r="P174"/>
      <c r="Q174"/>
      <c r="R174"/>
      <c r="S174"/>
      <c r="T174"/>
      <c r="U174"/>
      <c r="V174"/>
      <c r="W174"/>
    </row>
    <row r="175" spans="1:27" x14ac:dyDescent="0.25">
      <c r="A175"/>
      <c r="B175"/>
      <c r="C175"/>
      <c r="D175"/>
      <c r="E175"/>
      <c r="F175"/>
      <c r="G175"/>
      <c r="H175"/>
      <c r="I175"/>
      <c r="J175"/>
      <c r="K175"/>
      <c r="L175"/>
      <c r="M175"/>
      <c r="N175"/>
      <c r="O175"/>
      <c r="P175"/>
      <c r="Q175"/>
      <c r="R175"/>
      <c r="S175"/>
      <c r="T175"/>
      <c r="U175"/>
      <c r="V175"/>
      <c r="W175"/>
    </row>
    <row r="176" spans="1:27" x14ac:dyDescent="0.25">
      <c r="A176"/>
      <c r="B176"/>
      <c r="C176"/>
      <c r="D176"/>
      <c r="E176"/>
      <c r="F176"/>
      <c r="G176"/>
      <c r="H176"/>
      <c r="I176"/>
      <c r="J176"/>
      <c r="K176"/>
      <c r="L176"/>
      <c r="M176"/>
      <c r="N176"/>
      <c r="O176"/>
      <c r="P176"/>
      <c r="Q176"/>
      <c r="R176"/>
      <c r="S176"/>
      <c r="T176"/>
      <c r="U176"/>
      <c r="V176"/>
      <c r="W176"/>
    </row>
    <row r="177" spans="1:23" x14ac:dyDescent="0.25">
      <c r="A177"/>
      <c r="B177"/>
      <c r="C177"/>
      <c r="D177"/>
      <c r="E177"/>
      <c r="F177"/>
      <c r="G177"/>
      <c r="H177"/>
      <c r="I177"/>
      <c r="J177"/>
      <c r="K177"/>
      <c r="L177"/>
      <c r="M177"/>
      <c r="N177"/>
      <c r="O177"/>
      <c r="P177"/>
      <c r="Q177"/>
      <c r="R177"/>
      <c r="S177"/>
      <c r="T177"/>
      <c r="U177"/>
      <c r="V177"/>
      <c r="W177"/>
    </row>
    <row r="178" spans="1:23" x14ac:dyDescent="0.25">
      <c r="A178"/>
      <c r="B178"/>
      <c r="C178"/>
      <c r="D178"/>
      <c r="E178"/>
      <c r="F178"/>
      <c r="G178"/>
      <c r="H178"/>
      <c r="I178"/>
      <c r="J178"/>
      <c r="K178"/>
      <c r="L178"/>
      <c r="M178"/>
      <c r="N178"/>
      <c r="O178"/>
      <c r="P178"/>
      <c r="Q178"/>
      <c r="R178"/>
      <c r="S178"/>
      <c r="T178"/>
      <c r="U178"/>
      <c r="V178"/>
      <c r="W178"/>
    </row>
    <row r="179" spans="1:23" x14ac:dyDescent="0.25">
      <c r="A179"/>
      <c r="B179"/>
      <c r="C179"/>
      <c r="D179"/>
      <c r="E179"/>
      <c r="F179"/>
      <c r="G179"/>
      <c r="H179"/>
      <c r="I179"/>
      <c r="J179"/>
      <c r="K179"/>
      <c r="L179"/>
      <c r="M179"/>
      <c r="N179"/>
      <c r="O179"/>
      <c r="P179"/>
      <c r="Q179"/>
      <c r="R179"/>
      <c r="S179"/>
      <c r="T179"/>
      <c r="U179"/>
      <c r="V179"/>
      <c r="W179"/>
    </row>
    <row r="180" spans="1:23" x14ac:dyDescent="0.25">
      <c r="A180"/>
      <c r="B180"/>
      <c r="C180"/>
      <c r="D180"/>
      <c r="E180"/>
      <c r="F180"/>
      <c r="G180"/>
      <c r="H180"/>
      <c r="I180"/>
      <c r="J180"/>
      <c r="K180"/>
      <c r="L180"/>
      <c r="M180"/>
      <c r="N180"/>
      <c r="O180"/>
      <c r="P180"/>
      <c r="Q180"/>
      <c r="R180"/>
      <c r="S180"/>
      <c r="T180"/>
      <c r="U180"/>
      <c r="V180"/>
      <c r="W180"/>
    </row>
    <row r="181" spans="1:23" x14ac:dyDescent="0.25">
      <c r="A181"/>
      <c r="B181"/>
      <c r="C181"/>
      <c r="D181"/>
      <c r="E181"/>
      <c r="F181"/>
      <c r="G181"/>
      <c r="H181"/>
      <c r="I181"/>
      <c r="J181"/>
      <c r="K181"/>
      <c r="L181"/>
      <c r="M181"/>
      <c r="N181"/>
      <c r="O181"/>
      <c r="P181"/>
      <c r="Q181"/>
      <c r="R181"/>
      <c r="S181"/>
      <c r="T181"/>
      <c r="U181"/>
      <c r="V181"/>
      <c r="W181"/>
    </row>
    <row r="182" spans="1:23" x14ac:dyDescent="0.25">
      <c r="A182"/>
      <c r="B182"/>
      <c r="C182"/>
      <c r="D182"/>
      <c r="E182"/>
      <c r="F182"/>
      <c r="G182"/>
      <c r="H182"/>
      <c r="I182"/>
      <c r="J182"/>
      <c r="K182"/>
      <c r="L182"/>
      <c r="M182"/>
      <c r="N182"/>
      <c r="O182"/>
      <c r="P182"/>
      <c r="Q182"/>
      <c r="R182"/>
      <c r="S182"/>
      <c r="T182"/>
      <c r="U182"/>
      <c r="V182"/>
      <c r="W182"/>
    </row>
    <row r="183" spans="1:23" x14ac:dyDescent="0.25">
      <c r="A183"/>
      <c r="B183"/>
      <c r="C183"/>
      <c r="D183"/>
      <c r="E183"/>
      <c r="F183"/>
      <c r="G183"/>
      <c r="H183"/>
      <c r="I183"/>
      <c r="J183"/>
      <c r="K183"/>
      <c r="L183"/>
      <c r="M183"/>
      <c r="N183"/>
      <c r="O183"/>
      <c r="P183"/>
      <c r="Q183"/>
      <c r="R183"/>
      <c r="S183"/>
      <c r="T183"/>
      <c r="U183"/>
      <c r="V183"/>
      <c r="W183"/>
    </row>
    <row r="184" spans="1:23" x14ac:dyDescent="0.25">
      <c r="A184"/>
      <c r="B184"/>
      <c r="C184"/>
      <c r="D184"/>
      <c r="E184"/>
      <c r="F184"/>
      <c r="G184"/>
      <c r="H184"/>
      <c r="I184"/>
      <c r="J184"/>
      <c r="K184"/>
      <c r="L184"/>
      <c r="M184"/>
      <c r="N184"/>
      <c r="O184"/>
      <c r="P184"/>
      <c r="Q184"/>
      <c r="R184"/>
      <c r="S184"/>
      <c r="T184"/>
      <c r="U184"/>
      <c r="V184"/>
      <c r="W184"/>
    </row>
    <row r="185" spans="1:23" x14ac:dyDescent="0.25">
      <c r="A185"/>
      <c r="B185"/>
      <c r="C185"/>
      <c r="D185"/>
      <c r="E185"/>
      <c r="F185"/>
      <c r="G185"/>
      <c r="H185"/>
      <c r="I185"/>
      <c r="J185"/>
      <c r="K185"/>
      <c r="L185"/>
      <c r="M185"/>
      <c r="N185"/>
      <c r="O185"/>
      <c r="P185"/>
      <c r="Q185"/>
      <c r="R185"/>
      <c r="S185"/>
      <c r="T185"/>
      <c r="U185"/>
      <c r="V185"/>
      <c r="W185"/>
    </row>
    <row r="186" spans="1:23" x14ac:dyDescent="0.25">
      <c r="A186"/>
      <c r="B186"/>
      <c r="C186"/>
      <c r="D186"/>
      <c r="E186"/>
      <c r="F186"/>
      <c r="G186"/>
      <c r="H186"/>
      <c r="I186"/>
      <c r="J186"/>
      <c r="K186"/>
      <c r="L186"/>
      <c r="M186"/>
      <c r="N186"/>
      <c r="O186"/>
      <c r="P186"/>
      <c r="Q186"/>
      <c r="R186"/>
      <c r="S186"/>
      <c r="T186"/>
      <c r="U186"/>
      <c r="V186"/>
      <c r="W186"/>
    </row>
    <row r="187" spans="1:23" x14ac:dyDescent="0.25">
      <c r="A187"/>
      <c r="B187"/>
      <c r="C187"/>
      <c r="D187"/>
      <c r="E187"/>
      <c r="F187"/>
      <c r="G187"/>
      <c r="H187"/>
      <c r="I187"/>
      <c r="J187"/>
      <c r="K187"/>
      <c r="L187"/>
      <c r="M187"/>
      <c r="N187"/>
      <c r="O187"/>
      <c r="P187"/>
      <c r="Q187"/>
      <c r="R187"/>
      <c r="S187"/>
      <c r="T187"/>
      <c r="U187"/>
      <c r="V187"/>
      <c r="W187"/>
    </row>
    <row r="188" spans="1:23" x14ac:dyDescent="0.25">
      <c r="A188"/>
      <c r="B188"/>
      <c r="C188"/>
      <c r="D188"/>
      <c r="E188"/>
      <c r="F188"/>
      <c r="G188"/>
      <c r="H188"/>
      <c r="I188"/>
      <c r="J188"/>
      <c r="K188"/>
      <c r="L188"/>
      <c r="M188"/>
      <c r="N188"/>
      <c r="O188"/>
      <c r="P188"/>
      <c r="Q188"/>
      <c r="R188"/>
      <c r="S188"/>
      <c r="T188"/>
      <c r="U188"/>
      <c r="V188"/>
      <c r="W188"/>
    </row>
    <row r="189" spans="1:23" x14ac:dyDescent="0.25">
      <c r="A189"/>
      <c r="B189"/>
      <c r="C189"/>
      <c r="D189"/>
      <c r="E189"/>
      <c r="F189"/>
      <c r="G189"/>
      <c r="H189"/>
      <c r="I189"/>
      <c r="J189"/>
      <c r="K189"/>
      <c r="L189"/>
      <c r="M189"/>
      <c r="N189"/>
      <c r="O189"/>
      <c r="P189"/>
      <c r="Q189"/>
      <c r="R189"/>
      <c r="S189"/>
      <c r="T189"/>
      <c r="U189"/>
      <c r="V189"/>
      <c r="W189"/>
    </row>
    <row r="190" spans="1:23" x14ac:dyDescent="0.25">
      <c r="A190"/>
      <c r="B190"/>
      <c r="C190"/>
      <c r="D190"/>
      <c r="E190"/>
      <c r="F190"/>
      <c r="G190"/>
      <c r="H190"/>
      <c r="I190"/>
      <c r="J190"/>
      <c r="K190"/>
      <c r="L190"/>
      <c r="M190"/>
      <c r="N190"/>
      <c r="O190"/>
      <c r="P190"/>
      <c r="Q190"/>
      <c r="R190"/>
      <c r="S190"/>
      <c r="T190"/>
      <c r="U190"/>
      <c r="V190"/>
      <c r="W190"/>
    </row>
    <row r="191" spans="1:23" x14ac:dyDescent="0.25">
      <c r="A191"/>
      <c r="B191"/>
      <c r="C191"/>
      <c r="D191"/>
      <c r="E191"/>
      <c r="F191"/>
      <c r="G191"/>
      <c r="H191"/>
      <c r="I191"/>
      <c r="J191"/>
      <c r="K191"/>
      <c r="L191"/>
      <c r="M191"/>
      <c r="N191"/>
      <c r="O191"/>
      <c r="P191"/>
      <c r="Q191"/>
      <c r="R191"/>
      <c r="S191"/>
      <c r="T191"/>
      <c r="U191"/>
      <c r="V191"/>
      <c r="W191"/>
    </row>
    <row r="192" spans="1:23" x14ac:dyDescent="0.25">
      <c r="A192"/>
      <c r="B192"/>
      <c r="C192"/>
      <c r="D192"/>
      <c r="E192"/>
      <c r="F192"/>
      <c r="G192"/>
      <c r="H192"/>
      <c r="I192"/>
      <c r="J192"/>
      <c r="K192"/>
      <c r="L192"/>
      <c r="M192"/>
      <c r="N192"/>
      <c r="O192"/>
      <c r="P192"/>
      <c r="Q192"/>
      <c r="R192"/>
      <c r="S192"/>
      <c r="T192"/>
      <c r="U192"/>
      <c r="V192"/>
      <c r="W192"/>
    </row>
    <row r="193" spans="1:23" x14ac:dyDescent="0.25">
      <c r="A193"/>
      <c r="B193"/>
      <c r="C193"/>
      <c r="D193"/>
      <c r="E193"/>
      <c r="F193"/>
      <c r="G193"/>
      <c r="H193"/>
      <c r="I193"/>
      <c r="J193"/>
      <c r="K193"/>
      <c r="L193"/>
      <c r="M193"/>
      <c r="N193"/>
      <c r="O193"/>
      <c r="P193"/>
      <c r="Q193"/>
      <c r="R193"/>
      <c r="S193"/>
      <c r="T193"/>
      <c r="U193"/>
      <c r="V193"/>
      <c r="W193"/>
    </row>
    <row r="194" spans="1:23" x14ac:dyDescent="0.25">
      <c r="A194"/>
      <c r="B194"/>
      <c r="C194"/>
      <c r="D194"/>
      <c r="E194"/>
      <c r="F194"/>
      <c r="G194"/>
      <c r="H194"/>
      <c r="I194"/>
      <c r="J194"/>
      <c r="K194"/>
      <c r="L194"/>
      <c r="M194"/>
      <c r="N194"/>
      <c r="O194"/>
      <c r="P194"/>
      <c r="Q194"/>
      <c r="R194"/>
      <c r="S194"/>
      <c r="T194"/>
      <c r="U194"/>
      <c r="V194"/>
      <c r="W194"/>
    </row>
    <row r="195" spans="1:23" x14ac:dyDescent="0.25">
      <c r="A195"/>
      <c r="B195"/>
      <c r="C195"/>
      <c r="D195"/>
      <c r="E195"/>
      <c r="F195"/>
      <c r="G195"/>
      <c r="H195"/>
      <c r="I195"/>
      <c r="J195"/>
      <c r="K195"/>
      <c r="L195"/>
      <c r="M195"/>
      <c r="N195"/>
      <c r="O195"/>
      <c r="P195"/>
      <c r="Q195"/>
      <c r="R195"/>
      <c r="S195"/>
      <c r="T195"/>
      <c r="U195"/>
      <c r="V195"/>
      <c r="W195"/>
    </row>
    <row r="196" spans="1:23" x14ac:dyDescent="0.25">
      <c r="A196"/>
      <c r="B196"/>
      <c r="C196"/>
      <c r="D196"/>
      <c r="E196"/>
      <c r="F196"/>
      <c r="G196"/>
      <c r="H196"/>
      <c r="I196"/>
      <c r="J196"/>
      <c r="K196"/>
      <c r="L196"/>
      <c r="M196"/>
      <c r="N196"/>
      <c r="O196"/>
      <c r="P196"/>
      <c r="Q196"/>
      <c r="R196"/>
      <c r="S196"/>
      <c r="T196"/>
      <c r="U196"/>
      <c r="V196"/>
      <c r="W196"/>
    </row>
    <row r="197" spans="1:23" x14ac:dyDescent="0.25">
      <c r="A197"/>
      <c r="B197"/>
      <c r="C197"/>
      <c r="D197"/>
      <c r="E197"/>
      <c r="F197"/>
      <c r="G197"/>
      <c r="H197"/>
      <c r="I197"/>
      <c r="J197"/>
      <c r="K197"/>
      <c r="L197"/>
      <c r="M197"/>
      <c r="N197"/>
      <c r="O197"/>
      <c r="P197"/>
      <c r="Q197"/>
      <c r="R197"/>
      <c r="S197"/>
      <c r="T197"/>
      <c r="U197"/>
      <c r="V197"/>
      <c r="W197"/>
    </row>
    <row r="198" spans="1:23" x14ac:dyDescent="0.25">
      <c r="A198"/>
      <c r="B198"/>
      <c r="C198"/>
      <c r="D198"/>
      <c r="E198"/>
      <c r="F198"/>
      <c r="G198"/>
      <c r="H198"/>
      <c r="I198"/>
      <c r="J198"/>
      <c r="K198"/>
      <c r="L198"/>
      <c r="M198"/>
      <c r="N198"/>
      <c r="O198"/>
      <c r="P198"/>
      <c r="Q198"/>
      <c r="R198"/>
      <c r="S198"/>
      <c r="T198"/>
      <c r="U198"/>
      <c r="V198"/>
      <c r="W198"/>
    </row>
    <row r="199" spans="1:23" x14ac:dyDescent="0.25">
      <c r="A199"/>
      <c r="B199"/>
      <c r="C199"/>
      <c r="D199"/>
      <c r="E199"/>
      <c r="F199"/>
      <c r="G199"/>
      <c r="H199"/>
      <c r="I199"/>
      <c r="J199"/>
      <c r="K199"/>
      <c r="L199"/>
      <c r="M199"/>
      <c r="N199"/>
      <c r="O199"/>
      <c r="P199"/>
      <c r="Q199"/>
      <c r="R199"/>
      <c r="S199"/>
      <c r="T199"/>
      <c r="U199"/>
      <c r="V199"/>
      <c r="W199"/>
    </row>
    <row r="200" spans="1:23" x14ac:dyDescent="0.25">
      <c r="A200"/>
      <c r="B200"/>
      <c r="C200"/>
      <c r="D200"/>
      <c r="E200"/>
      <c r="F200"/>
      <c r="G200"/>
      <c r="H200"/>
      <c r="I200"/>
      <c r="J200"/>
      <c r="K200"/>
      <c r="L200"/>
      <c r="M200"/>
      <c r="N200"/>
      <c r="O200"/>
      <c r="P200"/>
      <c r="Q200"/>
      <c r="R200"/>
      <c r="S200"/>
      <c r="T200"/>
      <c r="U200"/>
      <c r="V200"/>
      <c r="W200"/>
    </row>
    <row r="201" spans="1:23" x14ac:dyDescent="0.25">
      <c r="A201"/>
      <c r="B201"/>
      <c r="C201"/>
      <c r="D201"/>
      <c r="E201"/>
      <c r="F201"/>
      <c r="G201"/>
      <c r="H201"/>
      <c r="I201"/>
      <c r="J201"/>
      <c r="K201"/>
      <c r="L201"/>
      <c r="M201"/>
      <c r="N201"/>
      <c r="O201"/>
      <c r="P201"/>
      <c r="Q201"/>
      <c r="R201"/>
      <c r="S201"/>
      <c r="T201"/>
      <c r="U201"/>
      <c r="V201"/>
      <c r="W201"/>
    </row>
    <row r="202" spans="1:23" x14ac:dyDescent="0.25">
      <c r="A202"/>
      <c r="B202"/>
      <c r="C202"/>
      <c r="D202"/>
      <c r="E202"/>
      <c r="F202"/>
      <c r="G202"/>
      <c r="H202"/>
      <c r="I202"/>
      <c r="J202"/>
      <c r="K202"/>
      <c r="L202"/>
      <c r="M202"/>
      <c r="N202"/>
      <c r="O202"/>
      <c r="P202"/>
      <c r="Q202"/>
      <c r="R202"/>
      <c r="S202"/>
      <c r="T202"/>
      <c r="U202"/>
      <c r="V202"/>
      <c r="W202"/>
    </row>
    <row r="203" spans="1:23" x14ac:dyDescent="0.25">
      <c r="A203"/>
      <c r="B203"/>
      <c r="C203"/>
      <c r="D203"/>
      <c r="E203"/>
      <c r="F203"/>
      <c r="G203"/>
      <c r="H203"/>
      <c r="I203"/>
      <c r="J203"/>
      <c r="K203"/>
      <c r="L203"/>
      <c r="M203"/>
      <c r="N203"/>
      <c r="O203"/>
      <c r="P203"/>
      <c r="Q203"/>
      <c r="R203"/>
      <c r="S203"/>
      <c r="T203"/>
      <c r="U203"/>
      <c r="V203"/>
      <c r="W203"/>
    </row>
    <row r="204" spans="1:23" x14ac:dyDescent="0.25">
      <c r="A204"/>
      <c r="B204"/>
      <c r="C204"/>
      <c r="D204"/>
      <c r="E204"/>
      <c r="F204"/>
      <c r="G204"/>
      <c r="H204"/>
      <c r="I204"/>
      <c r="J204"/>
      <c r="K204"/>
      <c r="L204"/>
      <c r="M204"/>
      <c r="N204"/>
      <c r="O204"/>
      <c r="P204"/>
      <c r="Q204"/>
      <c r="R204"/>
      <c r="S204"/>
      <c r="T204"/>
      <c r="U204"/>
      <c r="V204"/>
      <c r="W204"/>
    </row>
    <row r="205" spans="1:23" x14ac:dyDescent="0.25">
      <c r="A205"/>
      <c r="B205"/>
      <c r="C205"/>
      <c r="D205"/>
      <c r="E205"/>
      <c r="F205"/>
      <c r="G205"/>
      <c r="H205"/>
      <c r="I205"/>
      <c r="J205"/>
      <c r="K205"/>
      <c r="L205"/>
      <c r="M205"/>
      <c r="N205"/>
      <c r="O205"/>
      <c r="P205"/>
      <c r="Q205"/>
      <c r="R205"/>
      <c r="S205"/>
      <c r="T205"/>
      <c r="U205"/>
      <c r="V205"/>
      <c r="W205"/>
    </row>
    <row r="206" spans="1:23" x14ac:dyDescent="0.25">
      <c r="A206"/>
      <c r="B206"/>
      <c r="C206"/>
      <c r="D206"/>
      <c r="E206"/>
      <c r="F206"/>
      <c r="G206"/>
      <c r="H206"/>
      <c r="I206"/>
      <c r="J206"/>
      <c r="K206"/>
      <c r="L206"/>
      <c r="M206"/>
      <c r="N206"/>
      <c r="O206"/>
      <c r="P206"/>
      <c r="Q206"/>
      <c r="R206"/>
      <c r="S206"/>
      <c r="T206"/>
      <c r="U206"/>
      <c r="V206"/>
      <c r="W206"/>
    </row>
    <row r="207" spans="1:23" x14ac:dyDescent="0.25">
      <c r="A207"/>
      <c r="B207"/>
      <c r="C207"/>
      <c r="D207"/>
      <c r="E207"/>
      <c r="F207"/>
      <c r="G207"/>
      <c r="H207"/>
      <c r="I207"/>
      <c r="J207"/>
      <c r="K207"/>
      <c r="L207"/>
      <c r="M207"/>
      <c r="N207"/>
      <c r="O207"/>
      <c r="P207"/>
      <c r="Q207"/>
      <c r="R207"/>
      <c r="S207"/>
      <c r="T207"/>
      <c r="U207"/>
      <c r="V207"/>
      <c r="W207"/>
    </row>
    <row r="208" spans="1:23" x14ac:dyDescent="0.25">
      <c r="A208"/>
      <c r="B208"/>
      <c r="C208"/>
      <c r="D208"/>
      <c r="E208"/>
      <c r="F208"/>
      <c r="G208"/>
      <c r="H208"/>
      <c r="I208"/>
      <c r="J208"/>
      <c r="K208"/>
      <c r="L208"/>
      <c r="M208"/>
      <c r="N208"/>
      <c r="O208"/>
      <c r="P208"/>
      <c r="Q208"/>
      <c r="R208"/>
      <c r="S208"/>
      <c r="T208"/>
      <c r="U208"/>
      <c r="V208"/>
      <c r="W208"/>
    </row>
    <row r="209" spans="1:23" x14ac:dyDescent="0.25">
      <c r="A209"/>
      <c r="B209"/>
      <c r="C209"/>
      <c r="D209"/>
      <c r="E209"/>
      <c r="F209"/>
      <c r="G209"/>
      <c r="H209"/>
      <c r="I209"/>
      <c r="J209"/>
      <c r="K209"/>
      <c r="L209"/>
      <c r="M209"/>
      <c r="N209"/>
      <c r="O209"/>
      <c r="P209"/>
      <c r="Q209"/>
      <c r="R209"/>
      <c r="S209"/>
      <c r="T209"/>
      <c r="U209"/>
      <c r="V209"/>
      <c r="W209"/>
    </row>
    <row r="210" spans="1:23" x14ac:dyDescent="0.25">
      <c r="A210"/>
      <c r="B210"/>
      <c r="C210"/>
      <c r="D210"/>
      <c r="E210"/>
      <c r="F210"/>
      <c r="G210"/>
      <c r="H210"/>
      <c r="I210"/>
      <c r="J210"/>
      <c r="K210"/>
      <c r="L210"/>
      <c r="M210"/>
      <c r="N210"/>
      <c r="O210"/>
      <c r="P210"/>
      <c r="Q210"/>
      <c r="R210"/>
      <c r="S210"/>
      <c r="T210"/>
      <c r="U210"/>
      <c r="V210"/>
      <c r="W210"/>
    </row>
    <row r="211" spans="1:23" x14ac:dyDescent="0.25">
      <c r="A211"/>
      <c r="B211"/>
      <c r="C211"/>
      <c r="D211"/>
      <c r="E211"/>
      <c r="F211"/>
      <c r="G211"/>
      <c r="H211"/>
      <c r="I211"/>
      <c r="J211"/>
      <c r="K211"/>
      <c r="L211"/>
      <c r="M211"/>
      <c r="N211"/>
      <c r="O211"/>
      <c r="P211"/>
      <c r="Q211"/>
      <c r="R211"/>
      <c r="S211"/>
      <c r="T211"/>
      <c r="U211"/>
      <c r="V211"/>
      <c r="W211"/>
    </row>
    <row r="212" spans="1:23" x14ac:dyDescent="0.25">
      <c r="A212"/>
      <c r="B212"/>
      <c r="C212"/>
      <c r="D212"/>
      <c r="E212"/>
      <c r="F212"/>
      <c r="G212"/>
      <c r="H212"/>
      <c r="I212"/>
      <c r="J212"/>
      <c r="K212"/>
      <c r="L212"/>
      <c r="M212"/>
      <c r="N212"/>
      <c r="O212"/>
      <c r="P212"/>
      <c r="Q212"/>
      <c r="R212"/>
      <c r="S212"/>
      <c r="T212"/>
      <c r="U212"/>
      <c r="V212"/>
      <c r="W212"/>
    </row>
    <row r="213" spans="1:23" x14ac:dyDescent="0.25">
      <c r="A213"/>
      <c r="B213"/>
      <c r="C213"/>
      <c r="D213"/>
      <c r="E213"/>
      <c r="F213"/>
      <c r="G213"/>
      <c r="H213"/>
      <c r="I213"/>
      <c r="J213"/>
      <c r="K213"/>
      <c r="L213"/>
      <c r="M213"/>
      <c r="N213"/>
      <c r="O213"/>
      <c r="P213"/>
      <c r="Q213"/>
      <c r="R213"/>
      <c r="S213"/>
      <c r="T213"/>
      <c r="U213"/>
      <c r="V213"/>
      <c r="W213"/>
    </row>
    <row r="214" spans="1:23" x14ac:dyDescent="0.25">
      <c r="A214"/>
      <c r="B214"/>
      <c r="C214"/>
      <c r="D214"/>
      <c r="E214"/>
      <c r="F214"/>
      <c r="G214"/>
      <c r="H214"/>
      <c r="I214"/>
      <c r="J214"/>
      <c r="K214"/>
      <c r="L214"/>
      <c r="M214"/>
      <c r="N214"/>
      <c r="O214"/>
      <c r="P214"/>
      <c r="Q214"/>
      <c r="R214"/>
      <c r="S214"/>
      <c r="T214"/>
      <c r="U214"/>
      <c r="V214"/>
      <c r="W214"/>
    </row>
    <row r="215" spans="1:23" x14ac:dyDescent="0.25">
      <c r="A215"/>
      <c r="B215"/>
      <c r="C215"/>
      <c r="D215"/>
      <c r="E215"/>
      <c r="F215"/>
      <c r="G215"/>
      <c r="H215"/>
      <c r="I215"/>
      <c r="J215"/>
      <c r="K215"/>
      <c r="L215"/>
      <c r="M215"/>
      <c r="N215"/>
      <c r="O215"/>
      <c r="P215"/>
      <c r="Q215"/>
      <c r="R215"/>
      <c r="S215"/>
      <c r="T215"/>
      <c r="U215"/>
      <c r="V215"/>
      <c r="W215"/>
    </row>
    <row r="216" spans="1:23" x14ac:dyDescent="0.25">
      <c r="A216"/>
      <c r="B216"/>
      <c r="C216"/>
      <c r="D216"/>
      <c r="E216"/>
      <c r="F216"/>
      <c r="G216"/>
      <c r="H216"/>
      <c r="I216"/>
      <c r="J216"/>
      <c r="K216"/>
      <c r="L216"/>
      <c r="M216"/>
      <c r="N216"/>
      <c r="O216"/>
      <c r="P216"/>
      <c r="Q216"/>
      <c r="R216"/>
      <c r="S216"/>
      <c r="T216"/>
      <c r="U216"/>
      <c r="V216"/>
      <c r="W216"/>
    </row>
    <row r="217" spans="1:23" x14ac:dyDescent="0.25">
      <c r="A217"/>
      <c r="B217"/>
      <c r="C217"/>
      <c r="D217"/>
      <c r="E217"/>
      <c r="F217"/>
      <c r="G217"/>
      <c r="H217"/>
      <c r="I217"/>
      <c r="J217"/>
      <c r="K217"/>
      <c r="L217"/>
      <c r="M217"/>
      <c r="N217"/>
      <c r="O217"/>
      <c r="P217"/>
      <c r="Q217"/>
      <c r="R217"/>
      <c r="S217"/>
      <c r="T217"/>
      <c r="U217"/>
      <c r="V217"/>
      <c r="W217"/>
    </row>
    <row r="218" spans="1:23" x14ac:dyDescent="0.25">
      <c r="A218"/>
      <c r="B218"/>
      <c r="C218"/>
      <c r="D218"/>
      <c r="E218"/>
      <c r="F218"/>
      <c r="G218"/>
      <c r="H218"/>
      <c r="I218"/>
      <c r="J218"/>
      <c r="K218"/>
      <c r="L218"/>
      <c r="M218"/>
      <c r="N218"/>
      <c r="O218"/>
      <c r="P218"/>
      <c r="Q218"/>
      <c r="R218"/>
      <c r="S218"/>
      <c r="T218"/>
      <c r="U218"/>
      <c r="V218"/>
      <c r="W218"/>
    </row>
    <row r="219" spans="1:23" x14ac:dyDescent="0.25">
      <c r="A219"/>
      <c r="B219"/>
      <c r="C219"/>
      <c r="D219"/>
      <c r="E219"/>
      <c r="F219"/>
      <c r="G219"/>
      <c r="H219"/>
      <c r="I219"/>
      <c r="J219"/>
      <c r="K219"/>
      <c r="L219"/>
      <c r="M219"/>
      <c r="N219"/>
      <c r="O219"/>
      <c r="P219"/>
      <c r="Q219"/>
      <c r="R219"/>
      <c r="S219"/>
      <c r="T219"/>
      <c r="U219"/>
      <c r="V219"/>
      <c r="W219"/>
    </row>
    <row r="220" spans="1:23" x14ac:dyDescent="0.25">
      <c r="A220"/>
      <c r="B220"/>
      <c r="C220"/>
      <c r="D220"/>
      <c r="E220"/>
      <c r="F220"/>
      <c r="G220"/>
      <c r="H220"/>
      <c r="I220"/>
      <c r="J220"/>
      <c r="K220"/>
      <c r="L220"/>
      <c r="M220"/>
      <c r="N220"/>
      <c r="O220"/>
      <c r="P220"/>
      <c r="Q220"/>
      <c r="R220"/>
      <c r="S220"/>
      <c r="T220"/>
      <c r="U220"/>
      <c r="V220"/>
      <c r="W220"/>
    </row>
    <row r="221" spans="1:23" x14ac:dyDescent="0.25">
      <c r="A221"/>
      <c r="B221"/>
      <c r="C221"/>
      <c r="D221"/>
      <c r="E221"/>
      <c r="F221"/>
      <c r="G221"/>
      <c r="H221"/>
      <c r="I221"/>
      <c r="J221"/>
      <c r="K221"/>
      <c r="L221"/>
      <c r="M221"/>
      <c r="N221"/>
      <c r="O221"/>
      <c r="P221"/>
      <c r="Q221"/>
      <c r="R221"/>
      <c r="S221"/>
      <c r="T221"/>
      <c r="U221"/>
      <c r="V221"/>
      <c r="W221"/>
    </row>
    <row r="222" spans="1:23" x14ac:dyDescent="0.25">
      <c r="A222"/>
      <c r="B222"/>
      <c r="C222"/>
      <c r="D222"/>
      <c r="E222"/>
      <c r="F222"/>
      <c r="G222"/>
      <c r="H222"/>
      <c r="I222"/>
      <c r="J222"/>
      <c r="K222"/>
      <c r="L222"/>
      <c r="M222"/>
      <c r="N222"/>
      <c r="O222"/>
      <c r="P222"/>
      <c r="Q222"/>
      <c r="R222"/>
      <c r="S222"/>
      <c r="T222"/>
      <c r="U222"/>
      <c r="V222"/>
      <c r="W222"/>
    </row>
    <row r="223" spans="1:23" x14ac:dyDescent="0.25">
      <c r="A223"/>
      <c r="B223"/>
      <c r="C223"/>
      <c r="D223"/>
      <c r="E223"/>
      <c r="F223"/>
      <c r="G223"/>
      <c r="H223"/>
      <c r="I223"/>
      <c r="J223"/>
      <c r="K223"/>
      <c r="L223"/>
      <c r="M223"/>
      <c r="N223"/>
      <c r="O223"/>
      <c r="P223"/>
      <c r="Q223"/>
      <c r="R223"/>
      <c r="S223"/>
      <c r="T223"/>
      <c r="U223"/>
      <c r="V223"/>
      <c r="W223"/>
    </row>
    <row r="224" spans="1:23" x14ac:dyDescent="0.25">
      <c r="A224"/>
      <c r="B224"/>
      <c r="C224"/>
      <c r="D224"/>
      <c r="E224"/>
      <c r="F224"/>
      <c r="G224"/>
      <c r="H224"/>
      <c r="I224"/>
      <c r="J224"/>
      <c r="K224"/>
      <c r="L224"/>
      <c r="M224"/>
      <c r="N224"/>
      <c r="O224"/>
      <c r="P224"/>
      <c r="Q224"/>
      <c r="R224"/>
      <c r="S224"/>
      <c r="T224"/>
      <c r="U224"/>
      <c r="V224"/>
      <c r="W224"/>
    </row>
    <row r="225" spans="1:23" x14ac:dyDescent="0.25">
      <c r="A225"/>
      <c r="B225"/>
      <c r="C225"/>
      <c r="D225"/>
      <c r="E225"/>
      <c r="F225"/>
      <c r="G225"/>
      <c r="H225"/>
      <c r="I225"/>
      <c r="J225"/>
      <c r="K225"/>
      <c r="L225"/>
      <c r="M225"/>
      <c r="N225"/>
      <c r="O225"/>
      <c r="P225"/>
      <c r="Q225"/>
      <c r="R225"/>
      <c r="S225"/>
      <c r="T225"/>
      <c r="U225"/>
      <c r="V225"/>
      <c r="W225"/>
    </row>
    <row r="226" spans="1:23" x14ac:dyDescent="0.25">
      <c r="A226"/>
      <c r="B226"/>
      <c r="C226"/>
      <c r="D226"/>
      <c r="E226"/>
      <c r="F226"/>
      <c r="G226"/>
      <c r="H226"/>
      <c r="I226"/>
      <c r="J226"/>
      <c r="K226"/>
      <c r="L226"/>
      <c r="M226"/>
      <c r="N226"/>
      <c r="O226"/>
      <c r="P226"/>
      <c r="Q226"/>
      <c r="R226"/>
      <c r="S226"/>
      <c r="T226"/>
      <c r="U226"/>
      <c r="V226"/>
      <c r="W226"/>
    </row>
    <row r="227" spans="1:23" x14ac:dyDescent="0.25">
      <c r="A227"/>
      <c r="B227"/>
      <c r="C227"/>
      <c r="D227"/>
      <c r="E227"/>
      <c r="F227"/>
      <c r="G227"/>
      <c r="H227"/>
      <c r="I227"/>
      <c r="J227"/>
      <c r="K227"/>
      <c r="L227"/>
      <c r="M227"/>
      <c r="N227"/>
      <c r="O227"/>
      <c r="P227"/>
      <c r="Q227"/>
      <c r="R227"/>
      <c r="S227"/>
      <c r="T227"/>
      <c r="U227"/>
      <c r="V227"/>
      <c r="W227"/>
    </row>
    <row r="228" spans="1:23" x14ac:dyDescent="0.25">
      <c r="A228"/>
      <c r="B228"/>
      <c r="C228"/>
      <c r="D228"/>
      <c r="E228"/>
      <c r="F228"/>
      <c r="G228"/>
      <c r="H228"/>
      <c r="I228"/>
      <c r="J228"/>
      <c r="K228"/>
      <c r="L228"/>
      <c r="M228"/>
      <c r="N228"/>
      <c r="O228"/>
      <c r="P228"/>
      <c r="Q228"/>
      <c r="R228"/>
      <c r="S228"/>
      <c r="T228"/>
      <c r="U228"/>
      <c r="V228"/>
      <c r="W228"/>
    </row>
    <row r="229" spans="1:23" x14ac:dyDescent="0.25">
      <c r="A229"/>
      <c r="B229"/>
      <c r="C229"/>
      <c r="D229"/>
      <c r="E229"/>
      <c r="F229"/>
      <c r="G229"/>
      <c r="H229"/>
      <c r="I229"/>
      <c r="J229"/>
      <c r="K229"/>
      <c r="L229"/>
      <c r="M229"/>
      <c r="N229"/>
      <c r="O229"/>
      <c r="P229"/>
      <c r="Q229"/>
      <c r="R229"/>
      <c r="S229"/>
      <c r="T229"/>
      <c r="U229"/>
      <c r="V229"/>
      <c r="W229"/>
    </row>
    <row r="230" spans="1:23" x14ac:dyDescent="0.25">
      <c r="A230"/>
      <c r="B230"/>
      <c r="C230"/>
      <c r="D230"/>
      <c r="E230"/>
      <c r="F230"/>
      <c r="G230"/>
      <c r="H230"/>
      <c r="I230"/>
      <c r="J230"/>
      <c r="K230"/>
      <c r="L230"/>
      <c r="M230"/>
      <c r="N230"/>
      <c r="O230"/>
      <c r="P230"/>
      <c r="Q230"/>
      <c r="R230"/>
      <c r="S230"/>
      <c r="T230"/>
      <c r="U230"/>
      <c r="V230"/>
      <c r="W230"/>
    </row>
    <row r="231" spans="1:23" x14ac:dyDescent="0.25">
      <c r="A231"/>
      <c r="B231"/>
      <c r="C231"/>
      <c r="D231"/>
      <c r="E231"/>
      <c r="F231"/>
      <c r="G231"/>
      <c r="H231"/>
      <c r="I231"/>
      <c r="J231"/>
      <c r="K231"/>
      <c r="L231"/>
      <c r="M231"/>
      <c r="N231"/>
      <c r="O231"/>
      <c r="P231"/>
      <c r="Q231"/>
      <c r="R231"/>
      <c r="S231"/>
      <c r="T231"/>
      <c r="U231"/>
      <c r="V231"/>
      <c r="W231"/>
    </row>
    <row r="232" spans="1:23" x14ac:dyDescent="0.25">
      <c r="A232"/>
      <c r="B232"/>
      <c r="C232"/>
      <c r="D232"/>
      <c r="E232"/>
      <c r="F232"/>
      <c r="G232"/>
      <c r="H232"/>
      <c r="I232"/>
      <c r="J232"/>
      <c r="K232"/>
      <c r="L232"/>
      <c r="M232"/>
      <c r="N232"/>
      <c r="O232"/>
      <c r="P232"/>
      <c r="Q232"/>
      <c r="R232"/>
      <c r="S232"/>
      <c r="T232"/>
      <c r="U232"/>
      <c r="V232"/>
      <c r="W232"/>
    </row>
    <row r="233" spans="1:23" x14ac:dyDescent="0.25">
      <c r="A233"/>
      <c r="B233"/>
      <c r="C233"/>
      <c r="D233"/>
      <c r="E233"/>
      <c r="F233"/>
      <c r="G233"/>
      <c r="H233"/>
      <c r="I233"/>
      <c r="J233"/>
      <c r="K233"/>
      <c r="L233"/>
      <c r="M233"/>
      <c r="N233"/>
      <c r="O233"/>
      <c r="P233"/>
      <c r="Q233"/>
      <c r="R233"/>
      <c r="S233"/>
      <c r="T233"/>
      <c r="U233"/>
      <c r="V233"/>
      <c r="W233"/>
    </row>
    <row r="234" spans="1:23" x14ac:dyDescent="0.25">
      <c r="A234"/>
      <c r="B234"/>
      <c r="C234"/>
      <c r="D234"/>
      <c r="E234"/>
      <c r="F234"/>
      <c r="G234"/>
      <c r="H234"/>
      <c r="I234"/>
      <c r="J234"/>
      <c r="K234"/>
      <c r="L234"/>
      <c r="M234"/>
      <c r="N234"/>
      <c r="O234"/>
      <c r="P234"/>
      <c r="Q234"/>
      <c r="R234"/>
      <c r="S234"/>
      <c r="T234"/>
      <c r="U234"/>
      <c r="V234"/>
      <c r="W234"/>
    </row>
    <row r="235" spans="1:23" x14ac:dyDescent="0.25">
      <c r="A235"/>
      <c r="B235"/>
      <c r="C235"/>
      <c r="D235"/>
      <c r="E235"/>
      <c r="F235"/>
      <c r="G235"/>
      <c r="H235"/>
      <c r="I235"/>
      <c r="J235"/>
      <c r="K235"/>
      <c r="L235"/>
      <c r="M235"/>
      <c r="N235"/>
      <c r="O235"/>
      <c r="P235"/>
      <c r="Q235"/>
      <c r="R235"/>
      <c r="S235"/>
      <c r="T235"/>
      <c r="U235"/>
      <c r="V235"/>
      <c r="W235"/>
    </row>
    <row r="236" spans="1:23" x14ac:dyDescent="0.25">
      <c r="A236"/>
      <c r="B236"/>
      <c r="C236"/>
      <c r="D236"/>
      <c r="E236"/>
      <c r="F236"/>
      <c r="G236"/>
      <c r="H236"/>
      <c r="I236"/>
      <c r="J236"/>
      <c r="K236"/>
      <c r="L236"/>
      <c r="M236"/>
      <c r="N236"/>
      <c r="O236"/>
      <c r="P236"/>
      <c r="Q236"/>
      <c r="R236"/>
      <c r="S236"/>
      <c r="T236"/>
      <c r="U236"/>
      <c r="V236"/>
      <c r="W236"/>
    </row>
    <row r="237" spans="1:23" x14ac:dyDescent="0.25">
      <c r="A237"/>
      <c r="B237"/>
      <c r="C237"/>
      <c r="D237"/>
      <c r="E237"/>
      <c r="F237"/>
      <c r="G237"/>
      <c r="H237"/>
      <c r="I237"/>
      <c r="J237"/>
      <c r="K237"/>
      <c r="L237"/>
      <c r="M237"/>
      <c r="N237"/>
      <c r="O237"/>
      <c r="P237"/>
      <c r="Q237"/>
      <c r="R237"/>
      <c r="S237"/>
      <c r="T237"/>
      <c r="U237"/>
      <c r="V237"/>
      <c r="W237"/>
    </row>
    <row r="238" spans="1:23" x14ac:dyDescent="0.25">
      <c r="A238"/>
      <c r="B238"/>
      <c r="C238"/>
      <c r="D238"/>
      <c r="E238"/>
      <c r="F238"/>
      <c r="G238"/>
      <c r="H238"/>
      <c r="I238"/>
      <c r="J238"/>
      <c r="K238"/>
      <c r="L238"/>
      <c r="M238"/>
      <c r="N238"/>
      <c r="O238"/>
      <c r="P238"/>
      <c r="Q238"/>
      <c r="R238"/>
      <c r="S238"/>
      <c r="T238"/>
      <c r="U238"/>
      <c r="V238"/>
      <c r="W238"/>
    </row>
    <row r="239" spans="1:23" x14ac:dyDescent="0.25">
      <c r="A239"/>
      <c r="B239"/>
      <c r="C239"/>
      <c r="D239"/>
      <c r="E239"/>
      <c r="F239"/>
      <c r="G239"/>
      <c r="H239"/>
      <c r="I239"/>
      <c r="J239"/>
      <c r="K239"/>
      <c r="L239"/>
      <c r="M239"/>
      <c r="N239"/>
      <c r="O239"/>
      <c r="P239"/>
      <c r="Q239"/>
      <c r="R239"/>
      <c r="S239"/>
      <c r="T239"/>
      <c r="U239"/>
      <c r="V239"/>
      <c r="W239"/>
    </row>
    <row r="240" spans="1:23" x14ac:dyDescent="0.25">
      <c r="A240"/>
      <c r="B240"/>
      <c r="C240"/>
      <c r="D240"/>
      <c r="E240"/>
      <c r="F240"/>
      <c r="G240"/>
      <c r="H240"/>
      <c r="I240"/>
      <c r="J240"/>
      <c r="K240"/>
      <c r="L240"/>
      <c r="M240"/>
      <c r="N240"/>
      <c r="O240"/>
      <c r="P240"/>
      <c r="Q240"/>
      <c r="R240"/>
      <c r="S240"/>
      <c r="T240"/>
      <c r="U240"/>
      <c r="V240"/>
      <c r="W240"/>
    </row>
    <row r="241" spans="1:23" x14ac:dyDescent="0.25">
      <c r="A241"/>
      <c r="B241"/>
      <c r="C241"/>
      <c r="D241"/>
      <c r="E241"/>
      <c r="F241"/>
      <c r="G241"/>
      <c r="H241"/>
      <c r="I241"/>
      <c r="J241"/>
      <c r="K241"/>
      <c r="L241"/>
      <c r="M241"/>
      <c r="N241"/>
      <c r="O241"/>
      <c r="P241"/>
      <c r="Q241"/>
      <c r="R241"/>
      <c r="S241"/>
      <c r="T241"/>
      <c r="U241"/>
      <c r="V241"/>
      <c r="W241"/>
    </row>
    <row r="242" spans="1:23" x14ac:dyDescent="0.25">
      <c r="A242"/>
      <c r="B242"/>
      <c r="C242"/>
      <c r="D242"/>
      <c r="E242"/>
      <c r="F242"/>
      <c r="G242"/>
      <c r="H242"/>
      <c r="I242"/>
      <c r="J242"/>
      <c r="K242"/>
      <c r="L242"/>
      <c r="M242"/>
      <c r="N242"/>
      <c r="O242"/>
      <c r="P242"/>
      <c r="Q242"/>
      <c r="R242"/>
      <c r="S242"/>
      <c r="T242"/>
      <c r="U242"/>
      <c r="V242"/>
      <c r="W242"/>
    </row>
    <row r="243" spans="1:23" x14ac:dyDescent="0.25">
      <c r="A243"/>
      <c r="B243"/>
      <c r="C243"/>
      <c r="D243"/>
      <c r="E243"/>
      <c r="F243"/>
      <c r="G243"/>
      <c r="H243"/>
      <c r="I243"/>
      <c r="J243"/>
      <c r="K243"/>
      <c r="L243"/>
      <c r="M243"/>
      <c r="N243"/>
      <c r="O243"/>
      <c r="P243"/>
      <c r="Q243"/>
      <c r="R243"/>
      <c r="S243"/>
      <c r="T243"/>
      <c r="U243"/>
      <c r="V243"/>
      <c r="W243"/>
    </row>
    <row r="244" spans="1:23" x14ac:dyDescent="0.25">
      <c r="A244"/>
      <c r="B244"/>
      <c r="C244"/>
      <c r="D244"/>
      <c r="E244"/>
      <c r="F244"/>
      <c r="G244"/>
      <c r="H244"/>
      <c r="I244"/>
      <c r="J244"/>
      <c r="K244"/>
      <c r="L244"/>
      <c r="M244"/>
      <c r="N244"/>
      <c r="O244"/>
      <c r="P244"/>
      <c r="Q244"/>
      <c r="R244"/>
      <c r="S244"/>
      <c r="T244"/>
      <c r="U244"/>
      <c r="V244"/>
      <c r="W244"/>
    </row>
    <row r="245" spans="1:23" x14ac:dyDescent="0.25">
      <c r="A245"/>
      <c r="B245"/>
      <c r="C245"/>
      <c r="D245"/>
      <c r="E245"/>
      <c r="F245"/>
      <c r="G245"/>
      <c r="H245"/>
      <c r="I245"/>
      <c r="J245"/>
      <c r="K245"/>
      <c r="L245"/>
      <c r="M245"/>
      <c r="N245"/>
      <c r="O245"/>
      <c r="P245"/>
      <c r="Q245"/>
      <c r="R245"/>
      <c r="S245"/>
      <c r="T245"/>
      <c r="U245"/>
      <c r="V245"/>
      <c r="W245"/>
    </row>
    <row r="246" spans="1:23" x14ac:dyDescent="0.25">
      <c r="A246"/>
      <c r="B246"/>
      <c r="C246"/>
      <c r="D246"/>
      <c r="E246"/>
      <c r="F246"/>
      <c r="G246"/>
      <c r="H246"/>
      <c r="I246"/>
      <c r="J246"/>
      <c r="K246"/>
      <c r="L246"/>
      <c r="M246"/>
      <c r="N246"/>
      <c r="O246"/>
      <c r="P246"/>
      <c r="Q246"/>
      <c r="R246"/>
      <c r="S246"/>
      <c r="T246"/>
      <c r="U246"/>
      <c r="V246"/>
      <c r="W246"/>
    </row>
    <row r="247" spans="1:23" x14ac:dyDescent="0.25">
      <c r="A247"/>
      <c r="B247"/>
      <c r="C247"/>
      <c r="D247"/>
      <c r="E247"/>
      <c r="F247"/>
      <c r="G247"/>
      <c r="H247"/>
      <c r="I247"/>
      <c r="J247"/>
      <c r="K247"/>
      <c r="L247"/>
      <c r="M247"/>
      <c r="N247"/>
      <c r="O247"/>
      <c r="P247"/>
      <c r="Q247"/>
      <c r="R247"/>
      <c r="S247"/>
      <c r="T247"/>
      <c r="U247"/>
      <c r="V247"/>
      <c r="W247"/>
    </row>
    <row r="248" spans="1:23" x14ac:dyDescent="0.25">
      <c r="A248"/>
      <c r="B248"/>
      <c r="C248"/>
      <c r="D248"/>
      <c r="E248"/>
      <c r="F248"/>
      <c r="G248"/>
      <c r="H248"/>
      <c r="I248"/>
      <c r="J248"/>
      <c r="K248"/>
      <c r="L248"/>
      <c r="M248"/>
      <c r="N248"/>
      <c r="O248"/>
      <c r="P248"/>
      <c r="Q248"/>
      <c r="R248"/>
      <c r="S248"/>
      <c r="T248"/>
      <c r="U248"/>
      <c r="V248"/>
      <c r="W248"/>
    </row>
    <row r="249" spans="1:23" x14ac:dyDescent="0.25">
      <c r="A249"/>
      <c r="B249"/>
      <c r="C249"/>
      <c r="D249"/>
      <c r="E249"/>
      <c r="F249"/>
      <c r="G249"/>
      <c r="H249"/>
      <c r="I249"/>
      <c r="J249"/>
      <c r="K249"/>
      <c r="L249"/>
      <c r="M249"/>
      <c r="N249"/>
      <c r="O249"/>
      <c r="P249"/>
      <c r="Q249"/>
      <c r="R249"/>
      <c r="S249"/>
      <c r="T249"/>
      <c r="U249"/>
      <c r="V249"/>
      <c r="W249"/>
    </row>
    <row r="250" spans="1:23" x14ac:dyDescent="0.25">
      <c r="A250"/>
      <c r="B250"/>
      <c r="C250"/>
      <c r="D250"/>
      <c r="E250"/>
      <c r="F250"/>
      <c r="G250"/>
      <c r="H250"/>
      <c r="I250"/>
      <c r="J250"/>
      <c r="K250"/>
      <c r="L250"/>
      <c r="M250"/>
      <c r="N250"/>
      <c r="O250"/>
      <c r="P250"/>
      <c r="Q250"/>
      <c r="R250"/>
      <c r="S250"/>
      <c r="T250"/>
      <c r="U250"/>
      <c r="V250"/>
      <c r="W250"/>
    </row>
    <row r="251" spans="1:23" x14ac:dyDescent="0.25">
      <c r="A251"/>
      <c r="B251"/>
      <c r="C251"/>
      <c r="D251"/>
      <c r="E251"/>
      <c r="F251"/>
      <c r="G251"/>
      <c r="H251"/>
      <c r="I251"/>
      <c r="J251"/>
      <c r="K251"/>
      <c r="L251"/>
      <c r="M251"/>
      <c r="N251"/>
      <c r="O251"/>
      <c r="P251"/>
      <c r="Q251"/>
      <c r="R251"/>
      <c r="S251"/>
      <c r="T251"/>
      <c r="U251"/>
      <c r="V251"/>
      <c r="W251"/>
    </row>
    <row r="252" spans="1:23" x14ac:dyDescent="0.25">
      <c r="A252"/>
      <c r="B252"/>
      <c r="C252"/>
      <c r="D252"/>
      <c r="E252"/>
      <c r="F252"/>
      <c r="G252"/>
      <c r="H252"/>
      <c r="I252"/>
      <c r="J252"/>
      <c r="K252"/>
      <c r="L252"/>
      <c r="M252"/>
      <c r="N252"/>
      <c r="O252"/>
      <c r="P252"/>
      <c r="Q252"/>
      <c r="R252"/>
      <c r="S252"/>
      <c r="T252"/>
      <c r="U252"/>
      <c r="V252"/>
      <c r="W252"/>
    </row>
    <row r="253" spans="1:23" x14ac:dyDescent="0.25">
      <c r="A253"/>
      <c r="B253"/>
      <c r="C253"/>
      <c r="D253"/>
      <c r="E253"/>
      <c r="F253"/>
      <c r="G253"/>
      <c r="H253"/>
      <c r="I253"/>
      <c r="J253"/>
      <c r="K253"/>
      <c r="L253"/>
      <c r="M253"/>
      <c r="N253"/>
      <c r="O253"/>
      <c r="P253"/>
      <c r="Q253"/>
      <c r="R253"/>
      <c r="S253"/>
      <c r="T253"/>
      <c r="U253"/>
      <c r="V253"/>
      <c r="W253"/>
    </row>
    <row r="254" spans="1:23" x14ac:dyDescent="0.25">
      <c r="A254"/>
      <c r="B254"/>
      <c r="C254"/>
      <c r="D254"/>
      <c r="E254"/>
      <c r="F254"/>
      <c r="G254"/>
      <c r="H254"/>
      <c r="I254"/>
      <c r="J254"/>
      <c r="K254"/>
      <c r="L254"/>
      <c r="M254"/>
      <c r="N254"/>
      <c r="O254"/>
      <c r="P254"/>
      <c r="Q254"/>
      <c r="R254"/>
      <c r="S254"/>
      <c r="T254"/>
      <c r="U254"/>
      <c r="V254"/>
      <c r="W254"/>
    </row>
    <row r="255" spans="1:23" x14ac:dyDescent="0.25">
      <c r="A255"/>
      <c r="B255"/>
      <c r="C255"/>
      <c r="D255"/>
      <c r="E255"/>
      <c r="F255"/>
      <c r="G255"/>
      <c r="H255"/>
      <c r="I255"/>
      <c r="J255"/>
      <c r="K255"/>
      <c r="L255"/>
      <c r="M255"/>
      <c r="N255"/>
      <c r="O255"/>
      <c r="P255"/>
      <c r="Q255"/>
      <c r="R255"/>
      <c r="S255"/>
      <c r="T255"/>
      <c r="U255"/>
      <c r="V255"/>
      <c r="W255"/>
    </row>
    <row r="256" spans="1:23" x14ac:dyDescent="0.25">
      <c r="A256"/>
      <c r="B256"/>
      <c r="C256"/>
      <c r="D256"/>
      <c r="E256"/>
      <c r="F256"/>
      <c r="G256"/>
      <c r="H256"/>
      <c r="I256"/>
      <c r="J256"/>
      <c r="K256"/>
      <c r="L256"/>
      <c r="M256"/>
      <c r="N256"/>
      <c r="O256"/>
      <c r="P256"/>
      <c r="Q256"/>
      <c r="R256"/>
      <c r="S256"/>
      <c r="T256"/>
      <c r="U256"/>
      <c r="V256"/>
      <c r="W256"/>
    </row>
    <row r="257" spans="1:23" x14ac:dyDescent="0.25">
      <c r="A257"/>
      <c r="B257"/>
      <c r="C257"/>
      <c r="D257"/>
      <c r="E257"/>
      <c r="F257"/>
      <c r="G257"/>
      <c r="H257"/>
      <c r="I257"/>
      <c r="J257"/>
      <c r="K257"/>
      <c r="L257"/>
      <c r="M257"/>
      <c r="N257"/>
      <c r="O257"/>
      <c r="P257"/>
      <c r="Q257"/>
      <c r="R257"/>
      <c r="S257"/>
      <c r="T257"/>
      <c r="U257"/>
      <c r="V257"/>
      <c r="W257"/>
    </row>
    <row r="258" spans="1:23" x14ac:dyDescent="0.25">
      <c r="A258"/>
      <c r="B258"/>
      <c r="C258"/>
      <c r="D258"/>
      <c r="E258"/>
      <c r="F258"/>
      <c r="G258"/>
      <c r="H258"/>
      <c r="I258"/>
      <c r="J258"/>
      <c r="K258"/>
      <c r="L258"/>
      <c r="M258"/>
      <c r="N258"/>
      <c r="O258"/>
      <c r="P258"/>
      <c r="Q258"/>
      <c r="R258"/>
      <c r="S258"/>
      <c r="T258"/>
      <c r="U258"/>
      <c r="V258"/>
      <c r="W258"/>
    </row>
    <row r="259" spans="1:23" x14ac:dyDescent="0.25">
      <c r="A259"/>
      <c r="B259"/>
      <c r="C259"/>
      <c r="D259"/>
      <c r="E259"/>
      <c r="F259"/>
      <c r="G259"/>
      <c r="H259"/>
      <c r="I259"/>
      <c r="J259"/>
      <c r="K259"/>
      <c r="L259"/>
      <c r="M259"/>
      <c r="N259"/>
      <c r="O259"/>
      <c r="P259"/>
      <c r="Q259"/>
      <c r="R259"/>
      <c r="S259"/>
      <c r="T259"/>
      <c r="U259"/>
      <c r="V259"/>
      <c r="W259"/>
    </row>
    <row r="260" spans="1:23" x14ac:dyDescent="0.25">
      <c r="A260"/>
      <c r="B260"/>
      <c r="C260"/>
      <c r="D260"/>
      <c r="E260"/>
      <c r="F260"/>
      <c r="G260"/>
      <c r="H260"/>
      <c r="I260"/>
      <c r="J260"/>
      <c r="K260"/>
      <c r="L260"/>
      <c r="M260"/>
      <c r="N260"/>
      <c r="O260"/>
      <c r="P260"/>
      <c r="Q260"/>
      <c r="R260"/>
      <c r="S260"/>
      <c r="T260"/>
      <c r="U260"/>
      <c r="V260"/>
      <c r="W260"/>
    </row>
    <row r="261" spans="1:23" x14ac:dyDescent="0.25">
      <c r="A261"/>
      <c r="B261"/>
      <c r="C261"/>
      <c r="D261"/>
      <c r="E261"/>
      <c r="F261"/>
      <c r="G261"/>
      <c r="H261"/>
      <c r="I261"/>
      <c r="J261"/>
      <c r="K261"/>
      <c r="L261"/>
      <c r="M261"/>
      <c r="N261"/>
      <c r="O261"/>
      <c r="P261"/>
      <c r="Q261"/>
      <c r="R261"/>
      <c r="S261"/>
      <c r="T261"/>
      <c r="U261"/>
      <c r="V261"/>
      <c r="W261"/>
    </row>
    <row r="262" spans="1:23" x14ac:dyDescent="0.25">
      <c r="A262"/>
      <c r="B262"/>
      <c r="C262"/>
      <c r="D262"/>
      <c r="E262"/>
      <c r="F262"/>
      <c r="G262"/>
      <c r="H262"/>
      <c r="I262"/>
      <c r="J262"/>
      <c r="K262"/>
      <c r="L262"/>
      <c r="M262"/>
      <c r="N262"/>
      <c r="O262"/>
      <c r="P262"/>
      <c r="Q262"/>
      <c r="R262"/>
      <c r="S262"/>
      <c r="T262"/>
      <c r="U262"/>
      <c r="V262"/>
      <c r="W262"/>
    </row>
    <row r="263" spans="1:23" x14ac:dyDescent="0.25">
      <c r="A263"/>
      <c r="B263"/>
      <c r="C263"/>
      <c r="D263"/>
      <c r="E263"/>
      <c r="F263"/>
      <c r="G263"/>
      <c r="H263"/>
      <c r="I263"/>
      <c r="J263"/>
      <c r="K263"/>
      <c r="L263"/>
      <c r="M263"/>
      <c r="N263"/>
      <c r="O263"/>
      <c r="P263"/>
      <c r="Q263"/>
      <c r="R263"/>
      <c r="S263"/>
      <c r="T263"/>
      <c r="U263"/>
      <c r="V263"/>
      <c r="W263"/>
    </row>
    <row r="264" spans="1:23" x14ac:dyDescent="0.25">
      <c r="A264"/>
      <c r="B264"/>
      <c r="C264"/>
      <c r="D264"/>
      <c r="E264"/>
      <c r="F264"/>
      <c r="G264"/>
      <c r="H264"/>
      <c r="I264"/>
      <c r="J264"/>
      <c r="K264"/>
      <c r="L264"/>
      <c r="M264"/>
      <c r="N264"/>
      <c r="O264"/>
      <c r="P264"/>
      <c r="Q264"/>
      <c r="R264"/>
      <c r="S264"/>
      <c r="T264"/>
      <c r="U264"/>
      <c r="V264"/>
      <c r="W264"/>
    </row>
    <row r="265" spans="1:23" x14ac:dyDescent="0.25">
      <c r="A265"/>
      <c r="B265"/>
      <c r="C265"/>
      <c r="D265"/>
      <c r="E265"/>
      <c r="F265"/>
      <c r="G265"/>
      <c r="H265"/>
      <c r="I265"/>
      <c r="J265"/>
      <c r="K265"/>
      <c r="L265"/>
      <c r="M265"/>
      <c r="N265"/>
      <c r="O265"/>
      <c r="P265"/>
      <c r="Q265"/>
      <c r="R265"/>
      <c r="S265"/>
      <c r="T265"/>
      <c r="U265"/>
      <c r="V265"/>
      <c r="W265"/>
    </row>
    <row r="266" spans="1:23" x14ac:dyDescent="0.25">
      <c r="A266"/>
      <c r="B266"/>
      <c r="C266"/>
      <c r="D266"/>
      <c r="E266"/>
      <c r="F266"/>
      <c r="G266"/>
      <c r="H266"/>
      <c r="I266"/>
      <c r="J266"/>
      <c r="K266"/>
      <c r="L266"/>
      <c r="M266"/>
      <c r="N266"/>
      <c r="O266"/>
      <c r="P266"/>
      <c r="Q266"/>
      <c r="R266"/>
      <c r="S266"/>
      <c r="T266"/>
      <c r="U266"/>
      <c r="V266"/>
      <c r="W266"/>
    </row>
    <row r="267" spans="1:23" x14ac:dyDescent="0.25">
      <c r="A267"/>
      <c r="B267"/>
      <c r="C267"/>
      <c r="D267"/>
      <c r="E267"/>
      <c r="F267"/>
      <c r="G267"/>
      <c r="H267"/>
      <c r="I267"/>
      <c r="J267"/>
      <c r="K267"/>
      <c r="L267"/>
      <c r="M267"/>
      <c r="N267"/>
      <c r="O267"/>
      <c r="P267"/>
      <c r="Q267"/>
      <c r="R267"/>
      <c r="S267"/>
      <c r="T267"/>
      <c r="U267"/>
      <c r="V267"/>
      <c r="W267"/>
    </row>
    <row r="268" spans="1:23" x14ac:dyDescent="0.25">
      <c r="A268"/>
      <c r="B268"/>
      <c r="C268"/>
      <c r="D268"/>
      <c r="E268"/>
      <c r="F268"/>
      <c r="G268"/>
      <c r="H268"/>
      <c r="I268"/>
      <c r="J268"/>
      <c r="K268"/>
      <c r="L268"/>
      <c r="M268"/>
      <c r="N268"/>
      <c r="O268"/>
      <c r="P268"/>
      <c r="Q268"/>
      <c r="R268"/>
      <c r="S268"/>
      <c r="T268"/>
      <c r="U268"/>
      <c r="V268"/>
      <c r="W268"/>
    </row>
    <row r="269" spans="1:23" x14ac:dyDescent="0.25">
      <c r="A269"/>
      <c r="B269"/>
      <c r="C269"/>
      <c r="D269"/>
      <c r="E269"/>
      <c r="F269"/>
      <c r="G269"/>
      <c r="H269"/>
      <c r="I269"/>
      <c r="J269"/>
      <c r="K269"/>
      <c r="L269"/>
      <c r="M269"/>
      <c r="N269"/>
      <c r="O269"/>
      <c r="P269"/>
      <c r="Q269"/>
      <c r="R269"/>
      <c r="S269"/>
      <c r="T269"/>
      <c r="U269"/>
      <c r="V269"/>
      <c r="W269"/>
    </row>
    <row r="270" spans="1:23" x14ac:dyDescent="0.25">
      <c r="A270"/>
      <c r="B270"/>
      <c r="C270"/>
      <c r="D270"/>
      <c r="E270"/>
      <c r="F270"/>
      <c r="G270"/>
      <c r="H270"/>
      <c r="I270"/>
      <c r="J270"/>
      <c r="K270"/>
      <c r="L270"/>
      <c r="M270"/>
      <c r="N270"/>
      <c r="O270"/>
      <c r="P270"/>
      <c r="Q270"/>
      <c r="R270"/>
      <c r="S270"/>
      <c r="T270"/>
      <c r="U270"/>
      <c r="V270"/>
      <c r="W270"/>
    </row>
    <row r="271" spans="1:23" x14ac:dyDescent="0.25">
      <c r="A271"/>
      <c r="B271"/>
      <c r="C271"/>
      <c r="D271"/>
      <c r="E271"/>
      <c r="F271"/>
      <c r="G271"/>
      <c r="H271"/>
      <c r="I271"/>
      <c r="J271"/>
      <c r="K271"/>
      <c r="L271"/>
      <c r="M271"/>
      <c r="N271"/>
      <c r="O271"/>
      <c r="P271"/>
      <c r="Q271"/>
      <c r="R271"/>
      <c r="S271"/>
      <c r="T271"/>
      <c r="U271"/>
      <c r="V271"/>
      <c r="W271"/>
    </row>
    <row r="272" spans="1:23" x14ac:dyDescent="0.25">
      <c r="A272"/>
      <c r="B272"/>
      <c r="C272"/>
      <c r="D272"/>
      <c r="E272"/>
      <c r="F272"/>
      <c r="G272"/>
      <c r="H272"/>
      <c r="I272"/>
      <c r="J272"/>
      <c r="K272"/>
      <c r="L272"/>
      <c r="M272"/>
      <c r="N272"/>
      <c r="O272"/>
      <c r="P272"/>
      <c r="Q272"/>
      <c r="R272"/>
      <c r="S272"/>
      <c r="T272"/>
      <c r="U272"/>
      <c r="V272"/>
      <c r="W272"/>
    </row>
    <row r="273" spans="1:23" x14ac:dyDescent="0.25">
      <c r="A273"/>
      <c r="B273"/>
      <c r="C273"/>
      <c r="D273"/>
      <c r="E273"/>
      <c r="F273"/>
      <c r="G273"/>
      <c r="H273"/>
      <c r="I273"/>
      <c r="J273"/>
      <c r="K273"/>
      <c r="L273"/>
      <c r="M273"/>
      <c r="N273"/>
      <c r="O273"/>
      <c r="P273"/>
      <c r="Q273"/>
      <c r="R273"/>
      <c r="S273"/>
      <c r="T273"/>
      <c r="U273"/>
      <c r="V273"/>
      <c r="W273"/>
    </row>
    <row r="274" spans="1:23" x14ac:dyDescent="0.25">
      <c r="A274"/>
      <c r="B274"/>
      <c r="C274"/>
      <c r="D274"/>
      <c r="E274"/>
      <c r="F274"/>
      <c r="G274"/>
      <c r="H274"/>
      <c r="I274"/>
      <c r="J274"/>
      <c r="K274"/>
      <c r="L274"/>
      <c r="M274"/>
      <c r="N274"/>
      <c r="O274"/>
      <c r="P274"/>
      <c r="Q274"/>
      <c r="R274"/>
      <c r="S274"/>
      <c r="T274"/>
      <c r="U274"/>
      <c r="V274"/>
      <c r="W274"/>
    </row>
    <row r="275" spans="1:23" x14ac:dyDescent="0.25">
      <c r="A275"/>
      <c r="B275"/>
      <c r="C275"/>
      <c r="D275"/>
      <c r="E275"/>
      <c r="F275"/>
      <c r="G275"/>
      <c r="H275"/>
      <c r="I275"/>
      <c r="J275"/>
      <c r="K275"/>
      <c r="L275"/>
      <c r="M275"/>
      <c r="N275"/>
      <c r="O275"/>
      <c r="P275"/>
      <c r="Q275"/>
      <c r="R275"/>
      <c r="S275"/>
      <c r="T275"/>
      <c r="U275"/>
      <c r="V275"/>
      <c r="W275"/>
    </row>
    <row r="276" spans="1:23" x14ac:dyDescent="0.25">
      <c r="A276"/>
      <c r="B276"/>
      <c r="C276"/>
      <c r="D276"/>
      <c r="E276"/>
      <c r="F276"/>
      <c r="G276"/>
      <c r="H276"/>
      <c r="I276"/>
      <c r="J276"/>
      <c r="K276"/>
      <c r="L276"/>
      <c r="M276"/>
      <c r="N276"/>
      <c r="O276"/>
      <c r="P276"/>
      <c r="Q276"/>
      <c r="R276"/>
      <c r="S276"/>
      <c r="T276"/>
      <c r="U276"/>
      <c r="V276"/>
      <c r="W276"/>
    </row>
    <row r="277" spans="1:23" x14ac:dyDescent="0.25">
      <c r="A277"/>
      <c r="B277"/>
      <c r="C277"/>
      <c r="D277"/>
      <c r="E277"/>
      <c r="F277"/>
      <c r="G277"/>
      <c r="H277"/>
      <c r="I277"/>
      <c r="J277"/>
      <c r="K277"/>
      <c r="L277"/>
      <c r="M277"/>
      <c r="N277"/>
      <c r="O277"/>
      <c r="P277"/>
      <c r="Q277"/>
      <c r="R277"/>
      <c r="S277"/>
      <c r="T277"/>
      <c r="U277"/>
      <c r="V277"/>
      <c r="W277"/>
    </row>
    <row r="278" spans="1:23" x14ac:dyDescent="0.25">
      <c r="A278"/>
      <c r="B278"/>
      <c r="C278"/>
      <c r="D278"/>
      <c r="E278"/>
      <c r="F278"/>
      <c r="G278"/>
      <c r="H278"/>
      <c r="I278"/>
      <c r="J278"/>
      <c r="K278"/>
      <c r="L278"/>
      <c r="M278"/>
      <c r="N278"/>
      <c r="O278"/>
      <c r="P278"/>
      <c r="Q278"/>
      <c r="R278"/>
      <c r="S278"/>
      <c r="T278"/>
      <c r="U278"/>
      <c r="V278"/>
      <c r="W278"/>
    </row>
    <row r="279" spans="1:23" x14ac:dyDescent="0.25">
      <c r="A279"/>
      <c r="B279"/>
      <c r="C279"/>
      <c r="D279"/>
      <c r="E279"/>
      <c r="F279"/>
      <c r="G279"/>
      <c r="H279"/>
      <c r="I279"/>
      <c r="J279"/>
      <c r="K279"/>
      <c r="L279"/>
      <c r="M279"/>
      <c r="N279"/>
      <c r="O279"/>
      <c r="P279"/>
      <c r="Q279"/>
      <c r="R279"/>
      <c r="S279"/>
      <c r="T279"/>
      <c r="U279"/>
      <c r="V279"/>
      <c r="W279"/>
    </row>
    <row r="280" spans="1:23" x14ac:dyDescent="0.25">
      <c r="A280"/>
      <c r="B280"/>
      <c r="C280"/>
      <c r="D280"/>
      <c r="E280"/>
      <c r="F280"/>
      <c r="G280"/>
      <c r="H280"/>
      <c r="I280"/>
      <c r="J280"/>
      <c r="K280"/>
      <c r="L280"/>
      <c r="M280"/>
      <c r="N280"/>
      <c r="O280"/>
      <c r="P280"/>
      <c r="Q280"/>
      <c r="R280"/>
      <c r="S280"/>
      <c r="T280"/>
      <c r="U280"/>
      <c r="V280"/>
      <c r="W280"/>
    </row>
    <row r="281" spans="1:23" x14ac:dyDescent="0.25">
      <c r="A281"/>
      <c r="B281"/>
      <c r="C281"/>
      <c r="D281"/>
      <c r="E281"/>
      <c r="F281"/>
      <c r="G281"/>
      <c r="H281"/>
      <c r="I281"/>
      <c r="J281"/>
      <c r="K281"/>
      <c r="L281"/>
      <c r="M281"/>
      <c r="N281"/>
      <c r="O281"/>
      <c r="P281"/>
      <c r="Q281"/>
      <c r="R281"/>
      <c r="S281"/>
      <c r="T281"/>
      <c r="U281"/>
      <c r="V281"/>
      <c r="W281"/>
    </row>
    <row r="282" spans="1:23" x14ac:dyDescent="0.25">
      <c r="A282"/>
      <c r="B282"/>
      <c r="C282"/>
      <c r="D282"/>
      <c r="E282"/>
      <c r="F282"/>
      <c r="G282"/>
      <c r="H282"/>
      <c r="I282"/>
      <c r="J282"/>
      <c r="K282"/>
      <c r="L282"/>
      <c r="M282"/>
      <c r="N282"/>
      <c r="O282"/>
      <c r="P282"/>
      <c r="Q282"/>
      <c r="R282"/>
      <c r="S282"/>
      <c r="T282"/>
      <c r="U282"/>
      <c r="V282"/>
      <c r="W282"/>
    </row>
    <row r="283" spans="1:23" x14ac:dyDescent="0.25">
      <c r="A283"/>
      <c r="B283"/>
      <c r="C283"/>
      <c r="D283"/>
      <c r="E283"/>
      <c r="F283"/>
      <c r="G283"/>
      <c r="H283"/>
      <c r="I283"/>
      <c r="J283"/>
      <c r="K283"/>
      <c r="L283"/>
      <c r="M283"/>
      <c r="N283"/>
      <c r="O283"/>
      <c r="P283"/>
      <c r="Q283"/>
      <c r="R283"/>
      <c r="S283"/>
      <c r="T283"/>
      <c r="U283"/>
      <c r="V283"/>
      <c r="W283"/>
    </row>
    <row r="284" spans="1:23" x14ac:dyDescent="0.25">
      <c r="A284"/>
      <c r="B284"/>
      <c r="C284"/>
      <c r="D284"/>
      <c r="E284"/>
      <c r="F284"/>
      <c r="G284"/>
      <c r="H284"/>
      <c r="I284"/>
      <c r="J284"/>
      <c r="K284"/>
      <c r="L284"/>
      <c r="M284"/>
      <c r="N284"/>
      <c r="O284"/>
      <c r="P284"/>
      <c r="Q284"/>
      <c r="R284"/>
      <c r="S284"/>
      <c r="T284"/>
      <c r="U284"/>
      <c r="V284"/>
      <c r="W284"/>
    </row>
    <row r="285" spans="1:23" x14ac:dyDescent="0.25">
      <c r="A285"/>
      <c r="B285"/>
      <c r="C285"/>
      <c r="D285"/>
      <c r="E285"/>
      <c r="F285"/>
      <c r="G285"/>
      <c r="H285"/>
      <c r="I285"/>
      <c r="J285"/>
      <c r="K285"/>
      <c r="L285"/>
      <c r="M285"/>
      <c r="N285"/>
      <c r="O285"/>
      <c r="P285"/>
      <c r="Q285"/>
      <c r="R285"/>
      <c r="S285"/>
      <c r="T285"/>
      <c r="U285"/>
      <c r="V285"/>
      <c r="W285"/>
    </row>
    <row r="286" spans="1:23" x14ac:dyDescent="0.25">
      <c r="A286"/>
      <c r="B286"/>
      <c r="C286"/>
      <c r="D286"/>
      <c r="E286"/>
      <c r="F286"/>
      <c r="G286"/>
      <c r="H286"/>
      <c r="I286"/>
      <c r="J286"/>
      <c r="K286"/>
      <c r="L286"/>
      <c r="M286"/>
      <c r="N286"/>
      <c r="O286"/>
      <c r="P286"/>
      <c r="Q286"/>
      <c r="R286"/>
      <c r="S286"/>
      <c r="T286"/>
      <c r="U286"/>
      <c r="V286"/>
      <c r="W286"/>
    </row>
    <row r="287" spans="1:23" x14ac:dyDescent="0.25">
      <c r="A287"/>
      <c r="B287"/>
      <c r="C287"/>
      <c r="D287"/>
      <c r="E287"/>
      <c r="F287"/>
      <c r="G287"/>
      <c r="H287"/>
      <c r="I287"/>
      <c r="J287"/>
      <c r="K287"/>
      <c r="L287"/>
      <c r="M287"/>
      <c r="N287"/>
      <c r="O287"/>
      <c r="P287"/>
      <c r="Q287"/>
      <c r="R287"/>
      <c r="S287"/>
      <c r="T287"/>
      <c r="U287"/>
      <c r="V287"/>
      <c r="W287"/>
    </row>
    <row r="288" spans="1:23" x14ac:dyDescent="0.25">
      <c r="A288"/>
      <c r="B288"/>
      <c r="C288"/>
      <c r="D288"/>
      <c r="E288"/>
      <c r="F288"/>
      <c r="G288"/>
      <c r="H288"/>
      <c r="I288"/>
      <c r="J288"/>
      <c r="K288"/>
      <c r="L288"/>
      <c r="M288"/>
      <c r="N288"/>
      <c r="O288"/>
      <c r="P288"/>
      <c r="Q288"/>
      <c r="R288"/>
      <c r="S288"/>
      <c r="T288"/>
      <c r="U288"/>
      <c r="V288"/>
      <c r="W288"/>
    </row>
    <row r="289" spans="1:23" x14ac:dyDescent="0.25">
      <c r="A289"/>
      <c r="B289"/>
      <c r="C289"/>
      <c r="D289"/>
      <c r="E289"/>
      <c r="F289"/>
      <c r="G289"/>
      <c r="H289"/>
      <c r="I289"/>
      <c r="J289"/>
      <c r="K289"/>
      <c r="L289"/>
      <c r="M289"/>
      <c r="N289"/>
      <c r="O289"/>
      <c r="P289"/>
      <c r="Q289"/>
      <c r="R289"/>
      <c r="S289"/>
      <c r="T289"/>
      <c r="U289"/>
      <c r="V289"/>
      <c r="W289"/>
    </row>
    <row r="290" spans="1:23" x14ac:dyDescent="0.25">
      <c r="A290"/>
      <c r="B290"/>
      <c r="C290"/>
      <c r="D290"/>
      <c r="E290"/>
      <c r="F290"/>
      <c r="G290"/>
      <c r="H290"/>
      <c r="I290"/>
      <c r="J290"/>
      <c r="K290"/>
      <c r="L290"/>
      <c r="M290"/>
      <c r="N290"/>
      <c r="O290"/>
      <c r="P290"/>
      <c r="Q290"/>
      <c r="R290"/>
      <c r="S290"/>
      <c r="T290"/>
      <c r="U290"/>
      <c r="V290"/>
      <c r="W290"/>
    </row>
    <row r="291" spans="1:23" x14ac:dyDescent="0.25">
      <c r="A291"/>
      <c r="B291"/>
      <c r="C291"/>
      <c r="D291"/>
      <c r="E291"/>
      <c r="F291"/>
      <c r="G291"/>
      <c r="H291"/>
      <c r="I291"/>
      <c r="J291"/>
      <c r="K291"/>
      <c r="L291"/>
      <c r="M291"/>
      <c r="N291"/>
      <c r="O291"/>
      <c r="P291"/>
      <c r="Q291"/>
      <c r="R291"/>
      <c r="S291"/>
      <c r="T291"/>
      <c r="U291"/>
      <c r="V291"/>
      <c r="W291"/>
    </row>
    <row r="292" spans="1:23" x14ac:dyDescent="0.25">
      <c r="A292"/>
      <c r="B292"/>
      <c r="C292"/>
      <c r="D292"/>
      <c r="E292"/>
      <c r="F292"/>
      <c r="G292"/>
      <c r="H292"/>
      <c r="I292"/>
      <c r="J292"/>
      <c r="K292"/>
      <c r="L292"/>
      <c r="M292"/>
      <c r="N292"/>
      <c r="O292"/>
      <c r="P292"/>
      <c r="Q292"/>
      <c r="R292"/>
      <c r="S292"/>
      <c r="T292"/>
      <c r="U292"/>
      <c r="V292"/>
      <c r="W292"/>
    </row>
    <row r="293" spans="1:23" x14ac:dyDescent="0.25">
      <c r="A293"/>
      <c r="B293"/>
      <c r="C293"/>
      <c r="D293"/>
      <c r="E293"/>
      <c r="F293"/>
      <c r="G293"/>
      <c r="H293"/>
      <c r="I293"/>
      <c r="J293"/>
      <c r="K293"/>
      <c r="L293"/>
      <c r="M293"/>
      <c r="N293"/>
      <c r="O293"/>
      <c r="P293"/>
      <c r="Q293"/>
      <c r="R293"/>
      <c r="S293"/>
      <c r="T293"/>
      <c r="U293"/>
      <c r="V293"/>
      <c r="W293"/>
    </row>
    <row r="294" spans="1:23" x14ac:dyDescent="0.25">
      <c r="A294"/>
      <c r="B294"/>
      <c r="C294"/>
      <c r="D294"/>
      <c r="E294"/>
      <c r="F294"/>
      <c r="G294"/>
      <c r="H294"/>
      <c r="I294"/>
      <c r="J294"/>
      <c r="K294"/>
      <c r="L294"/>
      <c r="M294"/>
      <c r="N294"/>
      <c r="O294"/>
      <c r="P294"/>
      <c r="Q294"/>
      <c r="R294"/>
      <c r="S294"/>
      <c r="T294"/>
      <c r="U294"/>
      <c r="V294"/>
      <c r="W294"/>
    </row>
    <row r="295" spans="1:23" x14ac:dyDescent="0.25">
      <c r="A295"/>
      <c r="B295"/>
      <c r="C295"/>
      <c r="D295"/>
      <c r="E295"/>
      <c r="F295"/>
      <c r="G295"/>
      <c r="H295"/>
      <c r="I295"/>
      <c r="J295"/>
      <c r="K295"/>
      <c r="L295"/>
      <c r="M295"/>
      <c r="N295"/>
      <c r="O295"/>
      <c r="P295"/>
      <c r="Q295"/>
      <c r="R295"/>
      <c r="S295"/>
      <c r="T295"/>
      <c r="U295"/>
      <c r="V295"/>
      <c r="W295"/>
    </row>
    <row r="296" spans="1:23" x14ac:dyDescent="0.25">
      <c r="A296"/>
      <c r="B296"/>
      <c r="C296"/>
      <c r="D296"/>
      <c r="E296"/>
      <c r="F296"/>
      <c r="G296"/>
      <c r="H296"/>
      <c r="I296"/>
      <c r="J296"/>
      <c r="K296"/>
      <c r="L296"/>
      <c r="M296"/>
      <c r="N296"/>
      <c r="O296"/>
      <c r="P296"/>
      <c r="Q296"/>
      <c r="R296"/>
      <c r="S296"/>
      <c r="T296"/>
      <c r="U296"/>
      <c r="V296"/>
      <c r="W296"/>
    </row>
    <row r="297" spans="1:23" x14ac:dyDescent="0.25">
      <c r="A297"/>
      <c r="B297"/>
      <c r="C297"/>
      <c r="D297"/>
      <c r="E297"/>
      <c r="F297"/>
      <c r="G297"/>
      <c r="H297"/>
      <c r="I297"/>
      <c r="J297"/>
      <c r="K297"/>
      <c r="L297"/>
      <c r="M297"/>
      <c r="N297"/>
      <c r="O297"/>
      <c r="P297"/>
      <c r="Q297"/>
      <c r="R297"/>
      <c r="S297"/>
      <c r="T297"/>
      <c r="U297"/>
      <c r="V297"/>
      <c r="W297"/>
    </row>
    <row r="298" spans="1:23" x14ac:dyDescent="0.25">
      <c r="A298"/>
      <c r="B298"/>
      <c r="C298"/>
      <c r="D298"/>
      <c r="E298"/>
      <c r="F298"/>
      <c r="G298"/>
      <c r="H298"/>
      <c r="I298"/>
      <c r="J298"/>
      <c r="K298"/>
      <c r="L298"/>
      <c r="M298"/>
      <c r="N298"/>
      <c r="O298"/>
      <c r="P298"/>
      <c r="Q298"/>
      <c r="R298"/>
      <c r="S298"/>
      <c r="T298"/>
      <c r="U298"/>
      <c r="V298"/>
      <c r="W298"/>
    </row>
    <row r="299" spans="1:23" x14ac:dyDescent="0.25">
      <c r="A299"/>
      <c r="B299"/>
      <c r="C299"/>
      <c r="D299"/>
      <c r="E299"/>
      <c r="F299"/>
      <c r="G299"/>
      <c r="H299"/>
      <c r="I299"/>
      <c r="J299"/>
      <c r="K299"/>
      <c r="L299"/>
      <c r="M299"/>
      <c r="N299"/>
      <c r="O299"/>
      <c r="P299"/>
      <c r="Q299"/>
      <c r="R299"/>
      <c r="S299"/>
      <c r="T299"/>
      <c r="U299"/>
      <c r="V299"/>
      <c r="W299"/>
    </row>
    <row r="300" spans="1:23" x14ac:dyDescent="0.25">
      <c r="A300"/>
      <c r="B300"/>
      <c r="C300"/>
      <c r="D300"/>
      <c r="E300"/>
      <c r="F300"/>
      <c r="G300"/>
      <c r="H300"/>
      <c r="I300"/>
      <c r="J300"/>
      <c r="K300"/>
      <c r="L300"/>
      <c r="M300"/>
      <c r="N300"/>
      <c r="O300"/>
      <c r="P300"/>
      <c r="Q300"/>
      <c r="R300"/>
      <c r="S300"/>
      <c r="T300"/>
      <c r="U300"/>
      <c r="V300"/>
      <c r="W300"/>
    </row>
    <row r="301" spans="1:23" x14ac:dyDescent="0.25">
      <c r="A301"/>
      <c r="B301"/>
      <c r="C301"/>
      <c r="D301"/>
      <c r="E301"/>
      <c r="F301"/>
      <c r="G301"/>
      <c r="H301"/>
      <c r="I301"/>
      <c r="J301"/>
      <c r="K301"/>
      <c r="L301"/>
      <c r="M301"/>
      <c r="N301"/>
      <c r="O301"/>
      <c r="P301"/>
      <c r="Q301"/>
      <c r="R301"/>
      <c r="S301"/>
      <c r="T301"/>
      <c r="U301"/>
      <c r="V301"/>
      <c r="W301"/>
    </row>
    <row r="302" spans="1:23" x14ac:dyDescent="0.25">
      <c r="A302"/>
      <c r="B302"/>
      <c r="C302"/>
      <c r="D302"/>
      <c r="E302"/>
      <c r="F302"/>
      <c r="G302"/>
      <c r="H302"/>
      <c r="I302"/>
      <c r="J302"/>
      <c r="K302"/>
      <c r="L302"/>
      <c r="M302"/>
      <c r="N302"/>
      <c r="O302"/>
      <c r="P302"/>
      <c r="Q302"/>
      <c r="R302"/>
      <c r="S302"/>
      <c r="T302"/>
      <c r="U302"/>
      <c r="V302"/>
      <c r="W302"/>
    </row>
    <row r="303" spans="1:23" x14ac:dyDescent="0.25">
      <c r="A303"/>
      <c r="B303"/>
      <c r="C303"/>
      <c r="D303"/>
      <c r="E303"/>
      <c r="F303"/>
      <c r="G303"/>
      <c r="H303"/>
      <c r="I303"/>
      <c r="J303"/>
      <c r="K303"/>
      <c r="L303"/>
      <c r="M303"/>
      <c r="N303"/>
      <c r="O303"/>
      <c r="P303"/>
      <c r="Q303"/>
      <c r="R303"/>
      <c r="S303"/>
      <c r="T303"/>
      <c r="U303"/>
      <c r="V303"/>
      <c r="W303"/>
    </row>
    <row r="304" spans="1:23" x14ac:dyDescent="0.25">
      <c r="A304"/>
      <c r="B304"/>
      <c r="C304"/>
      <c r="D304"/>
      <c r="E304"/>
      <c r="F304"/>
      <c r="G304"/>
      <c r="H304"/>
      <c r="I304"/>
      <c r="J304"/>
      <c r="K304"/>
      <c r="L304"/>
      <c r="M304"/>
      <c r="N304"/>
      <c r="O304"/>
      <c r="P304"/>
      <c r="Q304"/>
      <c r="R304"/>
      <c r="S304"/>
      <c r="T304"/>
      <c r="U304"/>
      <c r="V304"/>
      <c r="W304"/>
    </row>
    <row r="305" spans="1:23" x14ac:dyDescent="0.25">
      <c r="A305"/>
      <c r="B305"/>
      <c r="C305"/>
      <c r="D305"/>
      <c r="E305"/>
      <c r="F305"/>
      <c r="G305"/>
      <c r="H305"/>
      <c r="I305"/>
      <c r="J305"/>
      <c r="K305"/>
      <c r="L305"/>
      <c r="M305"/>
      <c r="N305"/>
      <c r="O305"/>
      <c r="P305"/>
      <c r="Q305"/>
      <c r="R305"/>
      <c r="S305"/>
      <c r="T305"/>
      <c r="U305"/>
      <c r="V305"/>
      <c r="W305"/>
    </row>
    <row r="306" spans="1:23" x14ac:dyDescent="0.25">
      <c r="A306"/>
      <c r="B306"/>
      <c r="C306"/>
      <c r="D306"/>
      <c r="E306"/>
      <c r="F306"/>
      <c r="G306"/>
      <c r="H306"/>
      <c r="I306"/>
      <c r="J306"/>
      <c r="K306"/>
      <c r="L306"/>
      <c r="M306"/>
      <c r="N306"/>
      <c r="O306"/>
      <c r="P306"/>
      <c r="Q306"/>
      <c r="R306"/>
      <c r="S306"/>
      <c r="T306"/>
      <c r="U306"/>
      <c r="V306"/>
      <c r="W306"/>
    </row>
    <row r="307" spans="1:23" x14ac:dyDescent="0.25">
      <c r="A307"/>
      <c r="B307"/>
      <c r="C307"/>
      <c r="D307"/>
      <c r="E307"/>
      <c r="F307"/>
      <c r="G307"/>
      <c r="H307"/>
      <c r="I307"/>
      <c r="J307"/>
      <c r="K307"/>
      <c r="L307"/>
      <c r="M307"/>
      <c r="N307"/>
      <c r="O307"/>
      <c r="P307"/>
      <c r="Q307"/>
      <c r="R307"/>
      <c r="S307"/>
      <c r="T307"/>
      <c r="U307"/>
      <c r="V307"/>
      <c r="W307"/>
    </row>
    <row r="308" spans="1:23" x14ac:dyDescent="0.25">
      <c r="A308"/>
      <c r="B308"/>
      <c r="C308"/>
      <c r="D308"/>
      <c r="E308"/>
      <c r="F308"/>
      <c r="G308"/>
      <c r="H308"/>
      <c r="I308"/>
      <c r="J308"/>
      <c r="K308"/>
      <c r="L308"/>
      <c r="M308"/>
      <c r="N308"/>
      <c r="O308"/>
      <c r="P308"/>
      <c r="Q308"/>
      <c r="R308"/>
      <c r="S308"/>
      <c r="T308"/>
      <c r="U308"/>
      <c r="V308"/>
      <c r="W308"/>
    </row>
    <row r="309" spans="1:23" x14ac:dyDescent="0.25">
      <c r="A309"/>
      <c r="B309"/>
      <c r="C309"/>
      <c r="D309"/>
      <c r="E309"/>
      <c r="F309"/>
      <c r="G309"/>
      <c r="H309"/>
      <c r="I309"/>
      <c r="J309"/>
      <c r="K309"/>
      <c r="L309"/>
      <c r="M309"/>
      <c r="N309"/>
      <c r="O309"/>
      <c r="P309"/>
      <c r="Q309"/>
      <c r="R309"/>
      <c r="S309"/>
      <c r="T309"/>
      <c r="U309"/>
      <c r="V309"/>
      <c r="W309"/>
    </row>
    <row r="310" spans="1:23" x14ac:dyDescent="0.25">
      <c r="A310"/>
      <c r="B310"/>
      <c r="C310"/>
      <c r="D310"/>
      <c r="E310"/>
      <c r="F310"/>
      <c r="G310"/>
      <c r="H310"/>
      <c r="I310"/>
      <c r="J310"/>
      <c r="K310"/>
      <c r="L310"/>
      <c r="M310"/>
      <c r="N310"/>
      <c r="O310"/>
      <c r="P310"/>
      <c r="Q310"/>
      <c r="R310"/>
      <c r="S310"/>
      <c r="T310"/>
      <c r="U310"/>
      <c r="V310"/>
      <c r="W310"/>
    </row>
    <row r="311" spans="1:23" x14ac:dyDescent="0.25">
      <c r="A311"/>
      <c r="B311"/>
      <c r="C311"/>
      <c r="D311"/>
      <c r="E311"/>
      <c r="F311"/>
      <c r="G311"/>
      <c r="H311"/>
      <c r="I311"/>
      <c r="J311"/>
      <c r="K311"/>
      <c r="L311"/>
      <c r="M311"/>
      <c r="N311"/>
      <c r="O311"/>
      <c r="P311"/>
      <c r="Q311"/>
      <c r="R311"/>
      <c r="S311"/>
      <c r="T311"/>
      <c r="U311"/>
      <c r="V311"/>
      <c r="W311"/>
    </row>
    <row r="312" spans="1:23" x14ac:dyDescent="0.25">
      <c r="A312"/>
      <c r="B312"/>
      <c r="C312"/>
      <c r="D312"/>
      <c r="E312"/>
      <c r="F312"/>
      <c r="G312"/>
      <c r="H312"/>
      <c r="I312"/>
      <c r="J312"/>
      <c r="K312"/>
      <c r="L312"/>
      <c r="M312"/>
      <c r="N312"/>
      <c r="O312"/>
      <c r="P312"/>
      <c r="Q312"/>
      <c r="R312"/>
      <c r="S312"/>
      <c r="T312"/>
      <c r="U312"/>
      <c r="V312"/>
      <c r="W312"/>
    </row>
    <row r="313" spans="1:23" x14ac:dyDescent="0.25">
      <c r="A313"/>
      <c r="B313"/>
      <c r="C313"/>
      <c r="D313"/>
      <c r="E313"/>
      <c r="F313"/>
      <c r="G313"/>
      <c r="H313"/>
      <c r="I313"/>
      <c r="J313"/>
      <c r="K313"/>
      <c r="L313"/>
      <c r="M313"/>
      <c r="N313"/>
      <c r="O313"/>
      <c r="P313"/>
      <c r="Q313"/>
      <c r="R313"/>
      <c r="S313"/>
      <c r="T313"/>
      <c r="U313"/>
      <c r="V313"/>
      <c r="W313"/>
    </row>
    <row r="314" spans="1:23" x14ac:dyDescent="0.25">
      <c r="A314"/>
      <c r="B314"/>
      <c r="C314"/>
      <c r="D314"/>
      <c r="E314"/>
      <c r="F314"/>
      <c r="G314"/>
      <c r="H314"/>
      <c r="I314"/>
      <c r="J314"/>
      <c r="K314"/>
      <c r="L314"/>
      <c r="M314"/>
      <c r="N314"/>
      <c r="O314"/>
      <c r="P314"/>
      <c r="Q314"/>
      <c r="R314"/>
      <c r="S314"/>
      <c r="T314"/>
      <c r="U314"/>
      <c r="V314"/>
      <c r="W314"/>
    </row>
    <row r="315" spans="1:23" x14ac:dyDescent="0.25">
      <c r="A315"/>
      <c r="B315"/>
      <c r="C315"/>
      <c r="D315"/>
      <c r="E315"/>
      <c r="F315"/>
      <c r="G315"/>
      <c r="H315"/>
      <c r="I315"/>
      <c r="J315"/>
      <c r="K315"/>
      <c r="L315"/>
      <c r="M315"/>
      <c r="N315"/>
      <c r="O315"/>
      <c r="P315"/>
      <c r="Q315"/>
      <c r="R315"/>
      <c r="S315"/>
      <c r="T315"/>
      <c r="U315"/>
      <c r="V315"/>
      <c r="W315"/>
    </row>
    <row r="316" spans="1:23" x14ac:dyDescent="0.25">
      <c r="A316"/>
      <c r="B316"/>
      <c r="C316"/>
      <c r="D316"/>
      <c r="E316"/>
      <c r="F316"/>
      <c r="G316"/>
      <c r="H316"/>
      <c r="I316"/>
      <c r="J316"/>
      <c r="K316"/>
      <c r="L316"/>
      <c r="M316"/>
      <c r="N316"/>
      <c r="O316"/>
      <c r="P316"/>
      <c r="Q316"/>
      <c r="R316"/>
      <c r="S316"/>
      <c r="T316"/>
      <c r="U316"/>
      <c r="V316"/>
      <c r="W316"/>
    </row>
    <row r="317" spans="1:23" x14ac:dyDescent="0.25">
      <c r="A317"/>
      <c r="B317"/>
      <c r="C317"/>
      <c r="D317"/>
      <c r="E317"/>
      <c r="F317"/>
      <c r="G317"/>
      <c r="H317"/>
      <c r="I317"/>
      <c r="J317"/>
      <c r="K317"/>
      <c r="L317"/>
      <c r="M317"/>
      <c r="N317"/>
      <c r="O317"/>
      <c r="P317"/>
      <c r="Q317"/>
      <c r="R317"/>
      <c r="S317"/>
      <c r="T317"/>
      <c r="U317"/>
      <c r="V317"/>
      <c r="W317"/>
    </row>
    <row r="318" spans="1:23" x14ac:dyDescent="0.25">
      <c r="A318"/>
      <c r="B318"/>
      <c r="C318"/>
      <c r="D318"/>
      <c r="E318"/>
      <c r="F318"/>
      <c r="G318"/>
      <c r="H318"/>
      <c r="I318"/>
      <c r="J318"/>
      <c r="K318"/>
      <c r="L318"/>
      <c r="M318"/>
      <c r="N318"/>
      <c r="O318"/>
      <c r="P318"/>
      <c r="Q318"/>
      <c r="R318"/>
      <c r="S318"/>
      <c r="T318"/>
      <c r="U318"/>
      <c r="V318"/>
      <c r="W318"/>
    </row>
    <row r="319" spans="1:23" x14ac:dyDescent="0.25">
      <c r="A319"/>
      <c r="B319"/>
      <c r="C319"/>
      <c r="D319"/>
      <c r="E319"/>
      <c r="F319"/>
      <c r="G319"/>
      <c r="H319"/>
      <c r="I319"/>
      <c r="J319"/>
      <c r="K319"/>
      <c r="L319"/>
      <c r="M319"/>
      <c r="N319"/>
      <c r="O319"/>
      <c r="P319"/>
      <c r="Q319"/>
      <c r="R319"/>
      <c r="S319"/>
      <c r="T319"/>
      <c r="U319"/>
      <c r="V319"/>
      <c r="W319"/>
    </row>
    <row r="320" spans="1:23" x14ac:dyDescent="0.25">
      <c r="A320"/>
      <c r="B320"/>
      <c r="C320"/>
      <c r="D320"/>
      <c r="E320"/>
      <c r="F320"/>
      <c r="G320"/>
      <c r="H320"/>
      <c r="I320"/>
      <c r="J320"/>
      <c r="K320"/>
      <c r="L320"/>
      <c r="M320"/>
      <c r="N320"/>
      <c r="O320"/>
      <c r="P320"/>
      <c r="Q320"/>
      <c r="R320"/>
      <c r="S320"/>
      <c r="T320"/>
      <c r="U320"/>
      <c r="V320"/>
      <c r="W320"/>
    </row>
    <row r="321" spans="1:23" x14ac:dyDescent="0.25">
      <c r="A321"/>
      <c r="B321"/>
      <c r="C321"/>
      <c r="D321"/>
      <c r="E321"/>
      <c r="F321"/>
      <c r="G321"/>
      <c r="H321"/>
      <c r="I321"/>
      <c r="J321"/>
      <c r="K321"/>
      <c r="L321"/>
      <c r="M321"/>
      <c r="N321"/>
      <c r="O321"/>
      <c r="P321"/>
      <c r="Q321"/>
      <c r="R321"/>
      <c r="S321"/>
      <c r="T321"/>
      <c r="U321"/>
      <c r="V321"/>
      <c r="W321"/>
    </row>
    <row r="322" spans="1:23" x14ac:dyDescent="0.25">
      <c r="A322"/>
      <c r="B322"/>
      <c r="C322"/>
      <c r="D322"/>
      <c r="E322"/>
      <c r="F322"/>
      <c r="G322"/>
      <c r="H322"/>
      <c r="I322"/>
      <c r="J322"/>
      <c r="K322"/>
      <c r="L322"/>
      <c r="M322"/>
      <c r="N322"/>
      <c r="O322"/>
      <c r="P322"/>
      <c r="Q322"/>
      <c r="R322"/>
      <c r="S322"/>
      <c r="T322"/>
      <c r="U322"/>
      <c r="V322"/>
      <c r="W322"/>
    </row>
    <row r="323" spans="1:23" x14ac:dyDescent="0.25">
      <c r="A323"/>
      <c r="B323"/>
      <c r="C323"/>
      <c r="D323"/>
      <c r="E323"/>
      <c r="F323"/>
      <c r="G323"/>
      <c r="H323"/>
      <c r="I323"/>
      <c r="J323"/>
      <c r="K323"/>
      <c r="L323"/>
      <c r="M323"/>
      <c r="N323"/>
      <c r="O323"/>
      <c r="P323"/>
      <c r="Q323"/>
      <c r="R323"/>
      <c r="S323"/>
      <c r="T323"/>
      <c r="U323"/>
      <c r="V323"/>
      <c r="W323"/>
    </row>
    <row r="324" spans="1:23" x14ac:dyDescent="0.25">
      <c r="A324"/>
      <c r="B324"/>
      <c r="C324"/>
      <c r="D324"/>
      <c r="E324"/>
      <c r="F324"/>
      <c r="G324"/>
      <c r="H324"/>
      <c r="I324"/>
      <c r="J324"/>
      <c r="K324"/>
      <c r="L324"/>
      <c r="M324"/>
      <c r="N324"/>
      <c r="O324"/>
      <c r="P324"/>
      <c r="Q324"/>
      <c r="R324"/>
      <c r="S324"/>
      <c r="T324"/>
      <c r="U324"/>
      <c r="V324"/>
      <c r="W324"/>
    </row>
    <row r="325" spans="1:23" x14ac:dyDescent="0.25">
      <c r="A325"/>
      <c r="B325"/>
      <c r="C325"/>
      <c r="D325"/>
      <c r="E325"/>
      <c r="F325"/>
      <c r="G325"/>
      <c r="H325"/>
      <c r="I325"/>
      <c r="J325"/>
      <c r="K325"/>
      <c r="L325"/>
      <c r="M325"/>
      <c r="N325"/>
      <c r="O325"/>
      <c r="P325"/>
      <c r="Q325"/>
      <c r="R325"/>
      <c r="S325"/>
      <c r="T325"/>
      <c r="U325"/>
      <c r="V325"/>
      <c r="W325"/>
    </row>
    <row r="326" spans="1:23" x14ac:dyDescent="0.25">
      <c r="A326"/>
      <c r="B326"/>
      <c r="C326"/>
      <c r="D326"/>
      <c r="E326"/>
      <c r="F326"/>
      <c r="G326"/>
      <c r="H326"/>
      <c r="I326"/>
      <c r="J326"/>
      <c r="K326"/>
      <c r="L326"/>
      <c r="M326"/>
      <c r="N326"/>
      <c r="O326"/>
      <c r="P326"/>
      <c r="Q326"/>
      <c r="R326"/>
      <c r="S326"/>
      <c r="T326"/>
      <c r="U326"/>
      <c r="V326"/>
      <c r="W326"/>
    </row>
    <row r="327" spans="1:23" x14ac:dyDescent="0.25">
      <c r="A327"/>
      <c r="B327"/>
      <c r="C327"/>
      <c r="D327"/>
      <c r="E327"/>
      <c r="F327"/>
      <c r="G327"/>
      <c r="H327"/>
      <c r="I327"/>
      <c r="J327"/>
      <c r="K327"/>
      <c r="L327"/>
      <c r="M327"/>
      <c r="N327"/>
      <c r="O327"/>
      <c r="P327"/>
      <c r="Q327"/>
      <c r="R327"/>
      <c r="S327"/>
      <c r="T327"/>
      <c r="U327"/>
      <c r="V327"/>
      <c r="W327"/>
    </row>
    <row r="328" spans="1:23" x14ac:dyDescent="0.25">
      <c r="A328"/>
      <c r="B328"/>
      <c r="C328"/>
      <c r="D328"/>
      <c r="E328"/>
      <c r="F328"/>
      <c r="G328"/>
      <c r="H328"/>
      <c r="I328"/>
      <c r="J328"/>
      <c r="K328"/>
      <c r="L328"/>
      <c r="M328"/>
      <c r="N328"/>
      <c r="O328"/>
      <c r="P328"/>
      <c r="Q328"/>
      <c r="R328"/>
      <c r="S328"/>
      <c r="T328"/>
      <c r="U328"/>
      <c r="V328"/>
      <c r="W328"/>
    </row>
    <row r="329" spans="1:23" x14ac:dyDescent="0.25">
      <c r="A329"/>
      <c r="B329"/>
      <c r="C329"/>
      <c r="D329"/>
      <c r="E329"/>
      <c r="F329"/>
      <c r="G329"/>
      <c r="H329"/>
      <c r="I329"/>
      <c r="J329"/>
      <c r="K329"/>
      <c r="L329"/>
      <c r="M329"/>
      <c r="N329"/>
      <c r="O329"/>
      <c r="P329"/>
      <c r="Q329"/>
      <c r="R329"/>
      <c r="S329"/>
      <c r="T329"/>
      <c r="U329"/>
      <c r="V329"/>
      <c r="W329"/>
    </row>
    <row r="330" spans="1:23" x14ac:dyDescent="0.25">
      <c r="A330"/>
      <c r="B330"/>
      <c r="C330"/>
      <c r="D330"/>
      <c r="E330"/>
      <c r="F330"/>
      <c r="G330"/>
      <c r="H330"/>
      <c r="I330"/>
      <c r="J330"/>
      <c r="K330"/>
      <c r="L330"/>
      <c r="M330"/>
      <c r="N330"/>
      <c r="O330"/>
      <c r="P330"/>
      <c r="Q330"/>
      <c r="R330"/>
      <c r="S330"/>
      <c r="T330"/>
      <c r="U330"/>
      <c r="V330"/>
      <c r="W330"/>
    </row>
    <row r="331" spans="1:23" x14ac:dyDescent="0.25">
      <c r="A331"/>
      <c r="B331"/>
      <c r="C331"/>
      <c r="D331"/>
      <c r="E331"/>
      <c r="F331"/>
      <c r="G331"/>
      <c r="H331"/>
      <c r="I331"/>
      <c r="J331"/>
      <c r="K331"/>
      <c r="L331"/>
      <c r="M331"/>
      <c r="N331"/>
      <c r="O331"/>
      <c r="P331"/>
      <c r="Q331"/>
      <c r="R331"/>
      <c r="S331"/>
      <c r="T331"/>
      <c r="U331"/>
      <c r="V331"/>
      <c r="W331"/>
    </row>
    <row r="332" spans="1:23" x14ac:dyDescent="0.25">
      <c r="A332"/>
      <c r="B332"/>
      <c r="C332"/>
      <c r="D332"/>
      <c r="E332"/>
      <c r="F332"/>
      <c r="G332"/>
      <c r="H332"/>
      <c r="I332"/>
      <c r="J332"/>
      <c r="K332"/>
      <c r="L332"/>
      <c r="M332"/>
      <c r="N332"/>
      <c r="O332"/>
      <c r="P332"/>
      <c r="Q332"/>
      <c r="R332"/>
      <c r="S332"/>
      <c r="T332"/>
      <c r="U332"/>
      <c r="V332"/>
      <c r="W332"/>
    </row>
    <row r="333" spans="1:23" x14ac:dyDescent="0.25">
      <c r="A333"/>
      <c r="B333"/>
      <c r="C333"/>
      <c r="D333"/>
      <c r="E333"/>
      <c r="F333"/>
      <c r="G333"/>
      <c r="H333"/>
      <c r="I333"/>
      <c r="J333"/>
      <c r="K333"/>
      <c r="L333"/>
      <c r="M333"/>
      <c r="N333"/>
      <c r="O333"/>
      <c r="P333"/>
      <c r="Q333"/>
      <c r="R333"/>
      <c r="S333"/>
      <c r="T333"/>
      <c r="U333"/>
      <c r="V333"/>
      <c r="W333"/>
    </row>
    <row r="334" spans="1:23" x14ac:dyDescent="0.25">
      <c r="A334"/>
      <c r="B334"/>
      <c r="C334"/>
      <c r="D334"/>
      <c r="E334"/>
      <c r="F334"/>
      <c r="G334"/>
      <c r="H334"/>
      <c r="I334"/>
      <c r="J334"/>
      <c r="K334"/>
      <c r="L334"/>
      <c r="M334"/>
      <c r="N334"/>
      <c r="O334"/>
      <c r="P334"/>
      <c r="Q334"/>
      <c r="R334"/>
      <c r="S334"/>
      <c r="T334"/>
      <c r="U334"/>
      <c r="V334"/>
      <c r="W334"/>
    </row>
    <row r="335" spans="1:23" x14ac:dyDescent="0.25">
      <c r="A335"/>
      <c r="B335"/>
      <c r="C335"/>
      <c r="D335"/>
      <c r="E335"/>
      <c r="F335"/>
      <c r="G335"/>
      <c r="H335"/>
      <c r="I335"/>
      <c r="J335"/>
      <c r="K335"/>
      <c r="L335"/>
      <c r="M335"/>
      <c r="N335"/>
      <c r="O335"/>
      <c r="P335"/>
      <c r="Q335"/>
      <c r="R335"/>
      <c r="S335"/>
      <c r="T335"/>
      <c r="U335"/>
      <c r="V335"/>
      <c r="W335"/>
    </row>
    <row r="336" spans="1:23" x14ac:dyDescent="0.25">
      <c r="A336"/>
      <c r="B336"/>
      <c r="C336"/>
      <c r="D336"/>
      <c r="E336"/>
      <c r="F336"/>
      <c r="G336"/>
      <c r="H336"/>
      <c r="I336"/>
      <c r="J336"/>
      <c r="K336"/>
      <c r="L336"/>
      <c r="M336"/>
      <c r="N336"/>
      <c r="O336"/>
      <c r="P336"/>
      <c r="Q336"/>
      <c r="R336"/>
      <c r="S336"/>
      <c r="T336"/>
      <c r="U336"/>
      <c r="V336"/>
      <c r="W336"/>
    </row>
    <row r="337" spans="1:23" x14ac:dyDescent="0.25">
      <c r="A337"/>
      <c r="B337"/>
      <c r="C337"/>
      <c r="D337"/>
      <c r="E337"/>
      <c r="F337"/>
      <c r="G337"/>
      <c r="H337"/>
      <c r="I337"/>
      <c r="J337"/>
      <c r="K337"/>
      <c r="L337"/>
      <c r="M337"/>
      <c r="N337"/>
      <c r="O337"/>
      <c r="P337"/>
      <c r="Q337"/>
      <c r="R337"/>
      <c r="S337"/>
      <c r="T337"/>
      <c r="U337"/>
      <c r="V337"/>
      <c r="W337"/>
    </row>
    <row r="338" spans="1:23" x14ac:dyDescent="0.25">
      <c r="A338"/>
      <c r="B338"/>
      <c r="C338"/>
      <c r="D338"/>
      <c r="E338"/>
      <c r="F338"/>
      <c r="G338"/>
      <c r="H338"/>
      <c r="I338"/>
      <c r="J338"/>
      <c r="K338"/>
      <c r="L338"/>
      <c r="M338"/>
      <c r="N338"/>
      <c r="O338"/>
      <c r="P338"/>
      <c r="Q338"/>
      <c r="R338"/>
      <c r="S338"/>
      <c r="T338"/>
      <c r="U338"/>
      <c r="V338"/>
      <c r="W338"/>
    </row>
    <row r="339" spans="1:23" x14ac:dyDescent="0.25">
      <c r="A339"/>
      <c r="B339"/>
      <c r="C339"/>
      <c r="D339"/>
      <c r="E339"/>
      <c r="F339"/>
      <c r="G339"/>
      <c r="H339"/>
      <c r="I339"/>
      <c r="J339"/>
      <c r="K339"/>
      <c r="L339"/>
      <c r="M339"/>
      <c r="N339"/>
      <c r="O339"/>
      <c r="P339"/>
      <c r="Q339"/>
      <c r="R339"/>
      <c r="S339"/>
      <c r="T339"/>
      <c r="U339"/>
      <c r="V339"/>
      <c r="W339"/>
    </row>
    <row r="340" spans="1:23" x14ac:dyDescent="0.25">
      <c r="A340"/>
      <c r="B340"/>
      <c r="C340"/>
      <c r="D340"/>
      <c r="E340"/>
      <c r="F340"/>
      <c r="G340"/>
      <c r="H340"/>
      <c r="I340"/>
      <c r="J340"/>
      <c r="K340"/>
      <c r="L340"/>
      <c r="M340"/>
      <c r="N340"/>
      <c r="O340"/>
      <c r="P340"/>
      <c r="Q340"/>
      <c r="R340"/>
      <c r="S340"/>
      <c r="T340"/>
      <c r="U340"/>
      <c r="V340"/>
      <c r="W340"/>
    </row>
    <row r="341" spans="1:23" x14ac:dyDescent="0.25">
      <c r="A341"/>
      <c r="B341"/>
      <c r="C341"/>
      <c r="D341"/>
      <c r="E341"/>
      <c r="F341"/>
      <c r="G341"/>
      <c r="H341"/>
      <c r="I341"/>
      <c r="J341"/>
      <c r="K341"/>
      <c r="L341"/>
      <c r="M341"/>
      <c r="N341"/>
      <c r="O341"/>
      <c r="P341"/>
      <c r="Q341"/>
      <c r="R341"/>
      <c r="S341"/>
      <c r="T341"/>
      <c r="U341"/>
      <c r="V341"/>
      <c r="W341"/>
    </row>
    <row r="342" spans="1:23" x14ac:dyDescent="0.25">
      <c r="A342"/>
      <c r="B342"/>
      <c r="C342"/>
      <c r="D342"/>
      <c r="E342"/>
      <c r="F342"/>
      <c r="G342"/>
      <c r="H342"/>
      <c r="I342"/>
      <c r="J342"/>
      <c r="K342"/>
      <c r="L342"/>
      <c r="M342"/>
      <c r="N342"/>
      <c r="O342"/>
      <c r="P342"/>
      <c r="Q342"/>
      <c r="R342"/>
      <c r="S342"/>
      <c r="T342"/>
      <c r="U342"/>
      <c r="V342"/>
      <c r="W342"/>
    </row>
    <row r="343" spans="1:23" x14ac:dyDescent="0.25">
      <c r="A343"/>
      <c r="B343"/>
      <c r="C343"/>
      <c r="D343"/>
      <c r="E343"/>
      <c r="F343"/>
      <c r="G343"/>
      <c r="H343"/>
      <c r="I343"/>
      <c r="J343"/>
      <c r="K343"/>
      <c r="L343"/>
      <c r="M343"/>
      <c r="N343"/>
      <c r="O343"/>
      <c r="P343"/>
      <c r="Q343"/>
      <c r="R343"/>
      <c r="S343"/>
      <c r="T343"/>
      <c r="U343"/>
      <c r="V343"/>
      <c r="W343"/>
    </row>
    <row r="344" spans="1:23" x14ac:dyDescent="0.25">
      <c r="A344"/>
      <c r="B344"/>
      <c r="C344"/>
      <c r="D344"/>
      <c r="E344"/>
      <c r="F344"/>
      <c r="G344"/>
      <c r="H344"/>
      <c r="I344"/>
      <c r="J344"/>
      <c r="K344"/>
      <c r="L344"/>
      <c r="M344"/>
      <c r="N344"/>
      <c r="O344"/>
      <c r="P344"/>
      <c r="Q344"/>
      <c r="R344"/>
      <c r="S344"/>
      <c r="T344"/>
      <c r="U344"/>
      <c r="V344"/>
      <c r="W344"/>
    </row>
    <row r="345" spans="1:23" x14ac:dyDescent="0.25">
      <c r="A345"/>
      <c r="B345"/>
      <c r="C345"/>
      <c r="D345"/>
      <c r="E345"/>
      <c r="F345"/>
      <c r="G345"/>
      <c r="H345"/>
      <c r="I345"/>
      <c r="J345"/>
      <c r="K345"/>
      <c r="L345"/>
      <c r="M345"/>
      <c r="N345"/>
      <c r="O345"/>
      <c r="P345"/>
      <c r="Q345"/>
      <c r="R345"/>
      <c r="S345"/>
      <c r="T345"/>
      <c r="U345"/>
      <c r="V345"/>
      <c r="W345"/>
    </row>
    <row r="346" spans="1:23" x14ac:dyDescent="0.25">
      <c r="A346"/>
      <c r="B346"/>
      <c r="C346"/>
      <c r="D346"/>
      <c r="E346"/>
      <c r="F346"/>
      <c r="G346"/>
      <c r="H346"/>
      <c r="I346"/>
      <c r="J346"/>
      <c r="K346"/>
      <c r="L346"/>
      <c r="M346"/>
      <c r="N346"/>
      <c r="O346"/>
      <c r="P346"/>
      <c r="Q346"/>
      <c r="R346"/>
      <c r="S346"/>
      <c r="T346"/>
      <c r="U346"/>
      <c r="V346"/>
      <c r="W346"/>
    </row>
    <row r="347" spans="1:23" x14ac:dyDescent="0.25">
      <c r="A347"/>
      <c r="B347"/>
      <c r="C347"/>
      <c r="D347"/>
      <c r="E347"/>
      <c r="F347"/>
      <c r="G347"/>
      <c r="H347"/>
      <c r="I347"/>
      <c r="J347"/>
      <c r="K347"/>
      <c r="L347"/>
      <c r="M347"/>
      <c r="N347"/>
      <c r="O347"/>
      <c r="P347"/>
      <c r="Q347"/>
      <c r="R347"/>
      <c r="S347"/>
      <c r="T347"/>
      <c r="U347"/>
      <c r="V347"/>
      <c r="W347"/>
    </row>
    <row r="348" spans="1:23" x14ac:dyDescent="0.25">
      <c r="A348"/>
      <c r="B348"/>
      <c r="C348"/>
      <c r="D348"/>
      <c r="E348"/>
      <c r="F348"/>
      <c r="G348"/>
      <c r="H348"/>
      <c r="I348"/>
      <c r="J348"/>
      <c r="K348"/>
      <c r="L348"/>
      <c r="M348"/>
      <c r="N348"/>
      <c r="O348"/>
      <c r="P348"/>
      <c r="Q348"/>
      <c r="R348"/>
      <c r="S348"/>
      <c r="T348"/>
      <c r="U348"/>
      <c r="V348"/>
      <c r="W348"/>
    </row>
    <row r="349" spans="1:23" x14ac:dyDescent="0.25">
      <c r="A349"/>
      <c r="B349"/>
      <c r="C349"/>
      <c r="D349"/>
      <c r="E349"/>
      <c r="F349"/>
      <c r="G349"/>
      <c r="H349"/>
      <c r="I349"/>
      <c r="J349"/>
      <c r="K349"/>
      <c r="L349"/>
      <c r="M349"/>
      <c r="N349"/>
      <c r="O349"/>
      <c r="P349"/>
      <c r="Q349"/>
      <c r="R349"/>
      <c r="S349"/>
      <c r="T349"/>
      <c r="U349"/>
      <c r="V349"/>
      <c r="W349"/>
    </row>
    <row r="350" spans="1:23" x14ac:dyDescent="0.25">
      <c r="A350"/>
      <c r="B350"/>
      <c r="C350"/>
      <c r="D350"/>
      <c r="E350"/>
      <c r="F350"/>
      <c r="G350"/>
      <c r="H350"/>
      <c r="I350"/>
      <c r="J350"/>
      <c r="K350"/>
      <c r="L350"/>
      <c r="M350"/>
      <c r="N350"/>
      <c r="O350"/>
      <c r="P350"/>
      <c r="Q350"/>
      <c r="R350"/>
      <c r="S350"/>
      <c r="T350"/>
      <c r="U350"/>
      <c r="V350"/>
      <c r="W350"/>
    </row>
    <row r="351" spans="1:23" x14ac:dyDescent="0.25">
      <c r="A351"/>
      <c r="B351"/>
      <c r="C351"/>
      <c r="D351"/>
      <c r="E351"/>
      <c r="F351"/>
      <c r="G351"/>
      <c r="H351"/>
      <c r="I351"/>
      <c r="J351"/>
      <c r="K351"/>
      <c r="L351"/>
      <c r="M351"/>
      <c r="N351"/>
      <c r="O351"/>
      <c r="P351"/>
      <c r="Q351"/>
      <c r="R351"/>
      <c r="S351"/>
      <c r="T351"/>
      <c r="U351"/>
      <c r="V351"/>
      <c r="W351"/>
    </row>
    <row r="352" spans="1:23" x14ac:dyDescent="0.25">
      <c r="A352"/>
      <c r="B352"/>
      <c r="C352"/>
      <c r="D352"/>
      <c r="E352"/>
      <c r="F352"/>
      <c r="G352"/>
      <c r="H352"/>
      <c r="I352"/>
      <c r="J352"/>
      <c r="K352"/>
      <c r="L352"/>
      <c r="M352"/>
      <c r="N352"/>
      <c r="O352"/>
      <c r="P352"/>
      <c r="Q352"/>
      <c r="R352"/>
      <c r="S352"/>
      <c r="T352"/>
      <c r="U352"/>
      <c r="V352"/>
      <c r="W352"/>
    </row>
    <row r="353" spans="1:23" x14ac:dyDescent="0.25">
      <c r="A353"/>
      <c r="B353"/>
      <c r="C353"/>
      <c r="D353"/>
      <c r="E353"/>
      <c r="F353"/>
      <c r="G353"/>
      <c r="H353"/>
      <c r="I353"/>
      <c r="J353"/>
      <c r="K353"/>
      <c r="L353"/>
      <c r="M353"/>
      <c r="N353"/>
      <c r="O353"/>
      <c r="P353"/>
      <c r="Q353"/>
      <c r="R353"/>
      <c r="S353"/>
      <c r="T353"/>
      <c r="U353"/>
      <c r="V353"/>
      <c r="W353"/>
    </row>
    <row r="354" spans="1:23" x14ac:dyDescent="0.25">
      <c r="A354"/>
      <c r="B354"/>
      <c r="C354"/>
      <c r="D354"/>
      <c r="E354"/>
      <c r="F354"/>
      <c r="G354"/>
      <c r="H354"/>
      <c r="I354"/>
      <c r="J354"/>
      <c r="K354"/>
      <c r="L354"/>
      <c r="M354"/>
      <c r="N354"/>
      <c r="O354"/>
      <c r="P354"/>
      <c r="Q354"/>
      <c r="R354"/>
      <c r="S354"/>
      <c r="T354"/>
      <c r="U354"/>
      <c r="V354"/>
      <c r="W354"/>
    </row>
    <row r="355" spans="1:23" x14ac:dyDescent="0.25">
      <c r="A355"/>
      <c r="B355"/>
      <c r="C355"/>
      <c r="D355"/>
      <c r="E355"/>
      <c r="F355"/>
      <c r="G355"/>
      <c r="H355"/>
      <c r="I355"/>
      <c r="J355"/>
      <c r="K355"/>
      <c r="L355"/>
      <c r="M355"/>
      <c r="N355"/>
      <c r="O355"/>
      <c r="P355"/>
      <c r="Q355"/>
      <c r="R355"/>
      <c r="S355"/>
      <c r="T355"/>
      <c r="U355"/>
      <c r="V355"/>
      <c r="W355"/>
    </row>
    <row r="356" spans="1:23" x14ac:dyDescent="0.25">
      <c r="A356"/>
      <c r="B356"/>
      <c r="C356"/>
      <c r="D356"/>
      <c r="E356"/>
      <c r="F356"/>
      <c r="G356"/>
      <c r="H356"/>
      <c r="I356"/>
      <c r="J356"/>
      <c r="K356"/>
      <c r="L356"/>
      <c r="M356"/>
      <c r="N356"/>
      <c r="O356"/>
      <c r="P356"/>
      <c r="Q356"/>
      <c r="R356"/>
      <c r="S356"/>
      <c r="T356"/>
      <c r="U356"/>
      <c r="V356"/>
      <c r="W356"/>
    </row>
    <row r="357" spans="1:23" x14ac:dyDescent="0.25">
      <c r="A357"/>
      <c r="B357"/>
      <c r="C357"/>
      <c r="D357"/>
      <c r="E357"/>
      <c r="F357"/>
      <c r="G357"/>
      <c r="H357"/>
      <c r="I357"/>
      <c r="J357"/>
      <c r="K357"/>
      <c r="L357"/>
      <c r="M357"/>
      <c r="N357"/>
      <c r="O357"/>
      <c r="P357"/>
      <c r="Q357"/>
      <c r="R357"/>
      <c r="S357"/>
      <c r="T357"/>
      <c r="U357"/>
      <c r="V357"/>
      <c r="W357"/>
    </row>
    <row r="358" spans="1:23" x14ac:dyDescent="0.25">
      <c r="A358"/>
      <c r="B358"/>
      <c r="C358"/>
      <c r="D358"/>
      <c r="E358"/>
      <c r="F358"/>
      <c r="G358"/>
      <c r="H358"/>
      <c r="I358"/>
      <c r="J358"/>
      <c r="K358"/>
      <c r="L358"/>
      <c r="M358"/>
      <c r="N358"/>
      <c r="O358"/>
      <c r="P358"/>
      <c r="Q358"/>
      <c r="R358"/>
      <c r="S358"/>
      <c r="T358"/>
      <c r="U358"/>
      <c r="V358"/>
      <c r="W358"/>
    </row>
    <row r="359" spans="1:23" x14ac:dyDescent="0.25">
      <c r="A359"/>
      <c r="B359"/>
      <c r="C359"/>
      <c r="D359"/>
      <c r="E359"/>
      <c r="F359"/>
      <c r="G359"/>
      <c r="H359"/>
      <c r="I359"/>
      <c r="J359"/>
      <c r="K359"/>
      <c r="L359"/>
      <c r="M359"/>
      <c r="N359"/>
      <c r="O359"/>
      <c r="P359"/>
      <c r="Q359"/>
      <c r="R359"/>
      <c r="S359"/>
      <c r="T359"/>
      <c r="U359"/>
      <c r="V359"/>
      <c r="W359"/>
    </row>
    <row r="360" spans="1:23" x14ac:dyDescent="0.25">
      <c r="A360"/>
      <c r="B360"/>
      <c r="C360"/>
      <c r="D360"/>
      <c r="E360"/>
      <c r="F360"/>
      <c r="G360"/>
      <c r="H360"/>
      <c r="I360"/>
      <c r="J360"/>
      <c r="K360"/>
      <c r="L360"/>
      <c r="M360"/>
      <c r="N360"/>
      <c r="O360"/>
      <c r="P360"/>
      <c r="Q360"/>
      <c r="R360"/>
      <c r="S360"/>
      <c r="T360"/>
      <c r="U360"/>
      <c r="V360"/>
      <c r="W360"/>
    </row>
    <row r="361" spans="1:23" x14ac:dyDescent="0.25">
      <c r="A361"/>
      <c r="B361"/>
      <c r="C361"/>
      <c r="D361"/>
      <c r="E361"/>
      <c r="F361"/>
      <c r="G361"/>
      <c r="H361"/>
      <c r="I361"/>
      <c r="J361"/>
      <c r="K361"/>
      <c r="L361"/>
      <c r="M361"/>
      <c r="N361"/>
      <c r="O361"/>
      <c r="P361"/>
      <c r="Q361"/>
      <c r="R361"/>
      <c r="S361"/>
      <c r="T361"/>
      <c r="U361"/>
      <c r="V361"/>
      <c r="W361"/>
    </row>
    <row r="362" spans="1:23" x14ac:dyDescent="0.25">
      <c r="A362"/>
      <c r="B362"/>
      <c r="C362"/>
      <c r="D362"/>
      <c r="E362"/>
      <c r="F362"/>
      <c r="G362"/>
      <c r="H362"/>
      <c r="I362"/>
      <c r="J362"/>
      <c r="K362"/>
      <c r="L362"/>
      <c r="M362"/>
      <c r="N362"/>
      <c r="O362"/>
      <c r="P362"/>
      <c r="Q362"/>
      <c r="R362"/>
      <c r="S362"/>
      <c r="T362"/>
      <c r="U362"/>
      <c r="V362"/>
      <c r="W362"/>
    </row>
    <row r="363" spans="1:23" x14ac:dyDescent="0.25">
      <c r="A363"/>
      <c r="B363"/>
      <c r="C363"/>
      <c r="D363"/>
      <c r="E363"/>
      <c r="F363"/>
      <c r="G363"/>
      <c r="H363"/>
      <c r="I363"/>
      <c r="J363"/>
      <c r="K363"/>
      <c r="L363"/>
      <c r="M363"/>
      <c r="N363"/>
      <c r="O363"/>
      <c r="P363"/>
      <c r="Q363"/>
      <c r="R363"/>
      <c r="S363"/>
      <c r="T363"/>
      <c r="U363"/>
      <c r="V363"/>
      <c r="W363"/>
    </row>
    <row r="364" spans="1:23" x14ac:dyDescent="0.25">
      <c r="A364"/>
      <c r="B364"/>
      <c r="C364"/>
      <c r="D364"/>
      <c r="E364"/>
      <c r="F364"/>
      <c r="G364"/>
      <c r="H364"/>
      <c r="I364"/>
      <c r="J364"/>
      <c r="K364"/>
      <c r="L364"/>
      <c r="M364"/>
      <c r="N364"/>
      <c r="O364"/>
      <c r="P364"/>
      <c r="Q364"/>
      <c r="R364"/>
      <c r="S364"/>
      <c r="T364"/>
      <c r="U364"/>
      <c r="V364"/>
      <c r="W364"/>
    </row>
    <row r="365" spans="1:23" x14ac:dyDescent="0.25">
      <c r="A365"/>
      <c r="B365"/>
      <c r="C365"/>
      <c r="D365"/>
      <c r="E365"/>
      <c r="F365"/>
      <c r="G365"/>
      <c r="H365"/>
      <c r="I365"/>
      <c r="J365"/>
      <c r="K365"/>
      <c r="L365"/>
      <c r="M365"/>
      <c r="N365"/>
      <c r="O365"/>
      <c r="P365"/>
      <c r="Q365"/>
      <c r="R365"/>
      <c r="S365"/>
      <c r="T365"/>
      <c r="U365"/>
      <c r="V365"/>
      <c r="W365"/>
    </row>
    <row r="366" spans="1:23" x14ac:dyDescent="0.25">
      <c r="A366"/>
      <c r="B366"/>
      <c r="C366"/>
      <c r="D366"/>
      <c r="E366"/>
      <c r="F366"/>
      <c r="G366"/>
      <c r="H366"/>
      <c r="I366"/>
      <c r="J366"/>
      <c r="K366"/>
      <c r="L366"/>
      <c r="M366"/>
      <c r="N366"/>
      <c r="O366"/>
      <c r="P366"/>
      <c r="Q366"/>
      <c r="R366"/>
      <c r="S366"/>
      <c r="T366"/>
      <c r="U366"/>
      <c r="V366"/>
      <c r="W366"/>
    </row>
    <row r="367" spans="1:23" x14ac:dyDescent="0.25">
      <c r="A367"/>
      <c r="B367"/>
      <c r="C367"/>
      <c r="D367"/>
      <c r="E367"/>
      <c r="F367"/>
      <c r="G367"/>
      <c r="H367"/>
      <c r="I367"/>
      <c r="J367"/>
      <c r="K367"/>
      <c r="L367"/>
      <c r="M367"/>
      <c r="N367"/>
      <c r="O367"/>
      <c r="P367"/>
      <c r="Q367"/>
      <c r="R367"/>
      <c r="S367"/>
      <c r="T367"/>
      <c r="U367"/>
      <c r="V367"/>
      <c r="W367"/>
    </row>
    <row r="368" spans="1:23" x14ac:dyDescent="0.25">
      <c r="A368"/>
      <c r="B368"/>
      <c r="C368"/>
      <c r="D368"/>
      <c r="E368"/>
      <c r="F368"/>
      <c r="G368"/>
      <c r="H368"/>
      <c r="I368"/>
      <c r="J368"/>
      <c r="K368"/>
      <c r="L368"/>
      <c r="M368"/>
      <c r="N368"/>
      <c r="O368"/>
      <c r="P368"/>
      <c r="Q368"/>
      <c r="R368"/>
      <c r="S368"/>
      <c r="T368"/>
      <c r="U368"/>
      <c r="V368"/>
      <c r="W368"/>
    </row>
    <row r="369" spans="1:23" x14ac:dyDescent="0.25">
      <c r="A369"/>
      <c r="B369"/>
      <c r="C369"/>
      <c r="D369"/>
      <c r="E369"/>
      <c r="F369"/>
      <c r="G369"/>
      <c r="H369"/>
      <c r="I369"/>
      <c r="J369"/>
      <c r="K369"/>
      <c r="L369"/>
      <c r="M369"/>
      <c r="N369"/>
      <c r="O369"/>
      <c r="P369"/>
      <c r="Q369"/>
      <c r="R369"/>
      <c r="S369"/>
      <c r="T369"/>
      <c r="U369"/>
      <c r="V369"/>
      <c r="W369"/>
    </row>
    <row r="370" spans="1:23" x14ac:dyDescent="0.25">
      <c r="A370"/>
      <c r="B370"/>
      <c r="C370"/>
      <c r="D370"/>
      <c r="E370"/>
      <c r="F370"/>
      <c r="G370"/>
      <c r="H370"/>
      <c r="I370"/>
      <c r="J370"/>
      <c r="K370"/>
      <c r="L370"/>
      <c r="M370"/>
      <c r="N370"/>
      <c r="O370"/>
      <c r="P370"/>
      <c r="Q370"/>
      <c r="R370"/>
      <c r="S370"/>
      <c r="T370"/>
      <c r="U370"/>
      <c r="V370"/>
      <c r="W370"/>
    </row>
    <row r="371" spans="1:23" x14ac:dyDescent="0.25">
      <c r="A371"/>
      <c r="B371"/>
      <c r="C371"/>
      <c r="D371"/>
      <c r="E371"/>
      <c r="F371"/>
      <c r="G371"/>
      <c r="H371"/>
      <c r="I371"/>
      <c r="J371"/>
      <c r="K371"/>
      <c r="L371"/>
      <c r="M371"/>
      <c r="N371"/>
      <c r="O371"/>
      <c r="P371"/>
      <c r="Q371"/>
      <c r="R371"/>
      <c r="S371"/>
      <c r="T371"/>
      <c r="U371"/>
      <c r="V371"/>
      <c r="W371"/>
    </row>
    <row r="372" spans="1:23" x14ac:dyDescent="0.25">
      <c r="A372"/>
      <c r="B372"/>
      <c r="C372"/>
      <c r="D372"/>
      <c r="E372"/>
      <c r="F372"/>
      <c r="G372"/>
      <c r="H372"/>
      <c r="I372"/>
      <c r="J372"/>
      <c r="K372"/>
      <c r="L372"/>
      <c r="M372"/>
      <c r="N372"/>
      <c r="O372"/>
      <c r="P372"/>
      <c r="Q372"/>
      <c r="R372"/>
      <c r="S372"/>
      <c r="T372"/>
      <c r="U372"/>
      <c r="V372"/>
      <c r="W372"/>
    </row>
    <row r="373" spans="1:23" x14ac:dyDescent="0.25">
      <c r="A373"/>
      <c r="B373"/>
      <c r="C373"/>
      <c r="D373"/>
      <c r="E373"/>
      <c r="F373"/>
      <c r="G373"/>
      <c r="H373"/>
      <c r="I373"/>
      <c r="J373"/>
      <c r="K373"/>
      <c r="L373"/>
      <c r="M373"/>
      <c r="N373"/>
      <c r="O373"/>
      <c r="P373"/>
      <c r="Q373"/>
      <c r="R373"/>
      <c r="S373"/>
      <c r="T373"/>
      <c r="U373"/>
      <c r="V373"/>
      <c r="W373"/>
    </row>
    <row r="374" spans="1:23" x14ac:dyDescent="0.25">
      <c r="A374"/>
      <c r="B374"/>
      <c r="C374"/>
      <c r="D374"/>
      <c r="E374"/>
      <c r="F374"/>
      <c r="G374"/>
      <c r="H374"/>
      <c r="I374"/>
      <c r="J374"/>
      <c r="K374"/>
      <c r="L374"/>
      <c r="M374"/>
      <c r="N374"/>
      <c r="O374"/>
      <c r="P374"/>
      <c r="Q374"/>
      <c r="R374"/>
      <c r="S374"/>
      <c r="T374"/>
      <c r="U374"/>
      <c r="V374"/>
      <c r="W374"/>
    </row>
    <row r="375" spans="1:23" x14ac:dyDescent="0.25">
      <c r="A375"/>
      <c r="B375"/>
      <c r="C375"/>
      <c r="D375"/>
      <c r="E375"/>
      <c r="F375"/>
      <c r="G375"/>
      <c r="H375"/>
      <c r="I375"/>
      <c r="J375"/>
      <c r="K375"/>
      <c r="L375"/>
      <c r="M375"/>
      <c r="N375"/>
      <c r="O375"/>
      <c r="P375"/>
      <c r="Q375"/>
      <c r="R375"/>
      <c r="S375"/>
      <c r="T375"/>
      <c r="U375"/>
      <c r="V375"/>
      <c r="W375"/>
    </row>
    <row r="376" spans="1:23" x14ac:dyDescent="0.25">
      <c r="A376"/>
      <c r="B376"/>
      <c r="C376"/>
      <c r="D376"/>
      <c r="E376"/>
      <c r="F376"/>
      <c r="G376"/>
      <c r="H376"/>
      <c r="I376"/>
      <c r="J376"/>
      <c r="K376"/>
      <c r="L376"/>
      <c r="M376"/>
      <c r="N376"/>
      <c r="O376"/>
      <c r="P376"/>
      <c r="Q376"/>
      <c r="R376"/>
      <c r="S376"/>
      <c r="T376"/>
      <c r="U376"/>
      <c r="V376"/>
      <c r="W376"/>
    </row>
    <row r="377" spans="1:23" x14ac:dyDescent="0.25">
      <c r="A377"/>
      <c r="B377"/>
      <c r="C377"/>
      <c r="D377"/>
      <c r="E377"/>
      <c r="F377"/>
      <c r="G377"/>
      <c r="H377"/>
      <c r="I377"/>
      <c r="J377"/>
      <c r="K377"/>
      <c r="L377"/>
      <c r="M377"/>
      <c r="N377"/>
      <c r="O377"/>
      <c r="P377"/>
      <c r="Q377"/>
      <c r="R377"/>
      <c r="S377"/>
      <c r="T377"/>
      <c r="U377"/>
      <c r="V377"/>
      <c r="W377"/>
    </row>
    <row r="378" spans="1:23" x14ac:dyDescent="0.25">
      <c r="A378"/>
      <c r="B378"/>
      <c r="C378"/>
      <c r="D378"/>
      <c r="E378"/>
      <c r="F378"/>
      <c r="G378"/>
      <c r="H378"/>
      <c r="I378"/>
      <c r="J378"/>
      <c r="K378"/>
      <c r="L378"/>
      <c r="M378"/>
      <c r="N378"/>
      <c r="O378"/>
      <c r="P378"/>
      <c r="Q378"/>
      <c r="R378"/>
      <c r="S378"/>
      <c r="T378"/>
      <c r="U378"/>
      <c r="V378"/>
      <c r="W378"/>
    </row>
    <row r="379" spans="1:23" x14ac:dyDescent="0.25">
      <c r="A379"/>
      <c r="B379"/>
      <c r="C379"/>
      <c r="D379"/>
      <c r="E379"/>
      <c r="F379"/>
      <c r="G379"/>
      <c r="H379"/>
      <c r="I379"/>
      <c r="J379"/>
      <c r="K379"/>
      <c r="L379"/>
      <c r="M379"/>
      <c r="N379"/>
      <c r="O379"/>
      <c r="P379"/>
      <c r="Q379"/>
      <c r="R379"/>
      <c r="S379"/>
      <c r="T379"/>
      <c r="U379"/>
      <c r="V379"/>
      <c r="W379"/>
    </row>
    <row r="380" spans="1:23" x14ac:dyDescent="0.25">
      <c r="A380"/>
      <c r="B380"/>
      <c r="C380"/>
      <c r="D380"/>
      <c r="E380"/>
      <c r="F380"/>
      <c r="G380"/>
      <c r="H380"/>
      <c r="I380"/>
      <c r="J380"/>
      <c r="K380"/>
      <c r="L380"/>
      <c r="M380"/>
      <c r="N380"/>
      <c r="O380"/>
      <c r="P380"/>
      <c r="Q380"/>
      <c r="R380"/>
      <c r="S380"/>
      <c r="T380"/>
      <c r="U380"/>
      <c r="V380"/>
      <c r="W380"/>
    </row>
    <row r="381" spans="1:23" x14ac:dyDescent="0.25">
      <c r="A381"/>
      <c r="B381"/>
      <c r="C381"/>
      <c r="D381"/>
      <c r="E381"/>
      <c r="F381"/>
      <c r="G381"/>
      <c r="H381"/>
      <c r="I381"/>
      <c r="J381"/>
      <c r="K381"/>
      <c r="L381"/>
      <c r="M381"/>
      <c r="N381"/>
      <c r="O381"/>
      <c r="P381"/>
      <c r="Q381"/>
      <c r="R381"/>
      <c r="S381"/>
      <c r="T381"/>
      <c r="U381"/>
      <c r="V381"/>
      <c r="W381"/>
    </row>
    <row r="382" spans="1:23" x14ac:dyDescent="0.25">
      <c r="A382"/>
      <c r="B382"/>
      <c r="C382"/>
      <c r="D382"/>
      <c r="E382"/>
      <c r="F382"/>
      <c r="G382"/>
      <c r="H382"/>
      <c r="I382"/>
      <c r="J382"/>
      <c r="K382"/>
      <c r="L382"/>
      <c r="M382"/>
      <c r="N382"/>
      <c r="O382"/>
      <c r="P382"/>
      <c r="Q382"/>
      <c r="R382"/>
      <c r="S382"/>
      <c r="T382"/>
      <c r="U382"/>
      <c r="V382"/>
      <c r="W382"/>
    </row>
    <row r="383" spans="1:23" x14ac:dyDescent="0.25">
      <c r="A383"/>
      <c r="B383"/>
      <c r="C383"/>
      <c r="D383"/>
      <c r="E383"/>
      <c r="F383"/>
      <c r="G383"/>
      <c r="H383"/>
      <c r="I383"/>
      <c r="J383"/>
      <c r="K383"/>
      <c r="L383"/>
      <c r="M383"/>
      <c r="N383"/>
      <c r="O383"/>
      <c r="P383"/>
      <c r="Q383"/>
      <c r="R383"/>
      <c r="S383"/>
      <c r="T383"/>
      <c r="U383"/>
      <c r="V383"/>
      <c r="W383"/>
    </row>
    <row r="384" spans="1:23" x14ac:dyDescent="0.25">
      <c r="A384"/>
      <c r="B384"/>
      <c r="C384"/>
      <c r="D384"/>
      <c r="E384"/>
      <c r="F384"/>
      <c r="G384"/>
      <c r="H384"/>
      <c r="I384"/>
      <c r="J384"/>
      <c r="K384"/>
      <c r="L384"/>
      <c r="M384"/>
      <c r="N384"/>
      <c r="O384"/>
      <c r="P384"/>
      <c r="Q384"/>
      <c r="R384"/>
      <c r="S384"/>
      <c r="T384"/>
      <c r="U384"/>
      <c r="V384"/>
      <c r="W384"/>
    </row>
    <row r="385" spans="1:23" x14ac:dyDescent="0.25">
      <c r="A385"/>
      <c r="B385"/>
      <c r="C385"/>
      <c r="D385"/>
      <c r="E385"/>
      <c r="F385"/>
      <c r="G385"/>
      <c r="H385"/>
      <c r="I385"/>
      <c r="J385"/>
      <c r="K385"/>
      <c r="L385"/>
      <c r="M385"/>
      <c r="N385"/>
      <c r="O385"/>
      <c r="P385"/>
      <c r="Q385"/>
      <c r="R385"/>
      <c r="S385"/>
      <c r="T385"/>
      <c r="U385"/>
      <c r="V385"/>
      <c r="W385"/>
    </row>
    <row r="386" spans="1:23" x14ac:dyDescent="0.25">
      <c r="A386"/>
      <c r="B386"/>
      <c r="C386"/>
      <c r="D386"/>
      <c r="E386"/>
      <c r="F386"/>
      <c r="G386"/>
      <c r="H386"/>
      <c r="I386"/>
      <c r="J386"/>
      <c r="K386"/>
      <c r="L386"/>
      <c r="M386"/>
      <c r="N386"/>
      <c r="O386"/>
      <c r="P386"/>
      <c r="Q386"/>
      <c r="R386"/>
      <c r="S386"/>
      <c r="T386"/>
      <c r="U386"/>
      <c r="V386"/>
      <c r="W386"/>
    </row>
    <row r="387" spans="1:23" x14ac:dyDescent="0.25">
      <c r="A387"/>
      <c r="B387"/>
      <c r="C387"/>
      <c r="D387"/>
      <c r="E387"/>
      <c r="F387"/>
      <c r="G387"/>
      <c r="H387"/>
      <c r="I387"/>
      <c r="J387"/>
      <c r="K387"/>
      <c r="L387"/>
      <c r="M387"/>
      <c r="N387"/>
      <c r="O387"/>
      <c r="P387"/>
      <c r="Q387"/>
      <c r="R387"/>
      <c r="S387"/>
      <c r="T387"/>
      <c r="U387"/>
      <c r="V387"/>
      <c r="W387"/>
    </row>
    <row r="388" spans="1:23" x14ac:dyDescent="0.25">
      <c r="A388"/>
      <c r="B388"/>
      <c r="C388"/>
      <c r="D388"/>
      <c r="E388"/>
      <c r="F388"/>
      <c r="G388"/>
      <c r="H388"/>
      <c r="I388"/>
      <c r="J388"/>
      <c r="K388"/>
      <c r="L388"/>
      <c r="M388"/>
      <c r="N388"/>
      <c r="O388"/>
      <c r="P388"/>
      <c r="Q388"/>
      <c r="R388"/>
      <c r="S388"/>
      <c r="T388"/>
      <c r="U388"/>
      <c r="V388"/>
      <c r="W388"/>
    </row>
    <row r="389" spans="1:23" x14ac:dyDescent="0.25">
      <c r="A389"/>
      <c r="B389"/>
      <c r="C389"/>
      <c r="D389"/>
      <c r="E389"/>
      <c r="F389"/>
      <c r="G389"/>
      <c r="H389"/>
      <c r="I389"/>
      <c r="J389"/>
      <c r="K389"/>
      <c r="L389"/>
      <c r="M389"/>
      <c r="N389"/>
      <c r="O389"/>
      <c r="P389"/>
      <c r="Q389"/>
      <c r="R389"/>
      <c r="S389"/>
      <c r="T389"/>
      <c r="U389"/>
      <c r="V389"/>
      <c r="W389"/>
    </row>
    <row r="390" spans="1:23" x14ac:dyDescent="0.25">
      <c r="A390"/>
      <c r="B390"/>
      <c r="C390"/>
      <c r="D390"/>
      <c r="E390"/>
      <c r="F390"/>
      <c r="G390"/>
      <c r="H390"/>
      <c r="I390"/>
      <c r="J390"/>
      <c r="K390"/>
      <c r="L390"/>
      <c r="M390"/>
      <c r="N390"/>
      <c r="O390"/>
      <c r="P390"/>
      <c r="Q390"/>
      <c r="R390"/>
      <c r="S390"/>
      <c r="T390"/>
      <c r="U390"/>
      <c r="V390"/>
      <c r="W390"/>
    </row>
    <row r="391" spans="1:23" x14ac:dyDescent="0.25">
      <c r="A391"/>
      <c r="B391"/>
      <c r="C391"/>
      <c r="D391"/>
      <c r="E391"/>
      <c r="F391"/>
      <c r="G391"/>
      <c r="H391"/>
      <c r="I391"/>
      <c r="J391"/>
      <c r="K391"/>
      <c r="L391"/>
      <c r="M391"/>
      <c r="N391"/>
      <c r="O391"/>
      <c r="P391"/>
      <c r="Q391"/>
      <c r="R391"/>
      <c r="S391"/>
      <c r="T391"/>
      <c r="U391"/>
      <c r="V391"/>
      <c r="W391"/>
    </row>
    <row r="392" spans="1:23" x14ac:dyDescent="0.25">
      <c r="A392"/>
      <c r="B392"/>
      <c r="C392"/>
      <c r="D392"/>
      <c r="E392"/>
      <c r="F392"/>
      <c r="G392"/>
      <c r="H392"/>
      <c r="I392"/>
      <c r="J392"/>
      <c r="K392"/>
      <c r="L392"/>
      <c r="M392"/>
      <c r="N392"/>
      <c r="O392"/>
      <c r="P392"/>
      <c r="Q392"/>
      <c r="R392"/>
      <c r="S392"/>
      <c r="T392"/>
      <c r="U392"/>
      <c r="V392"/>
      <c r="W392"/>
    </row>
    <row r="393" spans="1:23" x14ac:dyDescent="0.25">
      <c r="A393"/>
      <c r="B393"/>
      <c r="C393"/>
      <c r="D393"/>
      <c r="E393"/>
      <c r="F393"/>
      <c r="G393"/>
      <c r="H393"/>
      <c r="I393"/>
      <c r="J393"/>
      <c r="K393"/>
      <c r="L393"/>
      <c r="M393"/>
      <c r="N393"/>
      <c r="O393"/>
      <c r="P393"/>
      <c r="Q393"/>
      <c r="R393"/>
      <c r="S393"/>
      <c r="T393"/>
      <c r="U393"/>
      <c r="V393"/>
      <c r="W393"/>
    </row>
    <row r="394" spans="1:23" x14ac:dyDescent="0.25">
      <c r="A394"/>
      <c r="B394"/>
      <c r="C394"/>
      <c r="D394"/>
      <c r="E394"/>
      <c r="F394"/>
      <c r="G394"/>
      <c r="H394"/>
      <c r="I394"/>
      <c r="J394"/>
      <c r="K394"/>
      <c r="L394"/>
      <c r="M394"/>
      <c r="N394"/>
      <c r="O394"/>
      <c r="P394"/>
      <c r="Q394"/>
      <c r="R394"/>
      <c r="S394"/>
      <c r="T394"/>
      <c r="U394"/>
      <c r="V394"/>
      <c r="W394"/>
    </row>
    <row r="395" spans="1:23" x14ac:dyDescent="0.25">
      <c r="A395"/>
      <c r="B395"/>
      <c r="C395"/>
      <c r="D395"/>
      <c r="E395"/>
      <c r="F395"/>
      <c r="G395"/>
      <c r="H395"/>
      <c r="I395"/>
      <c r="J395"/>
      <c r="K395"/>
      <c r="L395"/>
      <c r="M395"/>
      <c r="N395"/>
      <c r="O395"/>
      <c r="P395"/>
      <c r="Q395"/>
      <c r="R395"/>
      <c r="S395"/>
      <c r="T395"/>
      <c r="U395"/>
      <c r="V395"/>
      <c r="W395"/>
    </row>
    <row r="396" spans="1:23" x14ac:dyDescent="0.25">
      <c r="A396"/>
      <c r="B396"/>
      <c r="C396"/>
      <c r="D396"/>
      <c r="E396"/>
      <c r="F396"/>
      <c r="G396"/>
      <c r="H396"/>
      <c r="I396"/>
      <c r="J396"/>
      <c r="K396"/>
      <c r="L396"/>
      <c r="M396"/>
      <c r="N396"/>
      <c r="O396"/>
      <c r="P396"/>
      <c r="Q396"/>
      <c r="R396"/>
      <c r="S396"/>
      <c r="T396"/>
      <c r="U396"/>
      <c r="V396"/>
      <c r="W396"/>
    </row>
    <row r="397" spans="1:23" x14ac:dyDescent="0.25">
      <c r="A397"/>
      <c r="B397"/>
      <c r="C397"/>
      <c r="D397"/>
      <c r="E397"/>
      <c r="F397"/>
      <c r="G397"/>
      <c r="H397"/>
      <c r="I397"/>
      <c r="J397"/>
      <c r="K397"/>
      <c r="L397"/>
      <c r="M397"/>
      <c r="N397"/>
      <c r="O397"/>
      <c r="P397"/>
      <c r="Q397"/>
      <c r="R397"/>
      <c r="S397"/>
      <c r="T397"/>
      <c r="U397"/>
      <c r="V397"/>
      <c r="W397"/>
    </row>
    <row r="398" spans="1:23" x14ac:dyDescent="0.25">
      <c r="A398"/>
      <c r="B398"/>
      <c r="C398"/>
      <c r="D398"/>
      <c r="E398"/>
      <c r="F398"/>
      <c r="G398"/>
      <c r="H398"/>
      <c r="I398"/>
      <c r="J398"/>
      <c r="K398"/>
      <c r="L398"/>
      <c r="M398"/>
      <c r="N398"/>
      <c r="O398"/>
      <c r="P398"/>
      <c r="Q398"/>
      <c r="R398"/>
      <c r="S398"/>
      <c r="T398"/>
      <c r="U398"/>
      <c r="V398"/>
      <c r="W398"/>
    </row>
    <row r="399" spans="1:23" x14ac:dyDescent="0.25">
      <c r="A399"/>
      <c r="B399"/>
      <c r="C399"/>
      <c r="D399"/>
      <c r="E399"/>
      <c r="F399"/>
      <c r="G399"/>
      <c r="H399"/>
      <c r="I399"/>
      <c r="J399"/>
      <c r="K399"/>
      <c r="L399"/>
      <c r="M399"/>
      <c r="N399"/>
      <c r="O399"/>
      <c r="P399"/>
      <c r="Q399"/>
      <c r="R399"/>
      <c r="S399"/>
      <c r="T399"/>
      <c r="U399"/>
      <c r="V399"/>
      <c r="W399"/>
    </row>
    <row r="400" spans="1:23" x14ac:dyDescent="0.25">
      <c r="A400"/>
      <c r="B400"/>
      <c r="C400"/>
      <c r="D400"/>
      <c r="E400"/>
      <c r="F400"/>
      <c r="G400"/>
      <c r="H400"/>
      <c r="I400"/>
      <c r="J400"/>
      <c r="K400"/>
      <c r="L400"/>
      <c r="M400"/>
      <c r="N400"/>
      <c r="O400"/>
      <c r="P400"/>
      <c r="Q400"/>
      <c r="R400"/>
      <c r="S400"/>
      <c r="T400"/>
      <c r="U400"/>
      <c r="V400"/>
      <c r="W400"/>
    </row>
    <row r="401" spans="1:23" x14ac:dyDescent="0.25">
      <c r="A401"/>
      <c r="B401"/>
      <c r="C401"/>
      <c r="D401"/>
      <c r="E401"/>
      <c r="F401"/>
      <c r="G401"/>
      <c r="H401"/>
      <c r="I401"/>
      <c r="J401"/>
      <c r="K401"/>
      <c r="L401"/>
      <c r="M401"/>
      <c r="N401"/>
      <c r="O401"/>
      <c r="P401"/>
      <c r="Q401"/>
      <c r="R401"/>
      <c r="S401"/>
      <c r="T401"/>
      <c r="U401"/>
      <c r="V401"/>
      <c r="W401"/>
    </row>
    <row r="402" spans="1:23" x14ac:dyDescent="0.25">
      <c r="A402"/>
      <c r="B402"/>
      <c r="C402"/>
      <c r="D402"/>
      <c r="E402"/>
      <c r="F402"/>
      <c r="G402"/>
      <c r="H402"/>
      <c r="I402"/>
      <c r="J402"/>
      <c r="K402"/>
      <c r="L402"/>
      <c r="M402"/>
      <c r="N402"/>
      <c r="O402"/>
      <c r="P402"/>
      <c r="Q402"/>
      <c r="R402"/>
      <c r="S402"/>
      <c r="T402"/>
      <c r="U402"/>
      <c r="V402"/>
      <c r="W402"/>
    </row>
    <row r="403" spans="1:23" x14ac:dyDescent="0.25">
      <c r="A403"/>
      <c r="B403"/>
      <c r="C403"/>
      <c r="D403"/>
      <c r="E403"/>
      <c r="F403"/>
      <c r="G403"/>
      <c r="H403"/>
      <c r="I403"/>
      <c r="J403"/>
      <c r="K403"/>
      <c r="L403"/>
      <c r="M403"/>
      <c r="N403"/>
      <c r="O403"/>
      <c r="P403"/>
      <c r="Q403"/>
      <c r="R403"/>
      <c r="S403"/>
      <c r="T403"/>
      <c r="U403"/>
      <c r="V403"/>
      <c r="W403"/>
    </row>
    <row r="404" spans="1:23" x14ac:dyDescent="0.25">
      <c r="A404"/>
      <c r="B404"/>
      <c r="C404"/>
      <c r="D404"/>
      <c r="E404"/>
      <c r="F404"/>
      <c r="G404"/>
      <c r="H404"/>
      <c r="I404"/>
      <c r="J404"/>
      <c r="K404"/>
      <c r="L404"/>
      <c r="M404"/>
      <c r="N404"/>
      <c r="O404"/>
      <c r="P404"/>
      <c r="Q404"/>
      <c r="R404"/>
      <c r="S404"/>
      <c r="T404"/>
      <c r="U404"/>
      <c r="V404"/>
      <c r="W404"/>
    </row>
    <row r="405" spans="1:23" x14ac:dyDescent="0.25">
      <c r="A405"/>
      <c r="B405"/>
      <c r="C405"/>
      <c r="D405"/>
      <c r="E405"/>
      <c r="F405"/>
      <c r="G405"/>
      <c r="H405"/>
      <c r="I405"/>
      <c r="J405"/>
      <c r="K405"/>
      <c r="L405"/>
      <c r="M405"/>
      <c r="N405"/>
      <c r="O405"/>
      <c r="P405"/>
      <c r="Q405"/>
      <c r="R405"/>
      <c r="S405"/>
      <c r="T405"/>
      <c r="U405"/>
      <c r="V405"/>
      <c r="W405"/>
    </row>
    <row r="406" spans="1:23" x14ac:dyDescent="0.25">
      <c r="A406"/>
      <c r="B406"/>
      <c r="C406"/>
      <c r="D406"/>
      <c r="E406"/>
      <c r="F406"/>
      <c r="G406"/>
      <c r="H406"/>
      <c r="I406"/>
      <c r="J406"/>
      <c r="K406"/>
      <c r="L406"/>
      <c r="M406"/>
      <c r="N406"/>
      <c r="O406"/>
      <c r="P406"/>
      <c r="Q406"/>
      <c r="R406"/>
      <c r="S406"/>
      <c r="T406"/>
      <c r="U406"/>
      <c r="V406"/>
      <c r="W406"/>
    </row>
    <row r="407" spans="1:23" x14ac:dyDescent="0.25">
      <c r="A407"/>
      <c r="B407"/>
      <c r="C407"/>
      <c r="D407"/>
      <c r="E407"/>
      <c r="F407"/>
      <c r="G407"/>
      <c r="H407"/>
      <c r="I407"/>
      <c r="J407"/>
      <c r="K407"/>
      <c r="L407"/>
      <c r="M407"/>
      <c r="N407"/>
      <c r="O407"/>
      <c r="P407"/>
      <c r="Q407"/>
      <c r="R407"/>
      <c r="S407"/>
      <c r="T407"/>
      <c r="U407"/>
      <c r="V407"/>
      <c r="W407"/>
    </row>
    <row r="408" spans="1:23" x14ac:dyDescent="0.25">
      <c r="A408"/>
      <c r="B408"/>
      <c r="C408"/>
      <c r="D408"/>
      <c r="E408"/>
      <c r="F408"/>
      <c r="G408"/>
      <c r="H408"/>
      <c r="I408"/>
      <c r="J408"/>
      <c r="K408"/>
      <c r="L408"/>
      <c r="M408"/>
      <c r="N408"/>
      <c r="O408"/>
      <c r="P408"/>
      <c r="Q408"/>
      <c r="R408"/>
      <c r="S408"/>
      <c r="T408"/>
      <c r="U408"/>
      <c r="V408"/>
      <c r="W408"/>
    </row>
    <row r="409" spans="1:23" x14ac:dyDescent="0.25">
      <c r="A409"/>
      <c r="B409"/>
      <c r="C409"/>
      <c r="D409"/>
      <c r="E409"/>
      <c r="F409"/>
      <c r="G409"/>
      <c r="H409"/>
      <c r="I409"/>
      <c r="J409"/>
      <c r="K409"/>
      <c r="L409"/>
      <c r="M409"/>
      <c r="N409"/>
      <c r="O409"/>
      <c r="P409"/>
      <c r="Q409"/>
      <c r="R409"/>
      <c r="S409"/>
      <c r="T409"/>
      <c r="U409"/>
      <c r="V409"/>
      <c r="W409"/>
    </row>
    <row r="410" spans="1:23" x14ac:dyDescent="0.25">
      <c r="A410"/>
      <c r="B410"/>
      <c r="C410"/>
      <c r="D410"/>
      <c r="E410"/>
      <c r="F410"/>
      <c r="G410"/>
      <c r="H410"/>
      <c r="I410"/>
      <c r="J410"/>
      <c r="K410"/>
      <c r="L410"/>
      <c r="M410"/>
      <c r="N410"/>
      <c r="O410"/>
      <c r="P410"/>
      <c r="Q410"/>
      <c r="R410"/>
      <c r="S410"/>
      <c r="T410"/>
      <c r="U410"/>
      <c r="V410"/>
      <c r="W410"/>
    </row>
    <row r="411" spans="1:23" x14ac:dyDescent="0.25">
      <c r="A411"/>
      <c r="B411"/>
      <c r="C411"/>
      <c r="D411"/>
      <c r="E411"/>
      <c r="F411"/>
      <c r="G411"/>
      <c r="H411"/>
      <c r="I411"/>
      <c r="J411"/>
      <c r="K411"/>
      <c r="L411"/>
      <c r="M411"/>
      <c r="N411"/>
      <c r="O411"/>
      <c r="P411"/>
      <c r="Q411"/>
      <c r="R411"/>
      <c r="S411"/>
      <c r="T411"/>
      <c r="U411"/>
      <c r="V411"/>
      <c r="W411"/>
    </row>
    <row r="412" spans="1:23" x14ac:dyDescent="0.25">
      <c r="A412"/>
      <c r="B412"/>
      <c r="C412"/>
      <c r="D412"/>
      <c r="E412"/>
      <c r="F412"/>
      <c r="G412"/>
      <c r="H412"/>
      <c r="I412"/>
      <c r="J412"/>
      <c r="K412"/>
      <c r="L412"/>
      <c r="M412"/>
      <c r="N412"/>
      <c r="O412"/>
      <c r="P412"/>
      <c r="Q412"/>
      <c r="R412"/>
      <c r="S412"/>
      <c r="T412"/>
      <c r="U412"/>
      <c r="V412"/>
      <c r="W412"/>
    </row>
    <row r="413" spans="1:23" x14ac:dyDescent="0.25">
      <c r="A413"/>
      <c r="B413"/>
      <c r="C413"/>
      <c r="D413"/>
      <c r="E413"/>
      <c r="F413"/>
      <c r="G413"/>
      <c r="H413"/>
      <c r="I413"/>
      <c r="J413"/>
      <c r="K413"/>
      <c r="L413"/>
      <c r="M413"/>
      <c r="N413"/>
      <c r="O413"/>
      <c r="P413"/>
      <c r="Q413"/>
      <c r="R413"/>
      <c r="S413"/>
      <c r="T413"/>
      <c r="U413"/>
      <c r="V413"/>
      <c r="W413"/>
    </row>
    <row r="414" spans="1:23" x14ac:dyDescent="0.25">
      <c r="A414"/>
      <c r="B414"/>
      <c r="C414"/>
      <c r="D414"/>
      <c r="E414"/>
      <c r="F414"/>
      <c r="G414"/>
      <c r="H414"/>
      <c r="I414"/>
      <c r="J414"/>
      <c r="K414"/>
      <c r="L414"/>
      <c r="M414"/>
      <c r="N414"/>
      <c r="O414"/>
      <c r="P414"/>
      <c r="Q414"/>
      <c r="R414"/>
      <c r="S414"/>
      <c r="T414"/>
      <c r="U414"/>
      <c r="V414"/>
      <c r="W414"/>
    </row>
    <row r="415" spans="1:23" x14ac:dyDescent="0.25">
      <c r="A415"/>
      <c r="B415"/>
      <c r="C415"/>
      <c r="D415"/>
      <c r="E415"/>
      <c r="F415"/>
      <c r="G415"/>
      <c r="H415"/>
      <c r="I415"/>
      <c r="J415"/>
      <c r="K415"/>
      <c r="L415"/>
      <c r="M415"/>
      <c r="N415"/>
      <c r="O415"/>
      <c r="P415"/>
      <c r="Q415"/>
      <c r="R415"/>
      <c r="S415"/>
      <c r="T415"/>
      <c r="U415"/>
      <c r="V415"/>
      <c r="W415"/>
    </row>
    <row r="416" spans="1:23" x14ac:dyDescent="0.25">
      <c r="A416"/>
      <c r="B416"/>
      <c r="C416"/>
      <c r="D416"/>
      <c r="E416"/>
      <c r="F416"/>
      <c r="G416"/>
      <c r="H416"/>
      <c r="I416"/>
      <c r="J416"/>
      <c r="K416"/>
      <c r="L416"/>
      <c r="M416"/>
      <c r="N416"/>
      <c r="O416"/>
      <c r="P416"/>
      <c r="Q416"/>
      <c r="R416"/>
      <c r="S416"/>
      <c r="T416"/>
      <c r="U416"/>
      <c r="V416"/>
      <c r="W416"/>
    </row>
    <row r="417" spans="1:23" x14ac:dyDescent="0.25">
      <c r="A417"/>
      <c r="B417"/>
      <c r="C417"/>
      <c r="D417"/>
      <c r="E417"/>
      <c r="F417"/>
      <c r="G417"/>
      <c r="H417"/>
      <c r="I417"/>
      <c r="J417"/>
      <c r="K417"/>
      <c r="L417"/>
      <c r="M417"/>
      <c r="N417"/>
      <c r="O417"/>
      <c r="P417"/>
      <c r="Q417"/>
      <c r="R417"/>
      <c r="S417"/>
      <c r="T417"/>
      <c r="U417"/>
      <c r="V417"/>
      <c r="W417"/>
    </row>
    <row r="418" spans="1:23" x14ac:dyDescent="0.25">
      <c r="A418"/>
      <c r="B418"/>
      <c r="C418"/>
      <c r="D418"/>
      <c r="E418"/>
      <c r="F418"/>
      <c r="G418"/>
      <c r="H418"/>
      <c r="I418"/>
      <c r="J418"/>
      <c r="K418"/>
      <c r="L418"/>
      <c r="M418"/>
      <c r="N418"/>
      <c r="O418"/>
      <c r="P418"/>
      <c r="Q418"/>
      <c r="R418"/>
      <c r="S418"/>
      <c r="T418"/>
      <c r="U418"/>
      <c r="V418"/>
      <c r="W418"/>
    </row>
    <row r="419" spans="1:23" x14ac:dyDescent="0.25">
      <c r="A419"/>
      <c r="B419"/>
      <c r="C419"/>
      <c r="D419"/>
      <c r="E419"/>
      <c r="F419"/>
      <c r="G419"/>
      <c r="H419"/>
      <c r="I419"/>
      <c r="J419"/>
      <c r="K419"/>
      <c r="L419"/>
      <c r="M419"/>
      <c r="N419"/>
      <c r="O419"/>
      <c r="P419"/>
      <c r="Q419"/>
      <c r="R419"/>
      <c r="S419"/>
      <c r="T419"/>
      <c r="U419"/>
      <c r="V419"/>
      <c r="W419"/>
    </row>
    <row r="420" spans="1:23" x14ac:dyDescent="0.25">
      <c r="A420"/>
      <c r="B420"/>
      <c r="C420"/>
      <c r="D420"/>
      <c r="E420"/>
      <c r="F420"/>
      <c r="G420"/>
      <c r="H420"/>
      <c r="I420"/>
      <c r="J420"/>
      <c r="K420"/>
      <c r="L420"/>
      <c r="M420"/>
      <c r="N420"/>
      <c r="O420"/>
      <c r="P420"/>
      <c r="Q420"/>
      <c r="R420"/>
      <c r="S420"/>
      <c r="T420"/>
      <c r="U420"/>
      <c r="V420"/>
      <c r="W420"/>
    </row>
    <row r="421" spans="1:23" x14ac:dyDescent="0.25">
      <c r="A421"/>
      <c r="B421"/>
      <c r="C421"/>
      <c r="D421"/>
      <c r="E421"/>
      <c r="F421"/>
      <c r="G421"/>
      <c r="H421"/>
      <c r="I421"/>
      <c r="J421"/>
      <c r="K421"/>
      <c r="L421"/>
      <c r="M421"/>
      <c r="N421"/>
      <c r="O421"/>
      <c r="P421"/>
      <c r="Q421"/>
      <c r="R421"/>
      <c r="S421"/>
      <c r="T421"/>
      <c r="U421"/>
      <c r="V421"/>
      <c r="W421"/>
    </row>
    <row r="422" spans="1:23" x14ac:dyDescent="0.25">
      <c r="A422"/>
      <c r="B422"/>
      <c r="C422"/>
      <c r="D422"/>
      <c r="E422"/>
      <c r="F422"/>
      <c r="G422"/>
      <c r="H422"/>
      <c r="I422"/>
      <c r="J422"/>
      <c r="K422"/>
      <c r="L422"/>
      <c r="M422"/>
      <c r="N422"/>
      <c r="O422"/>
      <c r="P422"/>
      <c r="Q422"/>
      <c r="R422"/>
      <c r="S422"/>
      <c r="T422"/>
      <c r="U422"/>
      <c r="V422"/>
      <c r="W422"/>
    </row>
    <row r="423" spans="1:23" x14ac:dyDescent="0.25">
      <c r="A423"/>
      <c r="B423"/>
      <c r="C423"/>
      <c r="D423"/>
      <c r="E423"/>
      <c r="F423"/>
      <c r="G423"/>
      <c r="H423"/>
      <c r="I423"/>
      <c r="J423"/>
      <c r="K423"/>
      <c r="L423"/>
      <c r="M423"/>
      <c r="N423"/>
      <c r="O423"/>
      <c r="P423"/>
      <c r="Q423"/>
      <c r="R423"/>
      <c r="S423"/>
      <c r="T423"/>
      <c r="U423"/>
      <c r="V423"/>
      <c r="W423"/>
    </row>
    <row r="424" spans="1:23" x14ac:dyDescent="0.25">
      <c r="A424"/>
      <c r="B424"/>
      <c r="C424"/>
      <c r="D424"/>
      <c r="E424"/>
      <c r="F424"/>
      <c r="G424"/>
      <c r="H424"/>
      <c r="I424"/>
      <c r="J424"/>
      <c r="K424"/>
      <c r="L424"/>
      <c r="M424"/>
      <c r="N424"/>
      <c r="O424"/>
      <c r="P424"/>
      <c r="Q424"/>
      <c r="R424"/>
      <c r="S424"/>
      <c r="T424"/>
      <c r="U424"/>
      <c r="V424"/>
      <c r="W424"/>
    </row>
    <row r="425" spans="1:23" x14ac:dyDescent="0.25">
      <c r="A425"/>
      <c r="B425"/>
      <c r="C425"/>
      <c r="D425"/>
      <c r="E425"/>
      <c r="F425"/>
      <c r="G425"/>
      <c r="H425"/>
      <c r="I425"/>
      <c r="J425"/>
      <c r="K425"/>
      <c r="L425"/>
      <c r="M425"/>
      <c r="N425"/>
      <c r="O425"/>
      <c r="P425"/>
      <c r="Q425"/>
      <c r="R425"/>
      <c r="S425"/>
      <c r="T425"/>
      <c r="U425"/>
      <c r="V425"/>
      <c r="W425"/>
    </row>
    <row r="426" spans="1:23" x14ac:dyDescent="0.25">
      <c r="A426"/>
      <c r="B426"/>
      <c r="C426"/>
      <c r="D426"/>
      <c r="E426"/>
      <c r="F426"/>
      <c r="G426"/>
      <c r="H426"/>
      <c r="I426"/>
      <c r="J426"/>
      <c r="K426"/>
      <c r="L426"/>
      <c r="M426"/>
      <c r="N426"/>
      <c r="O426"/>
      <c r="P426"/>
      <c r="Q426"/>
      <c r="R426"/>
      <c r="S426"/>
      <c r="T426"/>
      <c r="U426"/>
      <c r="V426"/>
      <c r="W426"/>
    </row>
    <row r="427" spans="1:23" x14ac:dyDescent="0.25">
      <c r="A427"/>
      <c r="B427"/>
      <c r="C427"/>
      <c r="D427"/>
      <c r="E427"/>
      <c r="F427"/>
      <c r="G427"/>
      <c r="H427"/>
      <c r="I427"/>
      <c r="J427"/>
      <c r="K427"/>
      <c r="L427"/>
      <c r="M427"/>
      <c r="N427"/>
      <c r="O427"/>
      <c r="P427"/>
      <c r="Q427"/>
      <c r="R427"/>
      <c r="S427"/>
      <c r="T427"/>
      <c r="U427"/>
      <c r="V427"/>
      <c r="W427"/>
    </row>
    <row r="428" spans="1:23" x14ac:dyDescent="0.25">
      <c r="A428"/>
      <c r="B428"/>
      <c r="C428"/>
      <c r="D428"/>
      <c r="E428"/>
      <c r="F428"/>
      <c r="G428"/>
      <c r="H428"/>
      <c r="I428"/>
      <c r="J428"/>
      <c r="K428"/>
      <c r="L428"/>
      <c r="M428"/>
      <c r="N428"/>
      <c r="O428"/>
      <c r="P428"/>
      <c r="Q428"/>
      <c r="R428"/>
      <c r="S428"/>
      <c r="T428"/>
      <c r="U428"/>
      <c r="V428"/>
      <c r="W428"/>
    </row>
    <row r="429" spans="1:23" x14ac:dyDescent="0.25">
      <c r="A429"/>
      <c r="B429"/>
      <c r="C429"/>
      <c r="D429"/>
      <c r="E429"/>
      <c r="F429"/>
      <c r="G429"/>
      <c r="H429"/>
      <c r="I429"/>
      <c r="J429"/>
      <c r="K429"/>
      <c r="L429"/>
      <c r="M429"/>
      <c r="N429"/>
      <c r="O429"/>
      <c r="P429"/>
      <c r="Q429"/>
      <c r="R429"/>
      <c r="S429"/>
      <c r="T429"/>
      <c r="U429"/>
      <c r="V429"/>
      <c r="W429"/>
    </row>
    <row r="430" spans="1:23" x14ac:dyDescent="0.25">
      <c r="A430"/>
      <c r="B430"/>
      <c r="C430"/>
      <c r="D430"/>
      <c r="E430"/>
      <c r="F430"/>
      <c r="G430"/>
      <c r="H430"/>
      <c r="I430"/>
      <c r="J430"/>
      <c r="K430"/>
      <c r="L430"/>
      <c r="M430"/>
      <c r="N430"/>
      <c r="O430"/>
      <c r="P430"/>
      <c r="Q430"/>
      <c r="R430"/>
      <c r="S430"/>
      <c r="T430"/>
      <c r="U430"/>
      <c r="V430"/>
      <c r="W430"/>
    </row>
    <row r="431" spans="1:23" x14ac:dyDescent="0.25">
      <c r="A431"/>
      <c r="B431"/>
      <c r="C431"/>
      <c r="D431"/>
      <c r="E431"/>
      <c r="F431"/>
      <c r="G431"/>
      <c r="H431"/>
      <c r="I431"/>
      <c r="J431"/>
      <c r="K431"/>
      <c r="L431"/>
      <c r="M431"/>
      <c r="N431"/>
      <c r="O431"/>
      <c r="P431"/>
      <c r="Q431"/>
      <c r="R431"/>
      <c r="S431"/>
      <c r="T431"/>
      <c r="U431"/>
      <c r="V431"/>
      <c r="W431"/>
    </row>
    <row r="432" spans="1:23" x14ac:dyDescent="0.25">
      <c r="A432"/>
      <c r="B432"/>
      <c r="C432"/>
      <c r="D432"/>
      <c r="E432"/>
      <c r="F432"/>
      <c r="G432"/>
      <c r="H432"/>
      <c r="I432"/>
      <c r="J432"/>
      <c r="K432"/>
      <c r="L432"/>
      <c r="M432"/>
      <c r="N432"/>
      <c r="O432"/>
      <c r="P432"/>
      <c r="Q432"/>
      <c r="R432"/>
      <c r="S432"/>
      <c r="T432"/>
      <c r="U432"/>
      <c r="V432"/>
      <c r="W432"/>
    </row>
    <row r="433" spans="1:23" x14ac:dyDescent="0.25">
      <c r="A433"/>
      <c r="B433"/>
      <c r="C433"/>
      <c r="D433"/>
      <c r="E433"/>
      <c r="F433"/>
      <c r="G433"/>
      <c r="H433"/>
      <c r="I433"/>
      <c r="J433"/>
      <c r="K433"/>
      <c r="L433"/>
      <c r="M433"/>
      <c r="N433"/>
      <c r="O433"/>
      <c r="P433"/>
      <c r="Q433"/>
      <c r="R433"/>
      <c r="S433"/>
      <c r="T433"/>
      <c r="U433"/>
      <c r="V433"/>
      <c r="W433"/>
    </row>
    <row r="434" spans="1:23" x14ac:dyDescent="0.25">
      <c r="A434"/>
      <c r="B434"/>
      <c r="C434"/>
      <c r="D434"/>
      <c r="E434"/>
      <c r="F434"/>
      <c r="G434"/>
      <c r="H434"/>
      <c r="I434"/>
      <c r="J434"/>
      <c r="K434"/>
      <c r="L434"/>
      <c r="M434"/>
      <c r="N434"/>
      <c r="O434"/>
      <c r="P434"/>
      <c r="Q434"/>
      <c r="R434"/>
      <c r="S434"/>
      <c r="T434"/>
      <c r="U434"/>
      <c r="V434"/>
      <c r="W434"/>
    </row>
    <row r="435" spans="1:23" x14ac:dyDescent="0.25">
      <c r="A435"/>
      <c r="B435"/>
      <c r="C435"/>
      <c r="D435"/>
      <c r="E435"/>
      <c r="F435"/>
      <c r="G435"/>
      <c r="H435"/>
      <c r="I435"/>
      <c r="J435"/>
      <c r="K435"/>
      <c r="L435"/>
      <c r="M435"/>
      <c r="N435"/>
      <c r="O435"/>
      <c r="P435"/>
      <c r="Q435"/>
      <c r="R435"/>
      <c r="S435"/>
      <c r="T435"/>
      <c r="U435"/>
      <c r="V435"/>
      <c r="W435"/>
    </row>
    <row r="436" spans="1:23" x14ac:dyDescent="0.25">
      <c r="A436"/>
      <c r="B436"/>
      <c r="C436"/>
      <c r="D436"/>
      <c r="E436"/>
      <c r="F436"/>
      <c r="G436"/>
      <c r="H436"/>
      <c r="I436"/>
      <c r="J436"/>
      <c r="K436"/>
      <c r="L436"/>
      <c r="M436"/>
      <c r="N436"/>
      <c r="O436"/>
      <c r="P436"/>
      <c r="Q436"/>
      <c r="R436"/>
      <c r="S436"/>
      <c r="T436"/>
      <c r="U436"/>
      <c r="V436"/>
      <c r="W436"/>
    </row>
    <row r="437" spans="1:23" x14ac:dyDescent="0.25">
      <c r="A437"/>
      <c r="B437"/>
      <c r="C437"/>
      <c r="D437"/>
      <c r="E437"/>
      <c r="F437"/>
      <c r="G437"/>
      <c r="H437"/>
      <c r="I437"/>
      <c r="J437"/>
      <c r="K437"/>
      <c r="L437"/>
      <c r="M437"/>
      <c r="N437"/>
      <c r="O437"/>
      <c r="P437"/>
      <c r="Q437"/>
      <c r="R437"/>
      <c r="S437"/>
      <c r="T437"/>
      <c r="U437"/>
      <c r="V437"/>
      <c r="W437"/>
    </row>
    <row r="438" spans="1:23" x14ac:dyDescent="0.25">
      <c r="A438"/>
      <c r="B438"/>
      <c r="C438"/>
      <c r="D438"/>
      <c r="E438"/>
      <c r="F438"/>
      <c r="G438"/>
      <c r="H438"/>
      <c r="I438"/>
      <c r="J438"/>
      <c r="K438"/>
      <c r="L438"/>
      <c r="M438"/>
      <c r="N438"/>
      <c r="O438"/>
      <c r="P438"/>
      <c r="Q438"/>
      <c r="R438"/>
      <c r="S438"/>
      <c r="T438"/>
      <c r="U438"/>
      <c r="V438"/>
      <c r="W438"/>
    </row>
    <row r="439" spans="1:23" x14ac:dyDescent="0.25">
      <c r="A439"/>
      <c r="B439"/>
      <c r="C439"/>
      <c r="D439"/>
      <c r="E439"/>
      <c r="F439"/>
      <c r="G439"/>
      <c r="H439"/>
      <c r="I439"/>
      <c r="J439"/>
      <c r="K439"/>
      <c r="L439"/>
      <c r="M439"/>
      <c r="N439"/>
      <c r="O439"/>
      <c r="P439"/>
      <c r="Q439"/>
      <c r="R439"/>
      <c r="S439"/>
      <c r="T439"/>
      <c r="U439"/>
      <c r="V439"/>
      <c r="W439"/>
    </row>
    <row r="440" spans="1:23" x14ac:dyDescent="0.25">
      <c r="A440"/>
      <c r="B440"/>
      <c r="C440"/>
      <c r="D440"/>
      <c r="E440"/>
      <c r="F440"/>
      <c r="G440"/>
      <c r="H440"/>
      <c r="I440"/>
      <c r="J440"/>
      <c r="K440"/>
      <c r="L440"/>
      <c r="M440"/>
      <c r="N440"/>
      <c r="O440"/>
      <c r="P440"/>
      <c r="Q440"/>
      <c r="R440"/>
      <c r="S440"/>
      <c r="T440"/>
      <c r="U440"/>
      <c r="V440"/>
      <c r="W440"/>
    </row>
    <row r="441" spans="1:23" x14ac:dyDescent="0.25">
      <c r="A441"/>
      <c r="B441"/>
      <c r="C441"/>
      <c r="D441"/>
      <c r="E441"/>
      <c r="F441"/>
      <c r="G441"/>
      <c r="H441"/>
      <c r="I441"/>
      <c r="J441"/>
      <c r="K441"/>
      <c r="L441"/>
      <c r="M441"/>
      <c r="N441"/>
      <c r="O441"/>
      <c r="P441"/>
      <c r="Q441"/>
      <c r="R441"/>
      <c r="S441"/>
      <c r="T441"/>
      <c r="U441"/>
      <c r="V441"/>
      <c r="W441"/>
    </row>
    <row r="442" spans="1:23" x14ac:dyDescent="0.25">
      <c r="A442"/>
      <c r="B442"/>
      <c r="C442"/>
      <c r="D442"/>
      <c r="E442"/>
      <c r="F442"/>
      <c r="G442"/>
      <c r="H442"/>
      <c r="I442"/>
      <c r="J442"/>
      <c r="K442"/>
      <c r="L442"/>
      <c r="M442"/>
      <c r="N442"/>
      <c r="O442"/>
      <c r="P442"/>
      <c r="Q442"/>
      <c r="R442"/>
      <c r="S442"/>
      <c r="T442"/>
      <c r="U442"/>
      <c r="V442"/>
      <c r="W442"/>
    </row>
    <row r="443" spans="1:23" x14ac:dyDescent="0.25">
      <c r="A443"/>
      <c r="B443"/>
      <c r="C443"/>
      <c r="D443"/>
      <c r="E443"/>
      <c r="F443"/>
      <c r="G443"/>
      <c r="H443"/>
      <c r="I443"/>
      <c r="J443"/>
      <c r="K443"/>
      <c r="L443"/>
      <c r="M443"/>
      <c r="N443"/>
      <c r="O443"/>
      <c r="P443"/>
      <c r="Q443"/>
      <c r="R443"/>
      <c r="S443"/>
      <c r="T443"/>
      <c r="U443"/>
      <c r="V443"/>
      <c r="W443"/>
    </row>
    <row r="444" spans="1:23" x14ac:dyDescent="0.25">
      <c r="A444"/>
      <c r="B444"/>
      <c r="C444"/>
      <c r="D444"/>
      <c r="E444"/>
      <c r="F444"/>
      <c r="G444"/>
      <c r="H444"/>
      <c r="I444"/>
      <c r="J444"/>
      <c r="K444"/>
      <c r="L444"/>
      <c r="M444"/>
      <c r="N444"/>
      <c r="O444"/>
      <c r="P444"/>
      <c r="Q444"/>
      <c r="R444"/>
      <c r="S444"/>
      <c r="T444"/>
      <c r="U444"/>
      <c r="V444"/>
      <c r="W444"/>
    </row>
    <row r="445" spans="1:23" x14ac:dyDescent="0.25">
      <c r="A445"/>
      <c r="B445"/>
      <c r="C445"/>
      <c r="D445"/>
      <c r="E445"/>
      <c r="F445"/>
      <c r="G445"/>
      <c r="H445"/>
      <c r="I445"/>
      <c r="J445"/>
      <c r="K445"/>
      <c r="L445"/>
      <c r="M445"/>
      <c r="N445"/>
      <c r="O445"/>
      <c r="P445"/>
      <c r="Q445"/>
      <c r="R445"/>
      <c r="S445"/>
      <c r="T445"/>
      <c r="U445"/>
      <c r="V445"/>
      <c r="W445"/>
    </row>
    <row r="446" spans="1:23" x14ac:dyDescent="0.25">
      <c r="A446"/>
      <c r="B446"/>
      <c r="C446"/>
      <c r="D446"/>
      <c r="E446"/>
      <c r="F446"/>
      <c r="G446"/>
      <c r="H446"/>
      <c r="I446"/>
      <c r="J446"/>
      <c r="K446"/>
      <c r="L446"/>
      <c r="M446"/>
      <c r="N446"/>
      <c r="O446"/>
      <c r="P446"/>
      <c r="Q446"/>
      <c r="R446"/>
      <c r="S446"/>
      <c r="T446"/>
      <c r="U446"/>
      <c r="V446"/>
      <c r="W446"/>
    </row>
    <row r="447" spans="1:23" x14ac:dyDescent="0.25">
      <c r="A447"/>
      <c r="B447"/>
      <c r="C447"/>
      <c r="D447"/>
      <c r="E447"/>
      <c r="F447"/>
      <c r="G447"/>
      <c r="H447"/>
      <c r="I447"/>
      <c r="J447"/>
      <c r="K447"/>
      <c r="L447"/>
      <c r="M447"/>
      <c r="N447"/>
      <c r="O447"/>
      <c r="P447"/>
      <c r="Q447"/>
      <c r="R447"/>
      <c r="S447"/>
      <c r="T447"/>
      <c r="U447"/>
      <c r="V447"/>
      <c r="W447"/>
    </row>
    <row r="448" spans="1:23" x14ac:dyDescent="0.25">
      <c r="A448"/>
      <c r="B448"/>
      <c r="C448"/>
      <c r="D448"/>
      <c r="E448"/>
      <c r="F448"/>
      <c r="G448"/>
      <c r="H448"/>
      <c r="I448"/>
      <c r="J448"/>
      <c r="K448"/>
      <c r="L448"/>
      <c r="M448"/>
      <c r="N448"/>
      <c r="O448"/>
      <c r="P448"/>
      <c r="Q448"/>
      <c r="R448"/>
      <c r="S448"/>
      <c r="T448"/>
      <c r="U448"/>
      <c r="V448"/>
      <c r="W448"/>
    </row>
    <row r="449" spans="1:23" x14ac:dyDescent="0.25">
      <c r="A449"/>
      <c r="B449"/>
      <c r="C449"/>
      <c r="D449"/>
      <c r="E449"/>
      <c r="F449"/>
      <c r="G449"/>
      <c r="H449"/>
      <c r="I449"/>
      <c r="J449"/>
      <c r="K449"/>
      <c r="L449"/>
      <c r="M449"/>
      <c r="N449"/>
      <c r="O449"/>
      <c r="P449"/>
      <c r="Q449"/>
      <c r="R449"/>
      <c r="S449"/>
      <c r="T449"/>
      <c r="U449"/>
      <c r="V449"/>
      <c r="W449"/>
    </row>
    <row r="450" spans="1:23" x14ac:dyDescent="0.25">
      <c r="A450"/>
      <c r="B450"/>
      <c r="C450"/>
      <c r="D450"/>
      <c r="E450"/>
      <c r="F450"/>
      <c r="G450"/>
      <c r="H450"/>
      <c r="I450"/>
      <c r="J450"/>
      <c r="K450"/>
      <c r="L450"/>
      <c r="M450"/>
      <c r="N450"/>
      <c r="O450"/>
      <c r="P450"/>
      <c r="Q450"/>
      <c r="R450"/>
      <c r="S450"/>
      <c r="T450"/>
      <c r="U450"/>
      <c r="V450"/>
      <c r="W450"/>
    </row>
    <row r="451" spans="1:23" x14ac:dyDescent="0.25">
      <c r="A451"/>
      <c r="B451"/>
      <c r="C451"/>
      <c r="D451"/>
      <c r="E451"/>
      <c r="F451"/>
      <c r="G451"/>
      <c r="H451"/>
      <c r="I451"/>
      <c r="J451"/>
      <c r="K451"/>
      <c r="L451"/>
      <c r="M451"/>
      <c r="N451"/>
      <c r="O451"/>
      <c r="P451"/>
      <c r="Q451"/>
      <c r="R451"/>
      <c r="S451"/>
      <c r="T451"/>
      <c r="U451"/>
      <c r="V451"/>
      <c r="W451"/>
    </row>
    <row r="452" spans="1:23" x14ac:dyDescent="0.25">
      <c r="A452"/>
      <c r="B452"/>
      <c r="C452"/>
      <c r="D452"/>
      <c r="E452"/>
      <c r="F452"/>
      <c r="G452"/>
      <c r="H452"/>
      <c r="I452"/>
      <c r="J452"/>
      <c r="K452"/>
      <c r="L452"/>
      <c r="M452"/>
      <c r="N452"/>
      <c r="O452"/>
      <c r="P452"/>
      <c r="Q452"/>
      <c r="R452"/>
      <c r="S452"/>
      <c r="T452"/>
      <c r="U452"/>
      <c r="V452"/>
      <c r="W452"/>
    </row>
    <row r="453" spans="1:23" x14ac:dyDescent="0.25">
      <c r="A453"/>
      <c r="B453"/>
      <c r="C453"/>
      <c r="D453"/>
      <c r="E453"/>
      <c r="F453"/>
      <c r="G453"/>
      <c r="H453"/>
      <c r="I453"/>
      <c r="J453"/>
      <c r="K453"/>
      <c r="L453"/>
      <c r="M453"/>
      <c r="N453"/>
      <c r="O453"/>
      <c r="P453"/>
      <c r="Q453"/>
      <c r="R453"/>
      <c r="S453"/>
      <c r="T453"/>
      <c r="U453"/>
      <c r="V453"/>
      <c r="W453"/>
    </row>
    <row r="454" spans="1:23" x14ac:dyDescent="0.25">
      <c r="A454"/>
      <c r="B454"/>
      <c r="C454"/>
      <c r="D454"/>
      <c r="E454"/>
      <c r="F454"/>
      <c r="G454"/>
      <c r="H454"/>
      <c r="I454"/>
      <c r="J454"/>
      <c r="K454"/>
      <c r="L454"/>
      <c r="M454"/>
      <c r="N454"/>
      <c r="O454"/>
      <c r="P454"/>
      <c r="Q454"/>
      <c r="R454"/>
      <c r="S454"/>
      <c r="T454"/>
      <c r="U454"/>
      <c r="V454"/>
      <c r="W454"/>
    </row>
    <row r="455" spans="1:23" x14ac:dyDescent="0.25">
      <c r="A455"/>
      <c r="B455"/>
      <c r="C455"/>
      <c r="D455"/>
      <c r="E455"/>
      <c r="F455"/>
      <c r="G455"/>
      <c r="H455"/>
      <c r="I455"/>
      <c r="J455"/>
      <c r="K455"/>
      <c r="L455"/>
      <c r="M455"/>
      <c r="N455"/>
      <c r="O455"/>
      <c r="P455"/>
      <c r="Q455"/>
      <c r="R455"/>
      <c r="S455"/>
      <c r="T455"/>
      <c r="U455"/>
      <c r="V455"/>
      <c r="W455"/>
    </row>
    <row r="456" spans="1:23" x14ac:dyDescent="0.25">
      <c r="A456"/>
      <c r="B456"/>
      <c r="C456"/>
      <c r="D456"/>
      <c r="E456"/>
      <c r="F456"/>
      <c r="G456"/>
      <c r="H456"/>
      <c r="I456"/>
      <c r="J456"/>
      <c r="K456"/>
      <c r="L456"/>
      <c r="M456"/>
      <c r="N456"/>
      <c r="O456"/>
      <c r="P456"/>
      <c r="Q456"/>
      <c r="R456"/>
      <c r="S456"/>
      <c r="T456"/>
      <c r="U456"/>
      <c r="V456"/>
      <c r="W456"/>
    </row>
    <row r="457" spans="1:23" x14ac:dyDescent="0.25">
      <c r="A457"/>
      <c r="B457"/>
      <c r="C457"/>
      <c r="D457"/>
      <c r="E457"/>
      <c r="F457"/>
      <c r="G457"/>
      <c r="H457"/>
      <c r="I457"/>
      <c r="J457"/>
      <c r="K457"/>
      <c r="L457"/>
      <c r="M457"/>
      <c r="N457"/>
      <c r="O457"/>
      <c r="P457"/>
      <c r="Q457"/>
      <c r="R457"/>
      <c r="S457"/>
      <c r="T457"/>
      <c r="U457"/>
      <c r="V457"/>
      <c r="W457"/>
    </row>
    <row r="458" spans="1:23" x14ac:dyDescent="0.25">
      <c r="A458"/>
      <c r="B458"/>
      <c r="C458"/>
      <c r="D458"/>
      <c r="E458"/>
      <c r="F458"/>
      <c r="G458"/>
      <c r="H458"/>
      <c r="I458"/>
      <c r="J458"/>
      <c r="K458"/>
      <c r="L458"/>
      <c r="M458"/>
      <c r="N458"/>
      <c r="O458"/>
      <c r="P458"/>
      <c r="Q458"/>
      <c r="R458"/>
      <c r="S458"/>
      <c r="T458"/>
      <c r="U458"/>
      <c r="V458"/>
      <c r="W458"/>
    </row>
    <row r="459" spans="1:23" x14ac:dyDescent="0.25">
      <c r="A459"/>
      <c r="B459"/>
      <c r="C459"/>
      <c r="D459"/>
      <c r="E459"/>
      <c r="F459"/>
      <c r="G459"/>
      <c r="H459"/>
      <c r="I459"/>
      <c r="J459"/>
      <c r="K459"/>
      <c r="L459"/>
      <c r="M459"/>
      <c r="N459"/>
      <c r="O459"/>
      <c r="P459"/>
      <c r="Q459"/>
      <c r="R459"/>
      <c r="S459"/>
      <c r="T459"/>
      <c r="U459"/>
      <c r="V459"/>
      <c r="W459"/>
    </row>
    <row r="460" spans="1:23" x14ac:dyDescent="0.25">
      <c r="A460"/>
      <c r="B460"/>
      <c r="C460"/>
      <c r="D460"/>
      <c r="E460"/>
      <c r="F460"/>
      <c r="G460"/>
      <c r="H460"/>
      <c r="I460"/>
      <c r="J460"/>
      <c r="K460"/>
      <c r="L460"/>
      <c r="M460"/>
      <c r="N460"/>
      <c r="O460"/>
      <c r="P460"/>
      <c r="Q460"/>
      <c r="R460"/>
      <c r="S460"/>
      <c r="T460"/>
      <c r="U460"/>
      <c r="V460"/>
      <c r="W460"/>
    </row>
    <row r="461" spans="1:23" x14ac:dyDescent="0.25">
      <c r="A461"/>
      <c r="B461"/>
      <c r="C461"/>
      <c r="D461"/>
      <c r="E461"/>
      <c r="F461"/>
      <c r="G461"/>
      <c r="H461"/>
      <c r="I461"/>
      <c r="J461"/>
      <c r="K461"/>
      <c r="L461"/>
      <c r="M461"/>
      <c r="N461"/>
      <c r="O461"/>
      <c r="P461"/>
      <c r="Q461"/>
      <c r="R461"/>
      <c r="S461"/>
      <c r="T461"/>
      <c r="U461"/>
      <c r="V461"/>
      <c r="W461"/>
    </row>
    <row r="462" spans="1:23" x14ac:dyDescent="0.25">
      <c r="A462"/>
      <c r="B462"/>
      <c r="C462"/>
      <c r="D462"/>
      <c r="E462"/>
      <c r="F462"/>
      <c r="G462"/>
      <c r="H462"/>
      <c r="I462"/>
      <c r="J462"/>
      <c r="K462"/>
      <c r="L462"/>
      <c r="M462"/>
      <c r="N462"/>
      <c r="O462"/>
      <c r="P462"/>
      <c r="Q462"/>
      <c r="R462"/>
      <c r="S462"/>
      <c r="T462"/>
      <c r="U462"/>
      <c r="V462"/>
      <c r="W462"/>
    </row>
    <row r="463" spans="1:23" x14ac:dyDescent="0.25">
      <c r="A463"/>
      <c r="B463"/>
      <c r="C463"/>
      <c r="D463"/>
      <c r="E463"/>
      <c r="F463"/>
      <c r="G463"/>
      <c r="H463"/>
      <c r="I463"/>
      <c r="J463"/>
      <c r="K463"/>
      <c r="L463"/>
      <c r="M463"/>
      <c r="N463"/>
      <c r="O463"/>
      <c r="P463"/>
      <c r="Q463"/>
      <c r="R463"/>
      <c r="S463"/>
      <c r="T463"/>
      <c r="U463"/>
      <c r="V463"/>
      <c r="W463"/>
    </row>
    <row r="464" spans="1:23" x14ac:dyDescent="0.25">
      <c r="A464"/>
      <c r="B464"/>
      <c r="C464"/>
      <c r="D464"/>
      <c r="E464"/>
      <c r="F464"/>
      <c r="G464"/>
      <c r="H464"/>
      <c r="I464"/>
      <c r="J464"/>
      <c r="K464"/>
      <c r="L464"/>
      <c r="M464"/>
      <c r="N464"/>
      <c r="O464"/>
      <c r="P464"/>
      <c r="Q464"/>
      <c r="R464"/>
      <c r="S464"/>
      <c r="T464"/>
      <c r="U464"/>
      <c r="V464"/>
      <c r="W464"/>
    </row>
    <row r="465" spans="1:23" x14ac:dyDescent="0.25">
      <c r="A465"/>
      <c r="B465"/>
      <c r="C465"/>
      <c r="D465"/>
      <c r="E465"/>
      <c r="F465"/>
      <c r="G465"/>
      <c r="H465"/>
      <c r="I465"/>
      <c r="J465"/>
      <c r="K465"/>
      <c r="L465"/>
      <c r="M465"/>
      <c r="N465"/>
      <c r="O465"/>
      <c r="P465"/>
      <c r="Q465"/>
      <c r="R465"/>
      <c r="S465"/>
      <c r="T465"/>
      <c r="U465"/>
      <c r="V465"/>
      <c r="W465"/>
    </row>
    <row r="466" spans="1:23" x14ac:dyDescent="0.25">
      <c r="A466"/>
      <c r="B466"/>
      <c r="C466"/>
      <c r="D466"/>
      <c r="E466"/>
      <c r="F466"/>
      <c r="G466"/>
      <c r="H466"/>
      <c r="I466"/>
      <c r="J466"/>
      <c r="K466"/>
      <c r="L466"/>
      <c r="M466"/>
      <c r="N466"/>
      <c r="O466"/>
      <c r="P466"/>
      <c r="Q466"/>
      <c r="R466"/>
      <c r="S466"/>
      <c r="T466"/>
      <c r="U466"/>
      <c r="V466"/>
      <c r="W466"/>
    </row>
    <row r="467" spans="1:23" x14ac:dyDescent="0.25">
      <c r="A467"/>
      <c r="B467"/>
      <c r="C467"/>
      <c r="D467"/>
      <c r="E467"/>
      <c r="F467"/>
      <c r="G467"/>
      <c r="H467"/>
      <c r="I467"/>
      <c r="J467"/>
      <c r="K467"/>
      <c r="L467"/>
      <c r="M467"/>
      <c r="N467"/>
      <c r="O467"/>
      <c r="P467"/>
      <c r="Q467"/>
      <c r="R467"/>
      <c r="S467"/>
      <c r="T467"/>
      <c r="U467"/>
      <c r="V467"/>
      <c r="W467"/>
    </row>
    <row r="468" spans="1:23" x14ac:dyDescent="0.25">
      <c r="A468"/>
      <c r="B468"/>
      <c r="C468"/>
      <c r="D468"/>
      <c r="E468"/>
      <c r="F468"/>
      <c r="G468"/>
      <c r="H468"/>
      <c r="I468"/>
      <c r="J468"/>
      <c r="K468"/>
      <c r="L468"/>
      <c r="M468"/>
      <c r="N468"/>
      <c r="O468"/>
      <c r="P468"/>
      <c r="Q468"/>
      <c r="R468"/>
      <c r="S468"/>
      <c r="T468"/>
      <c r="U468"/>
      <c r="V468"/>
      <c r="W468"/>
    </row>
    <row r="469" spans="1:23" x14ac:dyDescent="0.25">
      <c r="A469"/>
      <c r="B469"/>
      <c r="C469"/>
      <c r="D469"/>
      <c r="E469"/>
      <c r="F469"/>
      <c r="G469"/>
      <c r="H469"/>
      <c r="I469"/>
      <c r="J469"/>
      <c r="K469"/>
      <c r="L469"/>
      <c r="M469"/>
      <c r="N469"/>
      <c r="O469"/>
      <c r="P469"/>
      <c r="Q469"/>
      <c r="R469"/>
      <c r="S469"/>
      <c r="T469"/>
      <c r="U469"/>
      <c r="V469"/>
      <c r="W469"/>
    </row>
    <row r="470" spans="1:23" x14ac:dyDescent="0.25">
      <c r="A470"/>
      <c r="B470"/>
      <c r="C470"/>
      <c r="D470"/>
      <c r="E470"/>
      <c r="F470"/>
      <c r="G470"/>
      <c r="H470"/>
      <c r="I470"/>
      <c r="J470"/>
      <c r="K470"/>
      <c r="L470"/>
      <c r="M470"/>
      <c r="N470"/>
      <c r="O470"/>
      <c r="P470"/>
      <c r="Q470"/>
      <c r="R470"/>
      <c r="S470"/>
      <c r="T470"/>
      <c r="U470"/>
      <c r="V470"/>
      <c r="W470"/>
    </row>
    <row r="471" spans="1:23" x14ac:dyDescent="0.25">
      <c r="A471"/>
      <c r="B471"/>
      <c r="C471"/>
      <c r="D471"/>
      <c r="E471"/>
      <c r="F471"/>
      <c r="G471"/>
      <c r="H471"/>
      <c r="I471"/>
      <c r="J471"/>
      <c r="K471"/>
      <c r="L471"/>
      <c r="M471"/>
      <c r="N471"/>
      <c r="O471"/>
      <c r="P471"/>
      <c r="Q471"/>
      <c r="R471"/>
      <c r="S471"/>
      <c r="T471"/>
      <c r="U471"/>
      <c r="V471"/>
      <c r="W471"/>
    </row>
    <row r="472" spans="1:23" x14ac:dyDescent="0.25">
      <c r="A472"/>
      <c r="B472"/>
      <c r="C472"/>
      <c r="D472"/>
      <c r="E472"/>
      <c r="F472"/>
      <c r="G472"/>
      <c r="H472"/>
      <c r="I472"/>
      <c r="J472"/>
      <c r="K472"/>
      <c r="L472"/>
      <c r="M472"/>
      <c r="N472"/>
      <c r="O472"/>
      <c r="P472"/>
      <c r="Q472"/>
      <c r="R472"/>
      <c r="S472"/>
      <c r="T472"/>
      <c r="U472"/>
      <c r="V472"/>
      <c r="W472"/>
    </row>
    <row r="473" spans="1:23" x14ac:dyDescent="0.25">
      <c r="A473"/>
      <c r="B473"/>
      <c r="C473"/>
      <c r="D473"/>
      <c r="E473"/>
      <c r="F473"/>
      <c r="G473"/>
      <c r="H473"/>
      <c r="I473"/>
      <c r="J473"/>
      <c r="K473"/>
      <c r="L473"/>
      <c r="M473"/>
      <c r="N473"/>
      <c r="O473"/>
      <c r="P473"/>
      <c r="Q473"/>
      <c r="R473"/>
      <c r="S473"/>
      <c r="T473"/>
      <c r="U473"/>
      <c r="V473"/>
      <c r="W473"/>
    </row>
    <row r="474" spans="1:23" x14ac:dyDescent="0.25">
      <c r="A474"/>
      <c r="B474"/>
      <c r="C474"/>
      <c r="D474"/>
      <c r="E474"/>
      <c r="F474"/>
      <c r="G474"/>
      <c r="H474"/>
      <c r="I474"/>
      <c r="J474"/>
      <c r="K474"/>
      <c r="L474"/>
      <c r="M474"/>
      <c r="N474"/>
      <c r="O474"/>
      <c r="P474"/>
      <c r="Q474"/>
      <c r="R474"/>
      <c r="S474"/>
      <c r="T474"/>
      <c r="U474"/>
      <c r="V474"/>
      <c r="W474"/>
    </row>
    <row r="475" spans="1:23" x14ac:dyDescent="0.25">
      <c r="A475"/>
      <c r="B475"/>
      <c r="C475"/>
      <c r="D475"/>
      <c r="E475"/>
      <c r="F475"/>
      <c r="G475"/>
      <c r="H475"/>
      <c r="I475"/>
      <c r="J475"/>
      <c r="K475"/>
      <c r="L475"/>
      <c r="M475"/>
      <c r="N475"/>
      <c r="O475"/>
      <c r="P475"/>
      <c r="Q475"/>
      <c r="R475"/>
      <c r="S475"/>
      <c r="T475"/>
      <c r="U475"/>
      <c r="V475"/>
      <c r="W475"/>
    </row>
    <row r="476" spans="1:23" x14ac:dyDescent="0.25">
      <c r="A476"/>
      <c r="B476"/>
      <c r="C476"/>
      <c r="D476"/>
      <c r="E476"/>
      <c r="F476"/>
      <c r="G476"/>
      <c r="H476"/>
      <c r="I476"/>
      <c r="J476"/>
      <c r="K476"/>
      <c r="L476"/>
      <c r="M476"/>
      <c r="N476"/>
      <c r="O476"/>
      <c r="P476"/>
      <c r="Q476"/>
      <c r="R476"/>
      <c r="S476"/>
      <c r="T476"/>
      <c r="U476"/>
      <c r="V476"/>
      <c r="W476"/>
    </row>
    <row r="477" spans="1:23" x14ac:dyDescent="0.25">
      <c r="A477"/>
      <c r="B477"/>
      <c r="C477"/>
      <c r="D477"/>
      <c r="E477"/>
      <c r="F477"/>
      <c r="G477"/>
      <c r="H477"/>
      <c r="I477"/>
      <c r="J477"/>
      <c r="K477"/>
      <c r="L477"/>
      <c r="M477"/>
      <c r="N477"/>
      <c r="O477"/>
      <c r="P477"/>
      <c r="Q477"/>
      <c r="R477"/>
      <c r="S477"/>
      <c r="T477"/>
      <c r="U477"/>
      <c r="V477"/>
      <c r="W477"/>
    </row>
    <row r="478" spans="1:23" x14ac:dyDescent="0.25">
      <c r="A478"/>
      <c r="B478"/>
      <c r="C478"/>
      <c r="D478"/>
      <c r="E478"/>
      <c r="F478"/>
      <c r="G478"/>
      <c r="H478"/>
      <c r="I478"/>
      <c r="J478"/>
      <c r="K478"/>
      <c r="L478"/>
      <c r="M478"/>
      <c r="N478"/>
      <c r="O478"/>
      <c r="P478"/>
      <c r="Q478"/>
      <c r="R478"/>
      <c r="S478"/>
      <c r="T478"/>
      <c r="U478"/>
      <c r="V478"/>
      <c r="W478"/>
    </row>
    <row r="479" spans="1:23" x14ac:dyDescent="0.25">
      <c r="A479"/>
      <c r="B479"/>
      <c r="C479"/>
      <c r="D479"/>
      <c r="E479"/>
      <c r="F479"/>
      <c r="G479"/>
      <c r="H479"/>
      <c r="I479"/>
      <c r="J479"/>
      <c r="K479"/>
      <c r="L479"/>
      <c r="M479"/>
      <c r="N479"/>
      <c r="O479"/>
      <c r="P479"/>
      <c r="Q479"/>
      <c r="R479"/>
      <c r="S479"/>
      <c r="T479"/>
      <c r="U479"/>
      <c r="V479"/>
      <c r="W479"/>
    </row>
    <row r="480" spans="1:23" x14ac:dyDescent="0.25">
      <c r="A480"/>
      <c r="B480"/>
      <c r="C480"/>
      <c r="D480"/>
      <c r="E480"/>
      <c r="F480"/>
      <c r="G480"/>
      <c r="H480"/>
      <c r="I480"/>
      <c r="J480"/>
      <c r="K480"/>
      <c r="L480"/>
      <c r="M480"/>
      <c r="N480"/>
      <c r="O480"/>
      <c r="P480"/>
      <c r="Q480"/>
      <c r="R480"/>
      <c r="S480"/>
      <c r="T480"/>
      <c r="U480"/>
      <c r="V480"/>
      <c r="W480"/>
    </row>
    <row r="481" spans="1:23" x14ac:dyDescent="0.25">
      <c r="A481"/>
      <c r="B481"/>
      <c r="C481"/>
      <c r="D481"/>
      <c r="E481"/>
      <c r="F481"/>
      <c r="G481"/>
      <c r="H481"/>
      <c r="I481"/>
      <c r="J481"/>
      <c r="K481"/>
      <c r="L481"/>
      <c r="M481"/>
      <c r="N481"/>
      <c r="O481"/>
      <c r="P481"/>
      <c r="Q481"/>
      <c r="R481"/>
      <c r="S481"/>
      <c r="T481"/>
      <c r="U481"/>
      <c r="V481"/>
      <c r="W481"/>
    </row>
    <row r="482" spans="1:23" x14ac:dyDescent="0.25">
      <c r="A482"/>
      <c r="B482"/>
      <c r="C482"/>
      <c r="D482"/>
      <c r="E482"/>
      <c r="F482"/>
      <c r="G482"/>
      <c r="H482"/>
      <c r="I482"/>
      <c r="J482"/>
      <c r="K482"/>
      <c r="L482"/>
      <c r="M482"/>
      <c r="N482"/>
      <c r="O482"/>
      <c r="P482"/>
      <c r="Q482"/>
      <c r="R482"/>
      <c r="S482"/>
      <c r="T482"/>
      <c r="U482"/>
      <c r="V482"/>
      <c r="W482"/>
    </row>
    <row r="483" spans="1:23" x14ac:dyDescent="0.25">
      <c r="A483"/>
      <c r="B483"/>
      <c r="C483"/>
      <c r="D483"/>
      <c r="E483"/>
      <c r="F483"/>
      <c r="G483"/>
      <c r="H483"/>
      <c r="I483"/>
      <c r="J483"/>
      <c r="K483"/>
      <c r="L483"/>
      <c r="M483"/>
      <c r="N483"/>
      <c r="O483"/>
      <c r="P483"/>
      <c r="Q483"/>
      <c r="R483"/>
      <c r="S483"/>
      <c r="T483"/>
      <c r="U483"/>
      <c r="V483"/>
      <c r="W483"/>
    </row>
    <row r="484" spans="1:23" x14ac:dyDescent="0.25">
      <c r="A484"/>
      <c r="B484"/>
      <c r="C484"/>
      <c r="D484"/>
      <c r="E484"/>
      <c r="F484"/>
      <c r="G484"/>
      <c r="H484"/>
      <c r="I484"/>
      <c r="J484"/>
      <c r="K484"/>
      <c r="L484"/>
      <c r="M484"/>
      <c r="N484"/>
      <c r="O484"/>
      <c r="P484"/>
      <c r="Q484"/>
      <c r="R484"/>
      <c r="S484"/>
      <c r="T484"/>
      <c r="U484"/>
      <c r="V484"/>
      <c r="W484"/>
    </row>
    <row r="485" spans="1:23" x14ac:dyDescent="0.25">
      <c r="A485"/>
      <c r="B485"/>
      <c r="C485"/>
      <c r="D485"/>
      <c r="E485"/>
      <c r="F485"/>
      <c r="G485"/>
      <c r="H485"/>
      <c r="I485"/>
      <c r="J485"/>
      <c r="K485"/>
      <c r="L485"/>
      <c r="M485"/>
      <c r="N485"/>
      <c r="O485"/>
      <c r="P485"/>
      <c r="Q485"/>
      <c r="R485"/>
      <c r="S485"/>
      <c r="T485"/>
      <c r="U485"/>
      <c r="V485"/>
      <c r="W485"/>
    </row>
    <row r="486" spans="1:23" x14ac:dyDescent="0.25">
      <c r="A486"/>
      <c r="B486"/>
      <c r="C486"/>
      <c r="D486"/>
      <c r="E486"/>
      <c r="F486"/>
      <c r="G486"/>
      <c r="H486"/>
      <c r="I486"/>
      <c r="J486"/>
      <c r="K486"/>
      <c r="L486"/>
      <c r="M486"/>
      <c r="N486"/>
      <c r="O486"/>
      <c r="P486"/>
      <c r="Q486"/>
      <c r="R486"/>
      <c r="S486"/>
      <c r="T486"/>
      <c r="U486"/>
      <c r="V486"/>
      <c r="W486"/>
    </row>
    <row r="487" spans="1:23" x14ac:dyDescent="0.25">
      <c r="A487"/>
      <c r="B487"/>
      <c r="C487"/>
      <c r="D487"/>
      <c r="E487"/>
      <c r="F487"/>
      <c r="G487"/>
      <c r="H487"/>
      <c r="I487"/>
      <c r="J487"/>
      <c r="K487"/>
      <c r="L487"/>
      <c r="M487"/>
      <c r="N487"/>
      <c r="O487"/>
      <c r="P487"/>
      <c r="Q487"/>
      <c r="R487"/>
      <c r="S487"/>
      <c r="T487"/>
      <c r="U487"/>
      <c r="V487"/>
      <c r="W487"/>
    </row>
    <row r="488" spans="1:23" x14ac:dyDescent="0.25">
      <c r="A488"/>
      <c r="B488"/>
      <c r="C488"/>
      <c r="D488"/>
      <c r="E488"/>
      <c r="F488"/>
      <c r="G488"/>
      <c r="H488"/>
      <c r="I488"/>
      <c r="J488"/>
      <c r="K488"/>
      <c r="L488"/>
      <c r="M488"/>
      <c r="N488"/>
      <c r="O488"/>
      <c r="P488"/>
      <c r="Q488"/>
      <c r="R488"/>
      <c r="S488"/>
      <c r="T488"/>
      <c r="U488"/>
      <c r="V488"/>
      <c r="W488"/>
    </row>
    <row r="489" spans="1:23" x14ac:dyDescent="0.25">
      <c r="A489"/>
      <c r="B489"/>
      <c r="C489"/>
      <c r="D489"/>
      <c r="E489"/>
      <c r="F489"/>
      <c r="G489"/>
      <c r="H489"/>
      <c r="I489"/>
      <c r="J489"/>
      <c r="K489"/>
      <c r="L489"/>
      <c r="M489"/>
      <c r="N489"/>
      <c r="O489"/>
      <c r="P489"/>
      <c r="Q489"/>
      <c r="R489"/>
      <c r="S489"/>
      <c r="T489"/>
      <c r="U489"/>
      <c r="V489"/>
      <c r="W489"/>
    </row>
    <row r="490" spans="1:23" x14ac:dyDescent="0.25">
      <c r="A490"/>
      <c r="B490"/>
      <c r="C490"/>
      <c r="D490"/>
      <c r="E490"/>
      <c r="F490"/>
      <c r="G490"/>
      <c r="H490"/>
      <c r="I490"/>
      <c r="J490"/>
      <c r="K490"/>
      <c r="L490"/>
      <c r="M490"/>
      <c r="N490"/>
      <c r="O490"/>
      <c r="P490"/>
      <c r="Q490"/>
      <c r="R490"/>
      <c r="S490"/>
      <c r="T490"/>
      <c r="U490"/>
      <c r="V490"/>
      <c r="W490"/>
    </row>
    <row r="491" spans="1:23" x14ac:dyDescent="0.25">
      <c r="A491"/>
      <c r="B491"/>
      <c r="C491"/>
      <c r="D491"/>
      <c r="E491"/>
      <c r="F491"/>
      <c r="G491"/>
      <c r="H491"/>
      <c r="I491"/>
      <c r="J491"/>
      <c r="K491"/>
      <c r="L491"/>
      <c r="M491"/>
      <c r="N491"/>
      <c r="O491"/>
      <c r="P491"/>
      <c r="Q491"/>
      <c r="R491"/>
      <c r="S491"/>
      <c r="T491"/>
      <c r="U491"/>
      <c r="V491"/>
      <c r="W491"/>
    </row>
    <row r="492" spans="1:23" x14ac:dyDescent="0.25">
      <c r="A492"/>
      <c r="B492"/>
      <c r="C492"/>
      <c r="D492"/>
      <c r="E492"/>
      <c r="F492"/>
      <c r="G492"/>
      <c r="H492"/>
      <c r="I492"/>
      <c r="J492"/>
      <c r="K492"/>
      <c r="L492"/>
      <c r="M492"/>
      <c r="N492"/>
      <c r="O492"/>
      <c r="P492"/>
      <c r="Q492"/>
      <c r="R492"/>
      <c r="S492"/>
      <c r="T492"/>
      <c r="U492"/>
      <c r="V492"/>
      <c r="W492"/>
    </row>
    <row r="493" spans="1:23" x14ac:dyDescent="0.25">
      <c r="A493"/>
      <c r="B493"/>
      <c r="C493"/>
      <c r="D493"/>
      <c r="E493"/>
      <c r="F493"/>
      <c r="G493"/>
      <c r="H493"/>
      <c r="I493"/>
      <c r="J493"/>
      <c r="K493"/>
      <c r="L493"/>
      <c r="M493"/>
      <c r="N493"/>
      <c r="O493"/>
      <c r="P493"/>
      <c r="Q493"/>
      <c r="R493"/>
      <c r="S493"/>
      <c r="T493"/>
      <c r="U493"/>
      <c r="V493"/>
      <c r="W493"/>
    </row>
    <row r="494" spans="1:23" x14ac:dyDescent="0.25">
      <c r="A494"/>
      <c r="B494"/>
      <c r="C494"/>
      <c r="D494"/>
      <c r="E494"/>
      <c r="F494"/>
      <c r="G494"/>
      <c r="H494"/>
      <c r="I494"/>
      <c r="J494"/>
      <c r="K494"/>
      <c r="L494"/>
      <c r="M494"/>
      <c r="N494"/>
      <c r="O494"/>
      <c r="P494"/>
      <c r="Q494"/>
      <c r="R494"/>
      <c r="S494"/>
      <c r="T494"/>
      <c r="U494"/>
      <c r="V494"/>
      <c r="W494"/>
    </row>
    <row r="495" spans="1:23" x14ac:dyDescent="0.25">
      <c r="A495"/>
      <c r="B495"/>
      <c r="C495"/>
      <c r="D495"/>
      <c r="E495"/>
      <c r="F495"/>
      <c r="G495"/>
      <c r="H495"/>
      <c r="I495"/>
      <c r="J495"/>
      <c r="K495"/>
      <c r="L495"/>
      <c r="M495"/>
      <c r="N495"/>
      <c r="O495"/>
      <c r="P495"/>
      <c r="Q495"/>
      <c r="R495"/>
      <c r="S495"/>
      <c r="T495"/>
      <c r="U495"/>
      <c r="V495"/>
      <c r="W495"/>
    </row>
    <row r="496" spans="1:23" x14ac:dyDescent="0.25">
      <c r="A496"/>
      <c r="B496"/>
      <c r="C496"/>
      <c r="D496"/>
      <c r="E496"/>
      <c r="F496"/>
      <c r="G496"/>
      <c r="H496"/>
      <c r="I496"/>
      <c r="J496"/>
      <c r="K496"/>
      <c r="L496"/>
      <c r="M496"/>
      <c r="N496"/>
      <c r="O496"/>
      <c r="P496"/>
      <c r="Q496"/>
      <c r="R496"/>
      <c r="S496"/>
      <c r="T496"/>
      <c r="U496"/>
      <c r="V496"/>
      <c r="W496"/>
    </row>
    <row r="497" spans="1:23" x14ac:dyDescent="0.25">
      <c r="A497"/>
      <c r="B497"/>
      <c r="C497"/>
      <c r="D497"/>
      <c r="E497"/>
      <c r="F497"/>
      <c r="G497"/>
      <c r="H497"/>
      <c r="I497"/>
      <c r="J497"/>
      <c r="K497"/>
      <c r="L497"/>
      <c r="M497"/>
      <c r="N497"/>
      <c r="O497"/>
      <c r="P497"/>
      <c r="Q497"/>
      <c r="R497"/>
      <c r="S497"/>
      <c r="T497"/>
      <c r="U497"/>
      <c r="V497"/>
      <c r="W497"/>
    </row>
    <row r="498" spans="1:23" x14ac:dyDescent="0.25">
      <c r="A498"/>
      <c r="B498"/>
      <c r="C498"/>
      <c r="D498"/>
      <c r="E498"/>
      <c r="F498"/>
      <c r="G498"/>
      <c r="H498"/>
      <c r="I498"/>
      <c r="J498"/>
      <c r="K498"/>
      <c r="L498"/>
      <c r="M498"/>
      <c r="N498"/>
      <c r="O498"/>
      <c r="P498"/>
      <c r="Q498"/>
      <c r="R498"/>
      <c r="S498"/>
      <c r="T498"/>
      <c r="U498"/>
      <c r="V498"/>
      <c r="W498"/>
    </row>
    <row r="499" spans="1:23" x14ac:dyDescent="0.25">
      <c r="A499"/>
      <c r="B499"/>
      <c r="C499"/>
      <c r="D499"/>
      <c r="E499"/>
      <c r="F499"/>
      <c r="G499"/>
      <c r="H499"/>
      <c r="I499"/>
      <c r="J499"/>
      <c r="K499"/>
      <c r="L499"/>
      <c r="M499"/>
      <c r="N499"/>
      <c r="O499"/>
      <c r="P499"/>
      <c r="Q499"/>
      <c r="R499"/>
      <c r="S499"/>
      <c r="T499"/>
      <c r="U499"/>
      <c r="V499"/>
      <c r="W499"/>
    </row>
    <row r="500" spans="1:23" x14ac:dyDescent="0.25">
      <c r="A500"/>
      <c r="B500"/>
      <c r="C500"/>
      <c r="D500"/>
      <c r="E500"/>
      <c r="F500"/>
      <c r="G500"/>
      <c r="H500"/>
      <c r="I500"/>
      <c r="J500"/>
      <c r="K500"/>
      <c r="L500"/>
      <c r="M500"/>
      <c r="N500"/>
      <c r="O500"/>
      <c r="P500"/>
      <c r="Q500"/>
      <c r="R500"/>
      <c r="S500"/>
      <c r="T500"/>
      <c r="U500"/>
      <c r="V500"/>
      <c r="W500"/>
    </row>
    <row r="501" spans="1:23" x14ac:dyDescent="0.25">
      <c r="A501"/>
      <c r="B501"/>
      <c r="C501"/>
      <c r="D501"/>
      <c r="E501"/>
      <c r="F501"/>
      <c r="G501"/>
      <c r="H501"/>
      <c r="I501"/>
      <c r="J501"/>
      <c r="K501"/>
      <c r="L501"/>
      <c r="M501"/>
      <c r="N501"/>
      <c r="O501"/>
      <c r="P501"/>
      <c r="Q501"/>
      <c r="R501"/>
      <c r="S501"/>
      <c r="T501"/>
      <c r="U501"/>
      <c r="V501"/>
      <c r="W501"/>
    </row>
    <row r="502" spans="1:23" x14ac:dyDescent="0.25">
      <c r="A502"/>
      <c r="B502"/>
      <c r="C502"/>
      <c r="D502"/>
      <c r="E502"/>
      <c r="F502"/>
      <c r="G502"/>
      <c r="H502"/>
      <c r="I502"/>
      <c r="J502"/>
      <c r="K502"/>
      <c r="L502"/>
      <c r="M502"/>
      <c r="N502"/>
      <c r="O502"/>
      <c r="P502"/>
      <c r="Q502"/>
      <c r="R502"/>
      <c r="S502"/>
      <c r="T502"/>
      <c r="U502"/>
      <c r="V502"/>
      <c r="W502"/>
    </row>
    <row r="503" spans="1:23" x14ac:dyDescent="0.25">
      <c r="A503"/>
      <c r="B503"/>
      <c r="C503"/>
      <c r="D503"/>
      <c r="E503"/>
      <c r="F503"/>
      <c r="G503"/>
      <c r="H503"/>
      <c r="I503"/>
      <c r="J503"/>
      <c r="K503"/>
      <c r="L503"/>
      <c r="M503"/>
      <c r="N503"/>
      <c r="O503"/>
      <c r="P503"/>
      <c r="Q503"/>
      <c r="R503"/>
      <c r="S503"/>
      <c r="T503"/>
      <c r="U503"/>
      <c r="V503"/>
      <c r="W503"/>
    </row>
    <row r="504" spans="1:23" x14ac:dyDescent="0.25">
      <c r="A504"/>
      <c r="B504"/>
      <c r="C504"/>
      <c r="D504"/>
      <c r="E504"/>
      <c r="F504"/>
      <c r="G504"/>
      <c r="H504"/>
      <c r="I504"/>
      <c r="J504"/>
      <c r="K504"/>
      <c r="L504"/>
      <c r="M504"/>
      <c r="N504"/>
      <c r="O504"/>
      <c r="P504"/>
      <c r="Q504"/>
      <c r="R504"/>
      <c r="S504"/>
      <c r="T504"/>
      <c r="U504"/>
      <c r="V504"/>
      <c r="W504"/>
    </row>
    <row r="505" spans="1:23" x14ac:dyDescent="0.25">
      <c r="A505"/>
      <c r="B505"/>
      <c r="C505"/>
      <c r="D505"/>
      <c r="E505"/>
      <c r="F505"/>
      <c r="G505"/>
      <c r="H505"/>
      <c r="I505"/>
      <c r="J505"/>
      <c r="K505"/>
      <c r="L505"/>
      <c r="M505"/>
      <c r="N505"/>
      <c r="O505"/>
      <c r="P505"/>
      <c r="Q505"/>
      <c r="R505"/>
      <c r="S505"/>
      <c r="T505"/>
      <c r="U505"/>
      <c r="V505"/>
      <c r="W505"/>
    </row>
    <row r="506" spans="1:23" x14ac:dyDescent="0.25">
      <c r="A506"/>
      <c r="B506"/>
      <c r="C506"/>
      <c r="D506"/>
      <c r="E506"/>
      <c r="F506"/>
      <c r="G506"/>
      <c r="H506"/>
      <c r="I506"/>
      <c r="J506"/>
      <c r="K506"/>
      <c r="L506"/>
      <c r="M506"/>
      <c r="N506"/>
      <c r="O506"/>
      <c r="P506"/>
      <c r="Q506"/>
      <c r="R506"/>
      <c r="S506"/>
      <c r="T506"/>
      <c r="U506"/>
      <c r="V506"/>
      <c r="W506"/>
    </row>
    <row r="507" spans="1:23" x14ac:dyDescent="0.25">
      <c r="A507"/>
      <c r="B507"/>
      <c r="C507"/>
      <c r="D507"/>
      <c r="E507"/>
      <c r="F507"/>
      <c r="G507"/>
      <c r="H507"/>
      <c r="I507"/>
      <c r="J507"/>
      <c r="K507"/>
      <c r="L507"/>
      <c r="M507"/>
      <c r="N507"/>
      <c r="O507"/>
      <c r="P507"/>
      <c r="Q507"/>
      <c r="R507"/>
      <c r="S507"/>
      <c r="T507"/>
      <c r="U507"/>
      <c r="V507"/>
      <c r="W507"/>
    </row>
    <row r="508" spans="1:23" x14ac:dyDescent="0.25">
      <c r="A508"/>
      <c r="B508"/>
      <c r="C508"/>
      <c r="D508"/>
      <c r="E508"/>
      <c r="F508"/>
      <c r="G508"/>
      <c r="H508"/>
      <c r="I508"/>
      <c r="J508"/>
      <c r="K508"/>
      <c r="L508"/>
      <c r="M508"/>
      <c r="N508"/>
      <c r="O508"/>
      <c r="P508"/>
      <c r="Q508"/>
      <c r="R508"/>
      <c r="S508"/>
      <c r="T508"/>
      <c r="U508"/>
      <c r="V508"/>
      <c r="W508"/>
    </row>
    <row r="509" spans="1:23" x14ac:dyDescent="0.25">
      <c r="A509"/>
      <c r="B509"/>
      <c r="C509"/>
      <c r="D509"/>
      <c r="E509"/>
      <c r="F509"/>
      <c r="G509"/>
      <c r="H509"/>
      <c r="I509"/>
      <c r="J509"/>
      <c r="K509"/>
      <c r="L509"/>
      <c r="M509"/>
      <c r="N509"/>
      <c r="O509"/>
      <c r="P509"/>
      <c r="Q509"/>
      <c r="R509"/>
      <c r="S509"/>
      <c r="T509"/>
      <c r="U509"/>
      <c r="V509"/>
      <c r="W509"/>
    </row>
    <row r="510" spans="1:23" x14ac:dyDescent="0.25">
      <c r="A510"/>
      <c r="B510"/>
      <c r="C510"/>
      <c r="D510"/>
      <c r="E510"/>
      <c r="F510"/>
      <c r="G510"/>
      <c r="H510"/>
      <c r="I510"/>
      <c r="J510"/>
      <c r="K510"/>
      <c r="L510"/>
      <c r="M510"/>
      <c r="N510"/>
      <c r="O510"/>
      <c r="P510"/>
      <c r="Q510"/>
      <c r="R510"/>
      <c r="S510"/>
      <c r="T510"/>
      <c r="U510"/>
      <c r="V510"/>
      <c r="W510"/>
    </row>
    <row r="511" spans="1:23" x14ac:dyDescent="0.25">
      <c r="A511"/>
      <c r="B511"/>
      <c r="C511"/>
      <c r="D511"/>
      <c r="E511"/>
      <c r="F511"/>
      <c r="G511"/>
      <c r="H511"/>
      <c r="I511"/>
      <c r="J511"/>
      <c r="K511"/>
      <c r="L511"/>
      <c r="M511"/>
      <c r="N511"/>
      <c r="O511"/>
      <c r="P511"/>
      <c r="Q511"/>
      <c r="R511"/>
      <c r="S511"/>
      <c r="T511"/>
      <c r="U511"/>
      <c r="V511"/>
      <c r="W511"/>
    </row>
    <row r="512" spans="1:23" x14ac:dyDescent="0.25">
      <c r="A512"/>
      <c r="B512"/>
      <c r="C512"/>
      <c r="D512"/>
      <c r="E512"/>
      <c r="F512"/>
      <c r="G512"/>
      <c r="H512"/>
      <c r="I512"/>
      <c r="J512"/>
      <c r="K512"/>
      <c r="L512"/>
      <c r="M512"/>
      <c r="N512"/>
      <c r="O512"/>
      <c r="P512"/>
      <c r="Q512"/>
      <c r="R512"/>
      <c r="S512"/>
      <c r="T512"/>
      <c r="U512"/>
      <c r="V512"/>
      <c r="W512"/>
    </row>
    <row r="513" spans="1:23" x14ac:dyDescent="0.25">
      <c r="A513"/>
      <c r="B513"/>
      <c r="C513"/>
      <c r="D513"/>
      <c r="E513"/>
      <c r="F513"/>
      <c r="G513"/>
      <c r="H513"/>
      <c r="I513"/>
      <c r="J513"/>
      <c r="K513"/>
      <c r="L513"/>
      <c r="M513"/>
      <c r="N513"/>
      <c r="O513"/>
      <c r="P513"/>
      <c r="Q513"/>
      <c r="R513"/>
      <c r="S513"/>
      <c r="T513"/>
      <c r="U513"/>
      <c r="V513"/>
      <c r="W513"/>
    </row>
    <row r="514" spans="1:23" x14ac:dyDescent="0.25">
      <c r="A514"/>
      <c r="B514"/>
      <c r="C514"/>
      <c r="D514"/>
      <c r="E514"/>
      <c r="F514"/>
      <c r="G514"/>
      <c r="H514"/>
      <c r="I514"/>
      <c r="J514"/>
      <c r="K514"/>
      <c r="L514"/>
      <c r="M514"/>
      <c r="N514"/>
      <c r="O514"/>
      <c r="P514"/>
      <c r="Q514"/>
      <c r="R514"/>
      <c r="S514"/>
      <c r="T514"/>
      <c r="U514"/>
      <c r="V514"/>
      <c r="W514"/>
    </row>
    <row r="515" spans="1:23" x14ac:dyDescent="0.25">
      <c r="A515"/>
      <c r="B515"/>
      <c r="C515"/>
      <c r="D515"/>
      <c r="E515"/>
      <c r="F515"/>
      <c r="G515"/>
      <c r="H515"/>
      <c r="I515"/>
      <c r="J515"/>
      <c r="K515"/>
      <c r="L515"/>
      <c r="M515"/>
      <c r="N515"/>
      <c r="O515"/>
      <c r="P515"/>
      <c r="Q515"/>
      <c r="R515"/>
      <c r="S515"/>
      <c r="T515"/>
      <c r="U515"/>
      <c r="V515"/>
      <c r="W515"/>
    </row>
    <row r="516" spans="1:23" x14ac:dyDescent="0.25">
      <c r="A516"/>
      <c r="B516"/>
      <c r="C516"/>
      <c r="D516"/>
      <c r="E516"/>
      <c r="F516"/>
      <c r="G516"/>
      <c r="H516"/>
      <c r="I516"/>
      <c r="J516"/>
      <c r="K516"/>
      <c r="L516"/>
      <c r="M516"/>
      <c r="N516"/>
      <c r="O516"/>
      <c r="P516"/>
      <c r="Q516"/>
      <c r="R516"/>
      <c r="S516"/>
      <c r="T516"/>
      <c r="U516"/>
      <c r="V516"/>
      <c r="W516"/>
    </row>
    <row r="517" spans="1:23" x14ac:dyDescent="0.25">
      <c r="A517"/>
      <c r="B517"/>
      <c r="C517"/>
      <c r="D517"/>
      <c r="E517"/>
      <c r="F517"/>
      <c r="G517"/>
      <c r="H517"/>
      <c r="I517"/>
      <c r="J517"/>
      <c r="K517"/>
      <c r="L517"/>
      <c r="M517"/>
      <c r="N517"/>
      <c r="O517"/>
      <c r="P517"/>
      <c r="Q517"/>
      <c r="R517"/>
      <c r="S517"/>
      <c r="T517"/>
      <c r="U517"/>
      <c r="V517"/>
      <c r="W517"/>
    </row>
    <row r="518" spans="1:23" x14ac:dyDescent="0.25">
      <c r="A518"/>
      <c r="B518"/>
      <c r="C518"/>
      <c r="D518"/>
      <c r="E518"/>
      <c r="F518"/>
      <c r="G518"/>
      <c r="H518"/>
      <c r="I518"/>
      <c r="J518"/>
      <c r="K518"/>
      <c r="L518"/>
      <c r="M518"/>
      <c r="N518"/>
      <c r="O518"/>
      <c r="P518"/>
      <c r="Q518"/>
      <c r="R518"/>
      <c r="S518"/>
      <c r="T518"/>
      <c r="U518"/>
      <c r="V518"/>
      <c r="W518"/>
    </row>
    <row r="519" spans="1:23" x14ac:dyDescent="0.25">
      <c r="A519"/>
      <c r="B519"/>
      <c r="C519"/>
      <c r="D519"/>
      <c r="E519"/>
      <c r="F519"/>
      <c r="G519"/>
      <c r="H519"/>
      <c r="I519"/>
      <c r="J519"/>
      <c r="K519"/>
      <c r="L519"/>
      <c r="M519"/>
      <c r="N519"/>
      <c r="O519"/>
      <c r="P519"/>
      <c r="Q519"/>
      <c r="R519"/>
      <c r="S519"/>
      <c r="T519"/>
      <c r="U519"/>
      <c r="V519"/>
      <c r="W519"/>
    </row>
    <row r="520" spans="1:23" x14ac:dyDescent="0.25">
      <c r="A520"/>
      <c r="B520"/>
      <c r="C520"/>
      <c r="D520"/>
      <c r="E520"/>
      <c r="F520"/>
      <c r="G520"/>
      <c r="H520"/>
      <c r="I520"/>
      <c r="J520"/>
      <c r="K520"/>
      <c r="L520"/>
      <c r="M520"/>
      <c r="N520"/>
      <c r="O520"/>
      <c r="P520"/>
      <c r="Q520"/>
      <c r="R520"/>
      <c r="S520"/>
      <c r="T520"/>
      <c r="U520"/>
      <c r="V520"/>
      <c r="W520"/>
    </row>
    <row r="521" spans="1:23" x14ac:dyDescent="0.25">
      <c r="A521"/>
      <c r="B521"/>
      <c r="C521"/>
      <c r="D521"/>
      <c r="E521"/>
      <c r="F521"/>
      <c r="G521"/>
      <c r="H521"/>
      <c r="I521"/>
      <c r="J521"/>
      <c r="K521"/>
      <c r="L521"/>
      <c r="M521"/>
      <c r="N521"/>
      <c r="O521"/>
      <c r="P521"/>
      <c r="Q521"/>
      <c r="R521"/>
      <c r="S521"/>
      <c r="T521"/>
      <c r="U521"/>
      <c r="V521"/>
      <c r="W521"/>
    </row>
    <row r="522" spans="1:23" x14ac:dyDescent="0.25">
      <c r="A522"/>
      <c r="B522"/>
      <c r="C522"/>
      <c r="D522"/>
      <c r="E522"/>
      <c r="F522"/>
      <c r="G522"/>
      <c r="H522"/>
      <c r="I522"/>
      <c r="J522"/>
      <c r="K522"/>
      <c r="L522"/>
      <c r="M522"/>
      <c r="N522"/>
      <c r="O522"/>
      <c r="P522"/>
      <c r="Q522"/>
      <c r="R522"/>
      <c r="S522"/>
      <c r="T522"/>
      <c r="U522"/>
      <c r="V522"/>
      <c r="W522"/>
    </row>
    <row r="523" spans="1:23" x14ac:dyDescent="0.25">
      <c r="A523"/>
      <c r="B523"/>
      <c r="C523"/>
      <c r="D523"/>
      <c r="E523"/>
      <c r="F523"/>
      <c r="G523"/>
      <c r="H523"/>
      <c r="I523"/>
      <c r="J523"/>
      <c r="K523"/>
      <c r="L523"/>
      <c r="M523"/>
      <c r="N523"/>
      <c r="O523"/>
      <c r="P523"/>
      <c r="Q523"/>
      <c r="R523"/>
      <c r="S523"/>
      <c r="T523"/>
      <c r="U523"/>
      <c r="V523"/>
      <c r="W523"/>
    </row>
    <row r="524" spans="1:23" x14ac:dyDescent="0.25">
      <c r="A524"/>
      <c r="B524"/>
      <c r="C524"/>
      <c r="D524"/>
      <c r="E524"/>
      <c r="F524"/>
      <c r="G524"/>
      <c r="H524"/>
      <c r="I524"/>
      <c r="J524"/>
      <c r="K524"/>
      <c r="L524"/>
      <c r="M524"/>
      <c r="N524"/>
      <c r="O524"/>
      <c r="P524"/>
      <c r="Q524"/>
      <c r="R524"/>
      <c r="S524"/>
      <c r="T524"/>
      <c r="U524"/>
      <c r="V524"/>
      <c r="W524"/>
    </row>
    <row r="525" spans="1:23" x14ac:dyDescent="0.25">
      <c r="A525"/>
      <c r="B525"/>
      <c r="C525"/>
      <c r="D525"/>
      <c r="E525"/>
      <c r="F525"/>
      <c r="G525"/>
      <c r="H525"/>
      <c r="I525"/>
      <c r="J525"/>
      <c r="K525"/>
      <c r="L525"/>
      <c r="M525"/>
      <c r="N525"/>
      <c r="O525"/>
      <c r="P525"/>
      <c r="Q525"/>
      <c r="R525"/>
      <c r="S525"/>
      <c r="T525"/>
      <c r="U525"/>
      <c r="V525"/>
      <c r="W525"/>
    </row>
    <row r="526" spans="1:23" x14ac:dyDescent="0.25">
      <c r="A526"/>
      <c r="B526"/>
      <c r="C526"/>
      <c r="D526"/>
      <c r="E526"/>
      <c r="F526"/>
      <c r="G526"/>
      <c r="H526"/>
      <c r="I526"/>
      <c r="J526"/>
      <c r="K526"/>
      <c r="L526"/>
      <c r="M526"/>
      <c r="N526"/>
      <c r="O526"/>
      <c r="P526"/>
      <c r="Q526"/>
      <c r="R526"/>
      <c r="S526"/>
      <c r="T526"/>
      <c r="U526"/>
      <c r="V526"/>
      <c r="W526"/>
    </row>
    <row r="527" spans="1:23" x14ac:dyDescent="0.25">
      <c r="A527"/>
      <c r="B527"/>
      <c r="C527"/>
      <c r="D527"/>
      <c r="E527"/>
      <c r="F527"/>
      <c r="G527"/>
      <c r="H527"/>
      <c r="I527"/>
      <c r="J527"/>
      <c r="K527"/>
      <c r="L527"/>
      <c r="M527"/>
      <c r="N527"/>
      <c r="O527"/>
      <c r="P527"/>
      <c r="Q527"/>
      <c r="R527"/>
      <c r="S527"/>
      <c r="T527"/>
      <c r="U527"/>
      <c r="V527"/>
      <c r="W527"/>
    </row>
    <row r="528" spans="1:23" x14ac:dyDescent="0.25">
      <c r="A528"/>
      <c r="B528"/>
      <c r="C528"/>
      <c r="D528"/>
      <c r="E528"/>
      <c r="F528"/>
      <c r="G528"/>
      <c r="H528"/>
      <c r="I528"/>
      <c r="J528"/>
      <c r="K528"/>
      <c r="L528"/>
      <c r="M528"/>
      <c r="N528"/>
      <c r="O528"/>
      <c r="P528"/>
      <c r="Q528"/>
      <c r="R528"/>
      <c r="S528"/>
      <c r="T528"/>
      <c r="U528"/>
      <c r="V528"/>
      <c r="W528"/>
    </row>
    <row r="529" spans="1:23" x14ac:dyDescent="0.25">
      <c r="A529"/>
      <c r="B529"/>
      <c r="C529"/>
      <c r="D529"/>
      <c r="E529"/>
      <c r="F529"/>
      <c r="G529"/>
      <c r="H529"/>
      <c r="I529"/>
      <c r="J529"/>
      <c r="K529"/>
      <c r="L529"/>
      <c r="M529"/>
      <c r="N529"/>
      <c r="O529"/>
      <c r="P529"/>
      <c r="Q529"/>
      <c r="R529"/>
      <c r="S529"/>
      <c r="T529"/>
      <c r="U529"/>
      <c r="V529"/>
      <c r="W529"/>
    </row>
    <row r="530" spans="1:23" x14ac:dyDescent="0.25">
      <c r="A530"/>
      <c r="B530"/>
      <c r="C530"/>
      <c r="D530"/>
      <c r="E530"/>
      <c r="F530"/>
      <c r="G530"/>
      <c r="H530"/>
      <c r="I530"/>
      <c r="J530"/>
      <c r="K530"/>
      <c r="L530"/>
      <c r="M530"/>
      <c r="N530"/>
      <c r="O530"/>
      <c r="P530"/>
      <c r="Q530"/>
      <c r="R530"/>
      <c r="S530"/>
      <c r="T530"/>
      <c r="U530"/>
      <c r="V530"/>
      <c r="W530"/>
    </row>
    <row r="531" spans="1:23" x14ac:dyDescent="0.25">
      <c r="A531"/>
      <c r="B531"/>
      <c r="C531"/>
      <c r="D531"/>
      <c r="E531"/>
      <c r="F531"/>
      <c r="G531"/>
      <c r="H531"/>
      <c r="I531"/>
      <c r="J531"/>
      <c r="K531"/>
      <c r="L531"/>
      <c r="M531"/>
      <c r="N531"/>
      <c r="O531"/>
      <c r="P531"/>
      <c r="Q531"/>
      <c r="R531"/>
      <c r="S531"/>
      <c r="T531"/>
      <c r="U531"/>
      <c r="V531"/>
      <c r="W531"/>
    </row>
    <row r="532" spans="1:23" x14ac:dyDescent="0.25">
      <c r="A532"/>
      <c r="B532"/>
      <c r="C532"/>
      <c r="D532"/>
      <c r="E532"/>
      <c r="F532"/>
      <c r="G532"/>
      <c r="H532"/>
      <c r="I532"/>
      <c r="J532"/>
      <c r="K532"/>
      <c r="L532"/>
      <c r="M532"/>
      <c r="N532"/>
      <c r="O532"/>
      <c r="P532"/>
      <c r="Q532"/>
      <c r="R532"/>
      <c r="S532"/>
      <c r="T532"/>
      <c r="U532"/>
      <c r="V532"/>
      <c r="W532"/>
    </row>
    <row r="533" spans="1:23" x14ac:dyDescent="0.25">
      <c r="A533"/>
      <c r="B533"/>
      <c r="C533"/>
      <c r="D533"/>
      <c r="E533"/>
      <c r="F533"/>
      <c r="G533"/>
      <c r="H533"/>
      <c r="I533"/>
      <c r="J533"/>
      <c r="K533"/>
      <c r="L533"/>
      <c r="M533"/>
      <c r="N533"/>
      <c r="O533"/>
      <c r="P533"/>
      <c r="Q533"/>
      <c r="R533"/>
      <c r="S533"/>
      <c r="T533"/>
      <c r="U533"/>
      <c r="V533"/>
      <c r="W533"/>
    </row>
    <row r="534" spans="1:23" x14ac:dyDescent="0.25">
      <c r="A534"/>
      <c r="B534"/>
      <c r="C534"/>
      <c r="D534"/>
      <c r="E534"/>
      <c r="F534"/>
      <c r="G534"/>
      <c r="H534"/>
      <c r="I534"/>
      <c r="J534"/>
      <c r="K534"/>
      <c r="L534"/>
      <c r="M534"/>
      <c r="N534"/>
      <c r="O534"/>
      <c r="P534"/>
      <c r="Q534"/>
      <c r="R534"/>
      <c r="S534"/>
      <c r="T534"/>
      <c r="U534"/>
      <c r="V534"/>
      <c r="W534"/>
    </row>
    <row r="535" spans="1:23" x14ac:dyDescent="0.25">
      <c r="A535"/>
      <c r="B535"/>
      <c r="C535"/>
      <c r="D535"/>
      <c r="E535"/>
      <c r="F535"/>
      <c r="G535"/>
      <c r="H535"/>
      <c r="I535"/>
      <c r="J535"/>
      <c r="K535"/>
      <c r="L535"/>
      <c r="M535"/>
      <c r="N535"/>
      <c r="O535"/>
      <c r="P535"/>
      <c r="Q535"/>
      <c r="R535"/>
      <c r="S535"/>
      <c r="T535"/>
      <c r="U535"/>
      <c r="V535"/>
      <c r="W535"/>
    </row>
    <row r="536" spans="1:23" x14ac:dyDescent="0.25">
      <c r="A536"/>
      <c r="B536"/>
      <c r="C536"/>
      <c r="D536"/>
      <c r="E536"/>
      <c r="F536"/>
      <c r="G536"/>
      <c r="H536"/>
      <c r="I536"/>
      <c r="J536"/>
      <c r="K536"/>
      <c r="L536"/>
      <c r="M536"/>
      <c r="N536"/>
      <c r="O536"/>
      <c r="P536"/>
      <c r="Q536"/>
      <c r="R536"/>
      <c r="S536"/>
      <c r="T536"/>
      <c r="U536"/>
      <c r="V536"/>
      <c r="W536"/>
    </row>
    <row r="537" spans="1:23" x14ac:dyDescent="0.25">
      <c r="A537"/>
      <c r="B537"/>
      <c r="C537"/>
      <c r="D537"/>
      <c r="E537"/>
      <c r="F537"/>
      <c r="G537"/>
      <c r="H537"/>
      <c r="I537"/>
      <c r="J537"/>
      <c r="K537"/>
      <c r="L537"/>
      <c r="M537"/>
      <c r="N537"/>
      <c r="O537"/>
      <c r="P537"/>
      <c r="Q537"/>
      <c r="R537"/>
      <c r="S537"/>
      <c r="T537"/>
      <c r="U537"/>
      <c r="V537"/>
      <c r="W537"/>
    </row>
    <row r="538" spans="1:23" x14ac:dyDescent="0.25">
      <c r="A538"/>
      <c r="B538"/>
      <c r="C538"/>
      <c r="D538"/>
      <c r="E538"/>
      <c r="F538"/>
      <c r="G538"/>
      <c r="H538"/>
      <c r="I538"/>
      <c r="J538"/>
      <c r="K538"/>
      <c r="L538"/>
      <c r="M538"/>
      <c r="N538"/>
      <c r="O538"/>
      <c r="P538"/>
      <c r="Q538"/>
      <c r="R538"/>
      <c r="S538"/>
      <c r="T538"/>
      <c r="U538"/>
      <c r="V538"/>
      <c r="W538"/>
    </row>
    <row r="539" spans="1:23" x14ac:dyDescent="0.25">
      <c r="A539"/>
      <c r="B539"/>
      <c r="C539"/>
      <c r="D539"/>
      <c r="E539"/>
      <c r="F539"/>
      <c r="G539"/>
      <c r="H539"/>
      <c r="I539"/>
      <c r="J539"/>
      <c r="K539"/>
      <c r="L539"/>
      <c r="M539"/>
      <c r="N539"/>
      <c r="O539"/>
      <c r="P539"/>
      <c r="Q539"/>
      <c r="R539"/>
      <c r="S539"/>
      <c r="T539"/>
      <c r="U539"/>
      <c r="V539"/>
      <c r="W539"/>
    </row>
    <row r="540" spans="1:23" x14ac:dyDescent="0.25">
      <c r="A540"/>
      <c r="B540"/>
      <c r="C540"/>
      <c r="D540"/>
      <c r="E540"/>
      <c r="F540"/>
      <c r="G540"/>
      <c r="H540"/>
      <c r="I540"/>
      <c r="J540"/>
      <c r="K540"/>
      <c r="L540"/>
      <c r="M540"/>
      <c r="N540"/>
      <c r="O540"/>
      <c r="P540"/>
      <c r="Q540"/>
      <c r="R540"/>
      <c r="S540"/>
      <c r="T540"/>
      <c r="U540"/>
      <c r="V540"/>
      <c r="W540"/>
    </row>
    <row r="541" spans="1:23" x14ac:dyDescent="0.25">
      <c r="A541"/>
      <c r="B541"/>
      <c r="C541"/>
      <c r="D541"/>
      <c r="E541"/>
      <c r="F541"/>
      <c r="G541"/>
      <c r="H541"/>
      <c r="I541"/>
      <c r="J541"/>
      <c r="K541"/>
      <c r="L541"/>
      <c r="M541"/>
      <c r="N541"/>
      <c r="O541"/>
      <c r="P541"/>
      <c r="Q541"/>
      <c r="R541"/>
      <c r="S541"/>
      <c r="T541"/>
      <c r="U541"/>
      <c r="V541"/>
      <c r="W541"/>
    </row>
    <row r="542" spans="1:23" x14ac:dyDescent="0.25">
      <c r="A542"/>
      <c r="B542"/>
      <c r="C542"/>
      <c r="D542"/>
      <c r="E542"/>
      <c r="F542"/>
      <c r="G542"/>
      <c r="H542"/>
      <c r="I542"/>
      <c r="J542"/>
      <c r="K542"/>
      <c r="L542"/>
      <c r="M542"/>
      <c r="N542"/>
      <c r="O542"/>
      <c r="P542"/>
      <c r="Q542"/>
      <c r="R542"/>
      <c r="S542"/>
      <c r="T542"/>
      <c r="U542"/>
      <c r="V542"/>
      <c r="W542"/>
    </row>
    <row r="543" spans="1:23" x14ac:dyDescent="0.25">
      <c r="A543"/>
      <c r="B543"/>
      <c r="C543"/>
      <c r="D543"/>
      <c r="E543"/>
      <c r="F543"/>
      <c r="G543"/>
      <c r="H543"/>
      <c r="I543"/>
      <c r="J543"/>
      <c r="K543"/>
      <c r="L543"/>
      <c r="M543"/>
      <c r="N543"/>
      <c r="O543"/>
      <c r="P543"/>
      <c r="Q543"/>
      <c r="R543"/>
      <c r="S543"/>
      <c r="T543"/>
      <c r="U543"/>
      <c r="V543"/>
      <c r="W543"/>
    </row>
    <row r="544" spans="1:23" x14ac:dyDescent="0.25">
      <c r="A544"/>
      <c r="B544"/>
      <c r="C544"/>
      <c r="D544"/>
      <c r="E544"/>
      <c r="F544"/>
      <c r="G544"/>
      <c r="H544"/>
      <c r="I544"/>
      <c r="J544"/>
      <c r="K544"/>
      <c r="L544"/>
      <c r="M544"/>
      <c r="N544"/>
      <c r="O544"/>
      <c r="P544"/>
      <c r="Q544"/>
      <c r="R544"/>
      <c r="S544"/>
      <c r="T544"/>
      <c r="U544"/>
      <c r="V544"/>
      <c r="W544"/>
    </row>
    <row r="545" spans="1:23" x14ac:dyDescent="0.25">
      <c r="A545"/>
      <c r="B545"/>
      <c r="C545"/>
      <c r="D545"/>
      <c r="E545"/>
      <c r="F545"/>
      <c r="G545"/>
      <c r="H545"/>
      <c r="I545"/>
      <c r="J545"/>
      <c r="K545"/>
      <c r="L545"/>
      <c r="M545"/>
      <c r="N545"/>
      <c r="O545"/>
      <c r="P545"/>
      <c r="Q545"/>
      <c r="R545"/>
      <c r="S545"/>
      <c r="T545"/>
      <c r="U545"/>
      <c r="V545"/>
      <c r="W545"/>
    </row>
    <row r="546" spans="1:23" x14ac:dyDescent="0.25">
      <c r="A546"/>
      <c r="B546"/>
      <c r="C546"/>
      <c r="D546"/>
      <c r="E546"/>
      <c r="F546"/>
      <c r="G546"/>
      <c r="H546"/>
      <c r="I546"/>
      <c r="J546"/>
      <c r="K546"/>
      <c r="L546"/>
      <c r="M546"/>
      <c r="N546"/>
      <c r="O546"/>
      <c r="P546"/>
      <c r="Q546"/>
      <c r="R546"/>
      <c r="S546"/>
      <c r="T546"/>
      <c r="U546"/>
      <c r="V546"/>
      <c r="W546"/>
    </row>
    <row r="547" spans="1:23" x14ac:dyDescent="0.25">
      <c r="A547"/>
      <c r="B547"/>
      <c r="C547"/>
      <c r="D547"/>
      <c r="E547"/>
      <c r="F547"/>
      <c r="G547"/>
      <c r="H547"/>
      <c r="I547"/>
      <c r="J547"/>
      <c r="K547"/>
      <c r="L547"/>
      <c r="M547"/>
      <c r="N547"/>
      <c r="O547"/>
      <c r="P547"/>
      <c r="Q547"/>
      <c r="R547"/>
      <c r="S547"/>
      <c r="T547"/>
      <c r="U547"/>
      <c r="V547"/>
      <c r="W547"/>
    </row>
    <row r="548" spans="1:23" x14ac:dyDescent="0.25">
      <c r="A548"/>
      <c r="B548"/>
      <c r="C548"/>
      <c r="D548"/>
      <c r="E548"/>
      <c r="F548"/>
      <c r="G548"/>
      <c r="H548"/>
      <c r="I548"/>
      <c r="J548"/>
      <c r="K548"/>
      <c r="L548"/>
      <c r="M548"/>
      <c r="N548"/>
      <c r="O548"/>
      <c r="P548"/>
      <c r="Q548"/>
      <c r="R548"/>
      <c r="S548"/>
      <c r="T548"/>
      <c r="U548"/>
      <c r="V548"/>
      <c r="W548"/>
    </row>
    <row r="549" spans="1:23" x14ac:dyDescent="0.25">
      <c r="A549"/>
      <c r="B549"/>
      <c r="C549"/>
      <c r="D549"/>
      <c r="E549"/>
      <c r="F549"/>
      <c r="G549"/>
      <c r="H549"/>
      <c r="I549"/>
      <c r="J549"/>
      <c r="K549"/>
      <c r="L549"/>
      <c r="M549"/>
      <c r="N549"/>
      <c r="O549"/>
      <c r="P549"/>
      <c r="Q549"/>
      <c r="R549"/>
      <c r="S549"/>
      <c r="T549"/>
      <c r="U549"/>
      <c r="V549"/>
      <c r="W549"/>
    </row>
    <row r="550" spans="1:23" x14ac:dyDescent="0.25">
      <c r="A550"/>
      <c r="B550"/>
      <c r="C550"/>
      <c r="D550"/>
      <c r="E550"/>
      <c r="F550"/>
      <c r="G550"/>
      <c r="H550"/>
      <c r="I550"/>
      <c r="J550"/>
      <c r="K550"/>
      <c r="L550"/>
      <c r="M550"/>
      <c r="N550"/>
      <c r="O550"/>
      <c r="P550"/>
      <c r="Q550"/>
      <c r="R550"/>
      <c r="S550"/>
      <c r="T550"/>
      <c r="U550"/>
      <c r="V550"/>
      <c r="W550"/>
    </row>
    <row r="551" spans="1:23" x14ac:dyDescent="0.25">
      <c r="A551"/>
      <c r="B551"/>
      <c r="C551"/>
      <c r="D551"/>
      <c r="E551"/>
      <c r="F551"/>
      <c r="G551"/>
      <c r="H551"/>
      <c r="I551"/>
      <c r="J551"/>
      <c r="K551"/>
      <c r="L551"/>
      <c r="M551"/>
      <c r="N551"/>
      <c r="O551"/>
      <c r="P551"/>
      <c r="Q551"/>
      <c r="R551"/>
      <c r="S551"/>
      <c r="T551"/>
      <c r="U551"/>
      <c r="V551"/>
      <c r="W551"/>
    </row>
    <row r="552" spans="1:23" x14ac:dyDescent="0.25">
      <c r="A552"/>
      <c r="B552"/>
      <c r="C552"/>
      <c r="D552"/>
      <c r="E552"/>
      <c r="F552"/>
      <c r="G552"/>
      <c r="H552"/>
      <c r="I552"/>
      <c r="J552"/>
      <c r="K552"/>
      <c r="L552"/>
      <c r="M552"/>
      <c r="N552"/>
      <c r="O552"/>
      <c r="P552"/>
      <c r="Q552"/>
      <c r="R552"/>
      <c r="S552"/>
      <c r="T552"/>
      <c r="U552"/>
      <c r="V552"/>
      <c r="W552"/>
    </row>
    <row r="553" spans="1:23" x14ac:dyDescent="0.25">
      <c r="A553"/>
      <c r="B553"/>
      <c r="C553"/>
      <c r="D553"/>
      <c r="E553"/>
      <c r="F553"/>
      <c r="G553"/>
      <c r="H553"/>
      <c r="I553"/>
      <c r="J553"/>
      <c r="K553"/>
      <c r="L553"/>
      <c r="M553"/>
      <c r="N553"/>
      <c r="O553"/>
      <c r="P553"/>
      <c r="Q553"/>
      <c r="R553"/>
      <c r="S553"/>
      <c r="T553"/>
      <c r="U553"/>
      <c r="V553"/>
      <c r="W553"/>
    </row>
    <row r="554" spans="1:23" x14ac:dyDescent="0.25">
      <c r="A554"/>
      <c r="B554"/>
      <c r="C554"/>
      <c r="D554"/>
      <c r="E554"/>
      <c r="F554"/>
      <c r="G554"/>
      <c r="H554"/>
      <c r="I554"/>
      <c r="J554"/>
      <c r="K554"/>
      <c r="L554"/>
      <c r="M554"/>
      <c r="N554"/>
      <c r="O554"/>
      <c r="P554"/>
      <c r="Q554"/>
      <c r="R554"/>
      <c r="S554"/>
      <c r="T554"/>
      <c r="U554"/>
      <c r="V554"/>
      <c r="W554"/>
    </row>
    <row r="555" spans="1:23" x14ac:dyDescent="0.25">
      <c r="A555"/>
      <c r="B555"/>
      <c r="C555"/>
      <c r="D555"/>
      <c r="E555"/>
      <c r="F555"/>
      <c r="G555"/>
      <c r="H555"/>
      <c r="I555"/>
      <c r="J555"/>
      <c r="K555"/>
      <c r="L555"/>
      <c r="M555"/>
      <c r="N555"/>
      <c r="O555"/>
      <c r="P555"/>
      <c r="Q555"/>
      <c r="R555"/>
      <c r="S555"/>
      <c r="T555"/>
      <c r="U555"/>
      <c r="V555"/>
      <c r="W555"/>
    </row>
    <row r="556" spans="1:23" x14ac:dyDescent="0.25">
      <c r="A556"/>
      <c r="B556"/>
      <c r="C556"/>
      <c r="D556"/>
      <c r="E556"/>
      <c r="F556"/>
      <c r="G556"/>
      <c r="H556"/>
      <c r="I556"/>
      <c r="J556"/>
      <c r="K556"/>
      <c r="L556"/>
      <c r="M556"/>
      <c r="N556"/>
      <c r="O556"/>
      <c r="P556"/>
      <c r="Q556"/>
      <c r="R556"/>
      <c r="S556"/>
      <c r="T556"/>
      <c r="U556"/>
      <c r="V556"/>
      <c r="W556"/>
    </row>
    <row r="557" spans="1:23" x14ac:dyDescent="0.25">
      <c r="A557"/>
      <c r="B557"/>
      <c r="C557"/>
      <c r="D557"/>
      <c r="E557"/>
      <c r="F557"/>
      <c r="G557"/>
      <c r="H557"/>
      <c r="I557"/>
      <c r="J557"/>
      <c r="K557"/>
      <c r="L557"/>
      <c r="M557"/>
      <c r="N557"/>
      <c r="O557"/>
      <c r="P557"/>
      <c r="Q557"/>
      <c r="R557"/>
      <c r="S557"/>
      <c r="T557"/>
      <c r="U557"/>
      <c r="V557"/>
      <c r="W557"/>
    </row>
    <row r="558" spans="1:23" x14ac:dyDescent="0.25">
      <c r="A558"/>
      <c r="B558"/>
      <c r="C558"/>
      <c r="D558"/>
      <c r="E558"/>
      <c r="F558"/>
      <c r="G558"/>
      <c r="H558"/>
      <c r="I558"/>
      <c r="J558"/>
      <c r="K558"/>
      <c r="L558"/>
      <c r="M558"/>
      <c r="N558"/>
      <c r="O558"/>
      <c r="P558"/>
      <c r="Q558"/>
      <c r="R558"/>
      <c r="S558"/>
      <c r="T558"/>
      <c r="U558"/>
      <c r="V558"/>
      <c r="W558"/>
    </row>
    <row r="559" spans="1:23" x14ac:dyDescent="0.25">
      <c r="A559"/>
      <c r="B559"/>
      <c r="C559"/>
      <c r="D559"/>
      <c r="E559"/>
      <c r="F559"/>
      <c r="G559"/>
      <c r="H559"/>
      <c r="I559"/>
      <c r="J559"/>
      <c r="K559"/>
      <c r="L559"/>
      <c r="M559"/>
      <c r="N559"/>
      <c r="O559"/>
      <c r="P559"/>
      <c r="Q559"/>
      <c r="R559"/>
      <c r="S559"/>
      <c r="T559"/>
      <c r="U559"/>
      <c r="V559"/>
      <c r="W559"/>
    </row>
    <row r="560" spans="1:23" x14ac:dyDescent="0.25">
      <c r="A560"/>
      <c r="B560"/>
      <c r="C560"/>
      <c r="D560"/>
      <c r="E560"/>
      <c r="F560"/>
      <c r="G560"/>
      <c r="H560"/>
      <c r="I560"/>
      <c r="J560"/>
      <c r="K560"/>
      <c r="L560"/>
      <c r="M560"/>
      <c r="N560"/>
      <c r="O560"/>
      <c r="P560"/>
      <c r="Q560"/>
      <c r="R560"/>
      <c r="S560"/>
      <c r="T560"/>
      <c r="U560"/>
      <c r="V560"/>
      <c r="W560"/>
    </row>
    <row r="561" spans="1:23" x14ac:dyDescent="0.25">
      <c r="A561"/>
      <c r="B561"/>
      <c r="C561"/>
      <c r="D561"/>
      <c r="E561"/>
      <c r="F561"/>
      <c r="G561"/>
      <c r="H561"/>
      <c r="I561"/>
      <c r="J561"/>
      <c r="K561"/>
      <c r="L561"/>
      <c r="M561"/>
      <c r="N561"/>
      <c r="O561"/>
      <c r="P561"/>
      <c r="Q561"/>
      <c r="R561"/>
      <c r="S561"/>
      <c r="T561"/>
      <c r="U561"/>
      <c r="V561"/>
      <c r="W561"/>
    </row>
    <row r="562" spans="1:23" x14ac:dyDescent="0.25">
      <c r="A562"/>
      <c r="B562"/>
      <c r="C562"/>
      <c r="D562"/>
      <c r="E562"/>
      <c r="F562"/>
      <c r="G562"/>
      <c r="H562"/>
      <c r="I562"/>
      <c r="J562"/>
      <c r="K562"/>
      <c r="L562"/>
      <c r="M562"/>
      <c r="N562"/>
      <c r="O562"/>
      <c r="P562"/>
      <c r="Q562"/>
      <c r="R562"/>
      <c r="S562"/>
      <c r="T562"/>
      <c r="U562"/>
      <c r="V562"/>
      <c r="W562"/>
    </row>
    <row r="563" spans="1:23" x14ac:dyDescent="0.25">
      <c r="A563"/>
      <c r="B563"/>
      <c r="C563"/>
      <c r="D563"/>
      <c r="E563"/>
      <c r="F563"/>
      <c r="G563"/>
      <c r="H563"/>
      <c r="I563"/>
      <c r="J563"/>
      <c r="K563"/>
      <c r="L563"/>
      <c r="M563"/>
      <c r="N563"/>
      <c r="O563"/>
      <c r="P563"/>
      <c r="Q563"/>
      <c r="R563"/>
      <c r="S563"/>
      <c r="T563"/>
      <c r="U563"/>
      <c r="V563"/>
      <c r="W563"/>
    </row>
    <row r="564" spans="1:23" x14ac:dyDescent="0.25">
      <c r="A564"/>
      <c r="B564"/>
      <c r="C564"/>
      <c r="D564"/>
      <c r="E564"/>
      <c r="F564"/>
      <c r="G564"/>
      <c r="H564"/>
      <c r="I564"/>
      <c r="J564"/>
      <c r="K564"/>
      <c r="L564"/>
      <c r="M564"/>
      <c r="N564"/>
      <c r="O564"/>
      <c r="P564"/>
      <c r="Q564"/>
      <c r="R564"/>
      <c r="S564"/>
      <c r="T564"/>
      <c r="U564"/>
      <c r="V564"/>
      <c r="W564"/>
    </row>
    <row r="565" spans="1:23" x14ac:dyDescent="0.25">
      <c r="A565"/>
      <c r="B565"/>
      <c r="C565"/>
      <c r="D565"/>
      <c r="E565"/>
      <c r="F565"/>
      <c r="G565"/>
      <c r="H565"/>
      <c r="I565"/>
      <c r="J565"/>
      <c r="K565"/>
      <c r="L565"/>
      <c r="M565"/>
      <c r="N565"/>
      <c r="O565"/>
      <c r="P565"/>
      <c r="Q565"/>
      <c r="R565"/>
      <c r="S565"/>
      <c r="T565"/>
      <c r="U565"/>
      <c r="V565"/>
      <c r="W565"/>
    </row>
    <row r="566" spans="1:23" x14ac:dyDescent="0.25">
      <c r="A566"/>
      <c r="B566"/>
      <c r="C566"/>
      <c r="D566"/>
      <c r="E566"/>
      <c r="F566"/>
      <c r="G566"/>
      <c r="H566"/>
      <c r="I566"/>
      <c r="J566"/>
      <c r="K566"/>
      <c r="L566"/>
      <c r="M566"/>
      <c r="N566"/>
      <c r="O566"/>
      <c r="P566"/>
      <c r="Q566"/>
      <c r="R566"/>
      <c r="S566"/>
      <c r="T566"/>
      <c r="U566"/>
      <c r="V566"/>
      <c r="W566"/>
    </row>
    <row r="567" spans="1:23" x14ac:dyDescent="0.25">
      <c r="A567"/>
      <c r="B567"/>
      <c r="C567"/>
      <c r="D567"/>
      <c r="E567"/>
      <c r="F567"/>
      <c r="G567"/>
      <c r="H567"/>
      <c r="I567"/>
      <c r="J567"/>
      <c r="K567"/>
      <c r="L567"/>
      <c r="M567"/>
      <c r="N567"/>
      <c r="O567"/>
      <c r="P567"/>
      <c r="Q567"/>
      <c r="R567"/>
      <c r="S567"/>
      <c r="T567"/>
      <c r="U567"/>
      <c r="V567"/>
      <c r="W567"/>
    </row>
    <row r="568" spans="1:23" x14ac:dyDescent="0.25">
      <c r="A568"/>
      <c r="B568"/>
      <c r="C568"/>
      <c r="D568"/>
      <c r="E568"/>
      <c r="F568"/>
      <c r="G568"/>
      <c r="H568"/>
      <c r="I568"/>
      <c r="J568"/>
      <c r="K568"/>
      <c r="L568"/>
      <c r="M568"/>
      <c r="N568"/>
      <c r="O568"/>
      <c r="P568"/>
      <c r="Q568"/>
      <c r="R568"/>
      <c r="S568"/>
      <c r="T568"/>
      <c r="U568"/>
      <c r="V568"/>
      <c r="W568"/>
    </row>
    <row r="569" spans="1:23" x14ac:dyDescent="0.25">
      <c r="A569"/>
      <c r="B569"/>
      <c r="C569"/>
      <c r="D569"/>
      <c r="E569"/>
      <c r="F569"/>
      <c r="G569"/>
      <c r="H569"/>
      <c r="I569"/>
      <c r="J569"/>
      <c r="K569"/>
      <c r="L569"/>
      <c r="M569"/>
      <c r="N569"/>
      <c r="O569"/>
      <c r="P569"/>
      <c r="Q569"/>
      <c r="R569"/>
      <c r="S569"/>
      <c r="T569"/>
      <c r="U569"/>
      <c r="V569"/>
      <c r="W569"/>
    </row>
    <row r="570" spans="1:23" x14ac:dyDescent="0.25">
      <c r="A570"/>
      <c r="B570"/>
      <c r="C570"/>
      <c r="D570"/>
      <c r="E570"/>
      <c r="F570"/>
      <c r="G570"/>
      <c r="H570"/>
      <c r="I570"/>
      <c r="J570"/>
      <c r="K570"/>
      <c r="L570"/>
      <c r="M570"/>
      <c r="N570"/>
      <c r="O570"/>
      <c r="P570"/>
      <c r="Q570"/>
      <c r="R570"/>
      <c r="S570"/>
      <c r="T570"/>
      <c r="U570"/>
      <c r="V570"/>
      <c r="W570"/>
    </row>
    <row r="571" spans="1:23" x14ac:dyDescent="0.25">
      <c r="A571"/>
      <c r="B571"/>
      <c r="C571"/>
      <c r="D571"/>
      <c r="E571"/>
      <c r="F571"/>
      <c r="G571"/>
      <c r="H571"/>
      <c r="I571"/>
      <c r="J571"/>
      <c r="K571"/>
      <c r="L571"/>
      <c r="M571"/>
      <c r="N571"/>
      <c r="O571"/>
      <c r="P571"/>
      <c r="Q571"/>
      <c r="R571"/>
      <c r="S571"/>
      <c r="T571"/>
      <c r="U571"/>
      <c r="V571"/>
      <c r="W571"/>
    </row>
    <row r="572" spans="1:23" x14ac:dyDescent="0.25">
      <c r="A572"/>
      <c r="B572"/>
      <c r="C572"/>
      <c r="D572"/>
      <c r="E572"/>
      <c r="F572"/>
      <c r="G572"/>
      <c r="H572"/>
      <c r="I572"/>
      <c r="J572"/>
      <c r="K572"/>
      <c r="L572"/>
      <c r="M572"/>
      <c r="N572"/>
      <c r="O572"/>
      <c r="P572"/>
      <c r="Q572"/>
      <c r="R572"/>
      <c r="S572"/>
      <c r="T572"/>
      <c r="U572"/>
      <c r="V572"/>
      <c r="W572"/>
    </row>
    <row r="573" spans="1:23" x14ac:dyDescent="0.25">
      <c r="A573"/>
      <c r="B573"/>
      <c r="C573"/>
      <c r="D573"/>
      <c r="E573"/>
      <c r="F573"/>
      <c r="G573"/>
      <c r="H573"/>
      <c r="I573"/>
      <c r="J573"/>
      <c r="K573"/>
      <c r="L573"/>
      <c r="M573"/>
      <c r="N573"/>
      <c r="O573"/>
      <c r="P573"/>
      <c r="Q573"/>
      <c r="R573"/>
      <c r="S573"/>
      <c r="T573"/>
      <c r="U573"/>
      <c r="V573"/>
      <c r="W573"/>
    </row>
    <row r="574" spans="1:23" x14ac:dyDescent="0.25">
      <c r="A574"/>
      <c r="B574"/>
      <c r="C574"/>
      <c r="D574"/>
      <c r="E574"/>
      <c r="F574"/>
      <c r="G574"/>
      <c r="H574"/>
      <c r="I574"/>
      <c r="J574"/>
      <c r="K574"/>
      <c r="L574"/>
      <c r="M574"/>
      <c r="N574"/>
      <c r="O574"/>
      <c r="P574"/>
      <c r="Q574"/>
      <c r="R574"/>
      <c r="S574"/>
      <c r="T574"/>
      <c r="U574"/>
      <c r="V574"/>
      <c r="W574"/>
    </row>
    <row r="575" spans="1:23" x14ac:dyDescent="0.25">
      <c r="A575"/>
      <c r="B575"/>
      <c r="C575"/>
      <c r="D575"/>
      <c r="E575"/>
      <c r="F575"/>
      <c r="G575"/>
      <c r="H575"/>
      <c r="I575"/>
      <c r="J575"/>
      <c r="K575"/>
      <c r="L575"/>
      <c r="M575"/>
      <c r="N575"/>
      <c r="O575"/>
      <c r="P575"/>
      <c r="Q575"/>
      <c r="R575"/>
      <c r="S575"/>
      <c r="T575"/>
      <c r="U575"/>
      <c r="V575"/>
      <c r="W575"/>
    </row>
    <row r="576" spans="1:23" x14ac:dyDescent="0.25">
      <c r="A576"/>
      <c r="B576"/>
      <c r="C576"/>
      <c r="D576"/>
      <c r="E576"/>
      <c r="F576"/>
      <c r="G576"/>
      <c r="H576"/>
      <c r="I576"/>
      <c r="J576"/>
      <c r="K576"/>
      <c r="L576"/>
      <c r="M576"/>
      <c r="N576"/>
      <c r="O576"/>
      <c r="P576"/>
      <c r="Q576"/>
      <c r="R576"/>
      <c r="S576"/>
      <c r="T576"/>
      <c r="U576"/>
      <c r="V576"/>
      <c r="W576"/>
    </row>
    <row r="577" spans="1:23" x14ac:dyDescent="0.25">
      <c r="A577"/>
      <c r="B577"/>
      <c r="C577"/>
      <c r="D577"/>
      <c r="E577"/>
      <c r="F577"/>
      <c r="G577"/>
      <c r="H577"/>
      <c r="I577"/>
      <c r="J577"/>
      <c r="K577"/>
      <c r="L577"/>
      <c r="M577"/>
      <c r="N577"/>
      <c r="O577"/>
      <c r="P577"/>
      <c r="Q577"/>
      <c r="R577"/>
      <c r="S577"/>
      <c r="T577"/>
      <c r="U577"/>
      <c r="V577"/>
      <c r="W577"/>
    </row>
    <row r="578" spans="1:23" x14ac:dyDescent="0.25">
      <c r="A578"/>
      <c r="B578"/>
      <c r="C578"/>
      <c r="D578"/>
      <c r="E578"/>
      <c r="F578"/>
      <c r="G578"/>
      <c r="H578"/>
      <c r="I578"/>
      <c r="J578"/>
      <c r="K578"/>
      <c r="L578"/>
      <c r="M578"/>
      <c r="N578"/>
      <c r="O578"/>
      <c r="P578"/>
      <c r="Q578"/>
      <c r="R578"/>
      <c r="S578"/>
      <c r="T578"/>
      <c r="U578"/>
      <c r="V578"/>
      <c r="W578"/>
    </row>
    <row r="579" spans="1:23" x14ac:dyDescent="0.25">
      <c r="A579"/>
      <c r="B579"/>
      <c r="C579"/>
      <c r="D579"/>
      <c r="E579"/>
      <c r="F579"/>
      <c r="G579"/>
      <c r="H579"/>
      <c r="I579"/>
      <c r="J579"/>
      <c r="K579"/>
      <c r="L579"/>
      <c r="M579"/>
      <c r="N579"/>
      <c r="O579"/>
      <c r="P579"/>
      <c r="Q579"/>
      <c r="R579"/>
      <c r="S579"/>
      <c r="T579"/>
      <c r="U579"/>
      <c r="V579"/>
      <c r="W579"/>
    </row>
    <row r="580" spans="1:23" x14ac:dyDescent="0.25">
      <c r="A580"/>
      <c r="B580"/>
      <c r="C580"/>
      <c r="D580"/>
      <c r="E580"/>
      <c r="F580"/>
      <c r="G580"/>
      <c r="H580"/>
      <c r="I580"/>
      <c r="J580"/>
      <c r="K580"/>
      <c r="L580"/>
      <c r="M580"/>
      <c r="N580"/>
      <c r="O580"/>
      <c r="P580"/>
      <c r="Q580"/>
      <c r="R580"/>
      <c r="S580"/>
      <c r="T580"/>
      <c r="U580"/>
      <c r="V580"/>
      <c r="W580"/>
    </row>
    <row r="581" spans="1:23" x14ac:dyDescent="0.25">
      <c r="A581"/>
      <c r="B581"/>
      <c r="C581"/>
      <c r="D581"/>
      <c r="E581"/>
      <c r="F581"/>
      <c r="G581"/>
      <c r="H581"/>
      <c r="I581"/>
      <c r="J581"/>
      <c r="K581"/>
      <c r="L581"/>
      <c r="M581"/>
      <c r="N581"/>
      <c r="O581"/>
      <c r="P581"/>
      <c r="Q581"/>
      <c r="R581"/>
      <c r="S581"/>
      <c r="T581"/>
      <c r="U581"/>
      <c r="V581"/>
      <c r="W581"/>
    </row>
    <row r="582" spans="1:23" x14ac:dyDescent="0.25">
      <c r="A582"/>
      <c r="B582"/>
      <c r="C582"/>
      <c r="D582"/>
      <c r="E582"/>
      <c r="F582"/>
      <c r="G582"/>
      <c r="H582"/>
      <c r="I582"/>
      <c r="J582"/>
      <c r="K582"/>
      <c r="L582"/>
      <c r="M582"/>
      <c r="N582"/>
      <c r="O582"/>
      <c r="P582"/>
      <c r="Q582"/>
      <c r="R582"/>
      <c r="S582"/>
      <c r="T582"/>
      <c r="U582"/>
      <c r="V582"/>
      <c r="W582"/>
    </row>
    <row r="583" spans="1:23" x14ac:dyDescent="0.25">
      <c r="A583"/>
      <c r="B583"/>
      <c r="C583"/>
      <c r="D583"/>
      <c r="E583"/>
      <c r="F583"/>
      <c r="G583"/>
      <c r="H583"/>
      <c r="I583"/>
      <c r="J583"/>
      <c r="K583"/>
      <c r="L583"/>
      <c r="M583"/>
      <c r="N583"/>
      <c r="O583"/>
      <c r="P583"/>
      <c r="Q583"/>
      <c r="R583"/>
      <c r="S583"/>
      <c r="T583"/>
      <c r="U583"/>
      <c r="V583"/>
      <c r="W583"/>
    </row>
    <row r="584" spans="1:23" x14ac:dyDescent="0.25">
      <c r="A584"/>
      <c r="B584"/>
      <c r="C584"/>
      <c r="D584"/>
      <c r="E584"/>
      <c r="F584"/>
      <c r="G584"/>
      <c r="H584"/>
      <c r="I584"/>
      <c r="J584"/>
      <c r="K584"/>
      <c r="L584"/>
      <c r="M584"/>
      <c r="N584"/>
      <c r="O584"/>
      <c r="P584"/>
      <c r="Q584"/>
      <c r="R584"/>
      <c r="S584"/>
      <c r="T584"/>
      <c r="U584"/>
      <c r="V584"/>
      <c r="W584"/>
    </row>
    <row r="585" spans="1:23" x14ac:dyDescent="0.25">
      <c r="A585"/>
      <c r="B585"/>
      <c r="C585"/>
      <c r="D585"/>
      <c r="E585"/>
      <c r="F585"/>
      <c r="G585"/>
      <c r="H585"/>
      <c r="I585"/>
      <c r="J585"/>
      <c r="K585"/>
      <c r="L585"/>
      <c r="M585"/>
      <c r="N585"/>
      <c r="O585"/>
      <c r="P585"/>
      <c r="Q585"/>
      <c r="R585"/>
      <c r="S585"/>
      <c r="T585"/>
      <c r="U585"/>
      <c r="V585"/>
      <c r="W585"/>
    </row>
    <row r="586" spans="1:23" x14ac:dyDescent="0.25">
      <c r="A586"/>
      <c r="B586"/>
      <c r="C586"/>
      <c r="D586"/>
      <c r="E586"/>
      <c r="F586"/>
      <c r="G586"/>
      <c r="H586"/>
      <c r="I586"/>
      <c r="J586"/>
      <c r="K586"/>
      <c r="L586"/>
      <c r="M586"/>
      <c r="N586"/>
      <c r="O586"/>
      <c r="P586"/>
      <c r="Q586"/>
      <c r="R586"/>
      <c r="S586"/>
      <c r="T586"/>
      <c r="U586"/>
      <c r="V586"/>
      <c r="W586"/>
    </row>
    <row r="587" spans="1:23" x14ac:dyDescent="0.25">
      <c r="A587"/>
      <c r="B587"/>
      <c r="C587"/>
      <c r="D587"/>
      <c r="E587"/>
      <c r="F587"/>
      <c r="G587"/>
      <c r="H587"/>
      <c r="I587"/>
      <c r="J587"/>
      <c r="K587"/>
      <c r="L587"/>
      <c r="M587"/>
      <c r="N587"/>
      <c r="O587"/>
      <c r="P587"/>
      <c r="Q587"/>
      <c r="R587"/>
      <c r="S587"/>
      <c r="T587"/>
      <c r="U587"/>
      <c r="V587"/>
      <c r="W587"/>
    </row>
    <row r="588" spans="1:23" x14ac:dyDescent="0.25">
      <c r="A588"/>
      <c r="B588"/>
      <c r="C588"/>
      <c r="D588"/>
      <c r="E588"/>
      <c r="F588"/>
      <c r="G588"/>
      <c r="H588"/>
      <c r="I588"/>
      <c r="J588"/>
      <c r="K588"/>
      <c r="L588"/>
      <c r="M588"/>
      <c r="N588"/>
      <c r="O588"/>
      <c r="P588"/>
      <c r="Q588"/>
      <c r="R588"/>
      <c r="S588"/>
      <c r="T588"/>
      <c r="U588"/>
      <c r="V588"/>
      <c r="W588"/>
    </row>
    <row r="589" spans="1:23" x14ac:dyDescent="0.25">
      <c r="A589"/>
      <c r="B589"/>
      <c r="C589"/>
      <c r="D589"/>
      <c r="E589"/>
      <c r="F589"/>
      <c r="G589"/>
      <c r="H589"/>
      <c r="I589"/>
      <c r="J589"/>
      <c r="K589"/>
      <c r="L589"/>
      <c r="M589"/>
      <c r="N589"/>
      <c r="O589"/>
      <c r="P589"/>
      <c r="Q589"/>
      <c r="R589"/>
      <c r="S589"/>
      <c r="T589"/>
      <c r="U589"/>
      <c r="V589"/>
      <c r="W589"/>
    </row>
    <row r="590" spans="1:23" x14ac:dyDescent="0.25">
      <c r="A590"/>
      <c r="B590"/>
      <c r="C590"/>
      <c r="D590"/>
      <c r="E590"/>
      <c r="F590"/>
      <c r="G590"/>
      <c r="H590"/>
      <c r="I590"/>
      <c r="J590"/>
      <c r="K590"/>
      <c r="L590"/>
      <c r="M590"/>
      <c r="N590"/>
      <c r="O590"/>
      <c r="P590"/>
      <c r="Q590"/>
      <c r="R590"/>
      <c r="S590"/>
      <c r="T590"/>
      <c r="U590"/>
      <c r="V590"/>
      <c r="W590"/>
    </row>
    <row r="591" spans="1:23" x14ac:dyDescent="0.25">
      <c r="A591"/>
      <c r="B591"/>
      <c r="C591"/>
      <c r="D591"/>
      <c r="E591"/>
      <c r="F591"/>
      <c r="G591"/>
      <c r="H591"/>
      <c r="I591"/>
      <c r="J591"/>
      <c r="K591"/>
      <c r="L591"/>
      <c r="M591"/>
      <c r="N591"/>
      <c r="O591"/>
      <c r="P591"/>
      <c r="Q591"/>
      <c r="R591"/>
      <c r="S591"/>
      <c r="T591"/>
      <c r="U591"/>
      <c r="V591"/>
      <c r="W591"/>
    </row>
    <row r="592" spans="1:23" x14ac:dyDescent="0.25">
      <c r="A592"/>
      <c r="B592"/>
      <c r="C592"/>
      <c r="D592"/>
      <c r="E592"/>
      <c r="F592"/>
      <c r="G592"/>
      <c r="H592"/>
      <c r="I592"/>
      <c r="J592"/>
      <c r="K592"/>
      <c r="L592"/>
      <c r="M592"/>
      <c r="N592"/>
      <c r="O592"/>
      <c r="P592"/>
      <c r="Q592"/>
      <c r="R592"/>
      <c r="S592"/>
      <c r="T592"/>
      <c r="U592"/>
      <c r="V592"/>
      <c r="W592"/>
    </row>
    <row r="593" spans="1:23" x14ac:dyDescent="0.25">
      <c r="A593"/>
      <c r="B593"/>
      <c r="C593"/>
      <c r="D593"/>
      <c r="E593"/>
      <c r="F593"/>
      <c r="G593"/>
      <c r="H593"/>
      <c r="I593"/>
      <c r="J593"/>
      <c r="K593"/>
      <c r="L593"/>
      <c r="M593"/>
      <c r="N593"/>
      <c r="O593"/>
      <c r="P593"/>
      <c r="Q593"/>
      <c r="R593"/>
      <c r="S593"/>
      <c r="T593"/>
      <c r="U593"/>
      <c r="V593"/>
      <c r="W593"/>
    </row>
    <row r="594" spans="1:23" x14ac:dyDescent="0.25">
      <c r="A594"/>
      <c r="B594"/>
      <c r="C594"/>
      <c r="D594"/>
      <c r="E594"/>
      <c r="F594"/>
      <c r="G594"/>
      <c r="H594"/>
      <c r="I594"/>
      <c r="J594"/>
      <c r="K594"/>
      <c r="L594"/>
      <c r="M594"/>
      <c r="N594"/>
      <c r="O594"/>
      <c r="P594"/>
      <c r="Q594"/>
      <c r="R594"/>
      <c r="S594"/>
      <c r="T594"/>
      <c r="U594"/>
      <c r="V594"/>
      <c r="W594"/>
    </row>
    <row r="595" spans="1:23" x14ac:dyDescent="0.25">
      <c r="A595"/>
      <c r="B595"/>
      <c r="C595"/>
      <c r="D595"/>
      <c r="E595"/>
      <c r="F595"/>
      <c r="G595"/>
      <c r="H595"/>
      <c r="I595"/>
      <c r="J595"/>
      <c r="K595"/>
      <c r="L595"/>
      <c r="M595"/>
      <c r="N595"/>
      <c r="O595"/>
      <c r="P595"/>
      <c r="Q595"/>
      <c r="R595"/>
      <c r="S595"/>
      <c r="T595"/>
      <c r="U595"/>
      <c r="V595"/>
      <c r="W595"/>
    </row>
    <row r="596" spans="1:23" x14ac:dyDescent="0.25">
      <c r="A596"/>
      <c r="B596"/>
      <c r="C596"/>
      <c r="D596"/>
      <c r="E596"/>
      <c r="F596"/>
      <c r="G596"/>
      <c r="H596"/>
      <c r="I596"/>
      <c r="J596"/>
      <c r="K596"/>
      <c r="L596"/>
      <c r="M596"/>
      <c r="N596"/>
      <c r="O596"/>
      <c r="P596"/>
      <c r="Q596"/>
      <c r="R596"/>
      <c r="S596"/>
      <c r="T596"/>
      <c r="U596"/>
      <c r="V596"/>
      <c r="W596"/>
    </row>
    <row r="597" spans="1:23" x14ac:dyDescent="0.25">
      <c r="A597"/>
      <c r="B597"/>
      <c r="C597"/>
      <c r="D597"/>
      <c r="E597"/>
      <c r="F597"/>
      <c r="G597"/>
      <c r="H597"/>
      <c r="I597"/>
      <c r="J597"/>
      <c r="K597"/>
      <c r="L597"/>
      <c r="M597"/>
      <c r="N597"/>
      <c r="O597"/>
      <c r="P597"/>
      <c r="Q597"/>
      <c r="R597"/>
      <c r="S597"/>
      <c r="T597"/>
      <c r="U597"/>
      <c r="V597"/>
      <c r="W597"/>
    </row>
    <row r="598" spans="1:23" x14ac:dyDescent="0.25">
      <c r="A598"/>
      <c r="B598"/>
      <c r="C598"/>
      <c r="D598"/>
      <c r="E598"/>
      <c r="F598"/>
      <c r="G598"/>
      <c r="H598"/>
      <c r="I598"/>
      <c r="J598"/>
      <c r="K598"/>
      <c r="L598"/>
      <c r="M598"/>
      <c r="N598"/>
      <c r="O598"/>
      <c r="P598"/>
      <c r="Q598"/>
      <c r="R598"/>
      <c r="S598"/>
      <c r="T598"/>
      <c r="U598"/>
      <c r="V598"/>
      <c r="W598"/>
    </row>
    <row r="599" spans="1:23" x14ac:dyDescent="0.25">
      <c r="A599"/>
      <c r="B599"/>
      <c r="C599"/>
      <c r="D599"/>
      <c r="E599"/>
      <c r="F599"/>
      <c r="G599"/>
      <c r="H599"/>
      <c r="I599"/>
      <c r="J599"/>
      <c r="K599"/>
      <c r="L599"/>
      <c r="M599"/>
      <c r="N599"/>
      <c r="O599"/>
      <c r="P599"/>
      <c r="Q599"/>
      <c r="R599"/>
      <c r="S599"/>
      <c r="T599"/>
      <c r="U599"/>
      <c r="V599"/>
      <c r="W599"/>
    </row>
    <row r="600" spans="1:23" x14ac:dyDescent="0.25">
      <c r="A600"/>
      <c r="B600"/>
      <c r="C600"/>
      <c r="D600"/>
      <c r="E600"/>
      <c r="F600"/>
      <c r="G600"/>
      <c r="H600"/>
      <c r="I600"/>
      <c r="J600"/>
      <c r="K600"/>
      <c r="L600"/>
      <c r="M600"/>
      <c r="N600"/>
      <c r="O600"/>
      <c r="P600"/>
      <c r="Q600"/>
      <c r="R600"/>
      <c r="S600"/>
      <c r="T600"/>
      <c r="U600"/>
      <c r="V600"/>
      <c r="W600"/>
    </row>
    <row r="601" spans="1:23" x14ac:dyDescent="0.25">
      <c r="A601"/>
      <c r="B601"/>
      <c r="C601"/>
      <c r="D601"/>
      <c r="E601"/>
      <c r="F601"/>
      <c r="G601"/>
      <c r="H601"/>
      <c r="I601"/>
      <c r="J601"/>
      <c r="K601"/>
      <c r="L601"/>
      <c r="M601"/>
      <c r="N601"/>
      <c r="O601"/>
      <c r="P601"/>
      <c r="Q601"/>
      <c r="R601"/>
      <c r="S601"/>
      <c r="T601"/>
      <c r="U601"/>
      <c r="V601"/>
      <c r="W601"/>
    </row>
    <row r="602" spans="1:23" x14ac:dyDescent="0.25">
      <c r="A602"/>
      <c r="B602"/>
      <c r="C602"/>
      <c r="D602"/>
      <c r="E602"/>
      <c r="F602"/>
      <c r="G602"/>
      <c r="H602"/>
      <c r="I602"/>
      <c r="J602"/>
      <c r="K602"/>
      <c r="L602"/>
      <c r="M602"/>
      <c r="N602"/>
      <c r="O602"/>
      <c r="P602"/>
      <c r="Q602"/>
      <c r="R602"/>
      <c r="S602"/>
      <c r="T602"/>
      <c r="U602"/>
      <c r="V602"/>
      <c r="W602"/>
    </row>
    <row r="603" spans="1:23" x14ac:dyDescent="0.25">
      <c r="A603"/>
      <c r="B603"/>
      <c r="C603"/>
      <c r="D603"/>
      <c r="E603"/>
      <c r="F603"/>
      <c r="G603"/>
      <c r="H603"/>
      <c r="I603"/>
      <c r="J603"/>
      <c r="K603"/>
      <c r="L603"/>
      <c r="M603"/>
      <c r="N603"/>
      <c r="O603"/>
      <c r="P603"/>
      <c r="Q603"/>
      <c r="R603"/>
      <c r="S603"/>
      <c r="T603"/>
      <c r="U603"/>
      <c r="V603"/>
      <c r="W603"/>
    </row>
    <row r="604" spans="1:23" x14ac:dyDescent="0.25">
      <c r="A604"/>
      <c r="B604"/>
      <c r="C604"/>
      <c r="D604"/>
      <c r="E604"/>
      <c r="F604"/>
      <c r="G604"/>
      <c r="H604"/>
      <c r="I604"/>
      <c r="J604"/>
      <c r="K604"/>
      <c r="L604"/>
      <c r="M604"/>
      <c r="N604"/>
      <c r="O604"/>
      <c r="P604"/>
      <c r="Q604"/>
      <c r="R604"/>
      <c r="S604"/>
      <c r="T604"/>
      <c r="U604"/>
      <c r="V604"/>
      <c r="W604"/>
    </row>
    <row r="605" spans="1:23" x14ac:dyDescent="0.25">
      <c r="A605"/>
      <c r="B605"/>
      <c r="C605"/>
      <c r="D605"/>
      <c r="E605"/>
      <c r="F605"/>
      <c r="G605"/>
      <c r="H605"/>
      <c r="I605"/>
      <c r="J605"/>
      <c r="K605"/>
      <c r="L605"/>
      <c r="M605"/>
      <c r="N605"/>
      <c r="O605"/>
      <c r="P605"/>
      <c r="Q605"/>
      <c r="R605"/>
      <c r="S605"/>
      <c r="T605"/>
      <c r="U605"/>
      <c r="V605"/>
      <c r="W605"/>
    </row>
    <row r="606" spans="1:23" x14ac:dyDescent="0.25">
      <c r="A606"/>
      <c r="B606"/>
      <c r="C606"/>
      <c r="D606"/>
      <c r="E606"/>
      <c r="F606"/>
      <c r="G606"/>
      <c r="H606"/>
      <c r="I606"/>
      <c r="J606"/>
      <c r="K606"/>
      <c r="L606"/>
      <c r="M606"/>
      <c r="N606"/>
      <c r="O606"/>
      <c r="P606"/>
      <c r="Q606"/>
      <c r="R606"/>
      <c r="S606"/>
      <c r="T606"/>
      <c r="U606"/>
      <c r="V606"/>
      <c r="W606"/>
    </row>
    <row r="607" spans="1:23" x14ac:dyDescent="0.25">
      <c r="A607"/>
      <c r="B607"/>
      <c r="C607"/>
      <c r="D607"/>
      <c r="E607"/>
      <c r="F607"/>
      <c r="G607"/>
      <c r="H607"/>
      <c r="I607"/>
      <c r="J607"/>
      <c r="K607"/>
      <c r="L607"/>
      <c r="M607"/>
      <c r="N607"/>
      <c r="O607"/>
      <c r="P607"/>
      <c r="Q607"/>
      <c r="R607"/>
      <c r="S607"/>
      <c r="T607"/>
      <c r="U607"/>
      <c r="V607"/>
      <c r="W607"/>
    </row>
    <row r="608" spans="1:23" x14ac:dyDescent="0.25">
      <c r="A608"/>
      <c r="B608"/>
      <c r="C608"/>
      <c r="D608"/>
      <c r="E608"/>
      <c r="F608"/>
      <c r="G608"/>
      <c r="H608"/>
      <c r="I608"/>
      <c r="J608"/>
      <c r="K608"/>
      <c r="L608"/>
      <c r="M608"/>
      <c r="N608"/>
      <c r="O608"/>
      <c r="P608"/>
      <c r="Q608"/>
      <c r="R608"/>
      <c r="S608"/>
      <c r="T608"/>
      <c r="U608"/>
      <c r="V608"/>
      <c r="W608"/>
    </row>
    <row r="609" spans="1:23" x14ac:dyDescent="0.25">
      <c r="A609"/>
      <c r="B609"/>
      <c r="C609"/>
      <c r="D609"/>
      <c r="E609"/>
      <c r="F609"/>
      <c r="G609"/>
      <c r="H609"/>
      <c r="I609"/>
      <c r="J609"/>
      <c r="K609"/>
      <c r="L609"/>
      <c r="M609"/>
      <c r="N609"/>
      <c r="O609"/>
      <c r="P609"/>
      <c r="Q609"/>
      <c r="R609"/>
      <c r="S609"/>
      <c r="T609"/>
      <c r="U609"/>
      <c r="V609"/>
      <c r="W609"/>
    </row>
    <row r="610" spans="1:23" x14ac:dyDescent="0.25">
      <c r="A610"/>
      <c r="B610"/>
      <c r="C610"/>
      <c r="D610"/>
      <c r="E610"/>
      <c r="F610"/>
      <c r="G610"/>
      <c r="H610"/>
      <c r="I610"/>
      <c r="J610"/>
      <c r="K610"/>
      <c r="L610"/>
      <c r="M610"/>
      <c r="N610"/>
      <c r="O610"/>
      <c r="P610"/>
      <c r="Q610"/>
      <c r="R610"/>
      <c r="S610"/>
      <c r="T610"/>
      <c r="U610"/>
      <c r="V610"/>
      <c r="W610"/>
    </row>
    <row r="611" spans="1:23" x14ac:dyDescent="0.25">
      <c r="A611"/>
      <c r="B611"/>
      <c r="C611"/>
      <c r="D611"/>
      <c r="E611"/>
      <c r="F611"/>
      <c r="G611"/>
      <c r="H611"/>
      <c r="I611"/>
      <c r="J611"/>
      <c r="K611"/>
      <c r="L611"/>
      <c r="M611"/>
      <c r="N611"/>
      <c r="O611"/>
      <c r="P611"/>
      <c r="Q611"/>
      <c r="R611"/>
      <c r="S611"/>
      <c r="T611"/>
      <c r="U611"/>
      <c r="V611"/>
      <c r="W611"/>
    </row>
    <row r="612" spans="1:23" x14ac:dyDescent="0.25">
      <c r="A612"/>
      <c r="B612"/>
      <c r="C612"/>
      <c r="D612"/>
      <c r="E612"/>
      <c r="F612"/>
      <c r="G612"/>
      <c r="H612"/>
      <c r="I612"/>
      <c r="J612"/>
      <c r="K612"/>
      <c r="L612"/>
      <c r="M612"/>
      <c r="N612"/>
      <c r="O612"/>
      <c r="P612"/>
      <c r="Q612"/>
      <c r="R612"/>
      <c r="S612"/>
      <c r="T612"/>
      <c r="U612"/>
      <c r="V612"/>
      <c r="W612"/>
    </row>
    <row r="613" spans="1:23" x14ac:dyDescent="0.25">
      <c r="A613"/>
      <c r="B613"/>
      <c r="C613"/>
      <c r="D613"/>
      <c r="E613"/>
      <c r="F613"/>
      <c r="G613"/>
      <c r="H613"/>
      <c r="I613"/>
      <c r="J613"/>
      <c r="K613"/>
      <c r="L613"/>
      <c r="M613"/>
      <c r="N613"/>
      <c r="O613"/>
      <c r="P613"/>
      <c r="Q613"/>
      <c r="R613"/>
      <c r="S613"/>
      <c r="T613"/>
      <c r="U613"/>
      <c r="V613"/>
      <c r="W613"/>
    </row>
    <row r="614" spans="1:23" x14ac:dyDescent="0.25">
      <c r="A614"/>
      <c r="B614"/>
      <c r="C614"/>
      <c r="D614"/>
      <c r="E614"/>
      <c r="F614"/>
      <c r="G614"/>
      <c r="H614"/>
      <c r="I614"/>
      <c r="J614"/>
      <c r="K614"/>
      <c r="L614"/>
      <c r="M614"/>
      <c r="N614"/>
      <c r="O614"/>
      <c r="P614"/>
      <c r="Q614"/>
      <c r="R614"/>
      <c r="S614"/>
      <c r="T614"/>
      <c r="U614"/>
      <c r="V614"/>
      <c r="W614"/>
    </row>
    <row r="615" spans="1:23" x14ac:dyDescent="0.25">
      <c r="A615"/>
      <c r="B615"/>
      <c r="C615"/>
      <c r="D615"/>
      <c r="E615"/>
      <c r="F615"/>
      <c r="G615"/>
      <c r="H615"/>
      <c r="I615"/>
      <c r="J615"/>
      <c r="K615"/>
      <c r="L615"/>
      <c r="M615"/>
      <c r="N615"/>
      <c r="O615"/>
      <c r="P615"/>
      <c r="Q615"/>
      <c r="R615"/>
      <c r="S615"/>
      <c r="T615"/>
      <c r="U615"/>
      <c r="V615"/>
      <c r="W615"/>
    </row>
    <row r="616" spans="1:23" x14ac:dyDescent="0.25">
      <c r="A616"/>
      <c r="B616"/>
      <c r="C616"/>
      <c r="D616"/>
      <c r="E616"/>
      <c r="F616"/>
      <c r="G616"/>
      <c r="H616"/>
      <c r="I616"/>
      <c r="J616"/>
      <c r="K616"/>
      <c r="L616"/>
      <c r="M616"/>
      <c r="N616"/>
      <c r="O616"/>
      <c r="P616"/>
      <c r="Q616"/>
      <c r="R616"/>
      <c r="S616"/>
      <c r="T616"/>
      <c r="U616"/>
      <c r="V616"/>
      <c r="W616"/>
    </row>
    <row r="617" spans="1:23" x14ac:dyDescent="0.25">
      <c r="A617"/>
      <c r="B617"/>
      <c r="C617"/>
      <c r="D617"/>
      <c r="E617"/>
      <c r="F617"/>
      <c r="G617"/>
      <c r="H617"/>
      <c r="I617"/>
      <c r="J617"/>
      <c r="K617"/>
      <c r="L617"/>
      <c r="M617"/>
      <c r="N617"/>
      <c r="O617"/>
      <c r="P617"/>
      <c r="Q617"/>
      <c r="R617"/>
      <c r="S617"/>
      <c r="T617"/>
      <c r="U617"/>
      <c r="V617"/>
      <c r="W617"/>
    </row>
    <row r="618" spans="1:23" x14ac:dyDescent="0.25">
      <c r="A618"/>
      <c r="B618"/>
      <c r="C618"/>
      <c r="D618"/>
      <c r="E618"/>
      <c r="F618"/>
      <c r="G618"/>
      <c r="H618"/>
      <c r="I618"/>
      <c r="J618"/>
      <c r="K618"/>
      <c r="L618"/>
      <c r="M618"/>
      <c r="N618"/>
      <c r="O618"/>
      <c r="P618"/>
      <c r="Q618"/>
      <c r="R618"/>
      <c r="S618"/>
      <c r="T618"/>
      <c r="U618"/>
      <c r="V618"/>
      <c r="W618"/>
    </row>
    <row r="619" spans="1:23" x14ac:dyDescent="0.25">
      <c r="A619"/>
      <c r="B619"/>
      <c r="C619"/>
      <c r="D619"/>
      <c r="E619"/>
      <c r="F619"/>
      <c r="G619"/>
      <c r="H619"/>
      <c r="I619"/>
      <c r="J619"/>
      <c r="K619"/>
      <c r="L619"/>
      <c r="M619"/>
      <c r="N619"/>
      <c r="O619"/>
      <c r="P619"/>
      <c r="Q619"/>
      <c r="R619"/>
      <c r="S619"/>
      <c r="T619"/>
      <c r="U619"/>
      <c r="V619"/>
      <c r="W619"/>
    </row>
    <row r="620" spans="1:23" x14ac:dyDescent="0.25">
      <c r="A620"/>
      <c r="B620"/>
      <c r="C620"/>
      <c r="D620"/>
      <c r="E620"/>
      <c r="F620"/>
      <c r="G620"/>
      <c r="H620"/>
      <c r="I620"/>
      <c r="J620"/>
      <c r="K620"/>
      <c r="L620"/>
      <c r="M620"/>
      <c r="N620"/>
      <c r="O620"/>
      <c r="P620"/>
      <c r="Q620"/>
      <c r="R620"/>
      <c r="S620"/>
      <c r="T620"/>
      <c r="U620"/>
      <c r="V620"/>
      <c r="W620"/>
    </row>
    <row r="621" spans="1:23" x14ac:dyDescent="0.25">
      <c r="A621"/>
      <c r="B621"/>
      <c r="C621"/>
      <c r="D621"/>
      <c r="E621"/>
      <c r="F621"/>
      <c r="G621"/>
      <c r="H621"/>
      <c r="I621"/>
      <c r="J621"/>
      <c r="K621"/>
      <c r="L621"/>
      <c r="M621"/>
      <c r="N621"/>
      <c r="O621"/>
      <c r="P621"/>
      <c r="Q621"/>
      <c r="R621"/>
      <c r="S621"/>
      <c r="T621"/>
      <c r="U621"/>
      <c r="V621"/>
      <c r="W621"/>
    </row>
    <row r="622" spans="1:23" x14ac:dyDescent="0.25">
      <c r="A622"/>
      <c r="B622"/>
      <c r="C622"/>
      <c r="D622"/>
      <c r="E622"/>
      <c r="F622"/>
      <c r="G622"/>
      <c r="H622"/>
      <c r="I622"/>
      <c r="J622"/>
      <c r="K622"/>
      <c r="L622"/>
      <c r="M622"/>
      <c r="N622"/>
      <c r="O622"/>
      <c r="P622"/>
      <c r="Q622"/>
      <c r="R622"/>
      <c r="S622"/>
      <c r="T622"/>
      <c r="U622"/>
      <c r="V622"/>
      <c r="W622"/>
    </row>
    <row r="623" spans="1:23" x14ac:dyDescent="0.25">
      <c r="A623"/>
      <c r="B623"/>
      <c r="C623"/>
      <c r="D623"/>
      <c r="E623"/>
      <c r="F623"/>
      <c r="G623"/>
      <c r="H623"/>
      <c r="I623"/>
      <c r="J623"/>
      <c r="K623"/>
      <c r="L623"/>
      <c r="M623"/>
      <c r="N623"/>
      <c r="O623"/>
      <c r="P623"/>
      <c r="Q623"/>
      <c r="R623"/>
      <c r="S623"/>
      <c r="T623"/>
      <c r="U623"/>
      <c r="V623"/>
      <c r="W623"/>
    </row>
    <row r="624" spans="1:23" x14ac:dyDescent="0.25">
      <c r="A624"/>
      <c r="B624"/>
      <c r="C624"/>
      <c r="D624"/>
      <c r="E624"/>
      <c r="F624"/>
      <c r="G624"/>
      <c r="H624"/>
      <c r="I624"/>
      <c r="J624"/>
      <c r="K624"/>
      <c r="L624"/>
      <c r="M624"/>
      <c r="N624"/>
      <c r="O624"/>
      <c r="P624"/>
      <c r="Q624"/>
      <c r="R624"/>
      <c r="S624"/>
      <c r="T624"/>
      <c r="U624"/>
      <c r="V624"/>
      <c r="W624"/>
    </row>
    <row r="625" spans="1:23" x14ac:dyDescent="0.25">
      <c r="A625"/>
      <c r="B625"/>
      <c r="C625"/>
      <c r="D625"/>
      <c r="E625"/>
      <c r="F625"/>
      <c r="G625"/>
      <c r="H625"/>
      <c r="I625"/>
      <c r="J625"/>
      <c r="K625"/>
      <c r="L625"/>
      <c r="M625"/>
      <c r="N625"/>
      <c r="O625"/>
      <c r="P625"/>
      <c r="Q625"/>
      <c r="R625"/>
      <c r="S625"/>
      <c r="T625"/>
      <c r="U625"/>
      <c r="V625"/>
      <c r="W625"/>
    </row>
    <row r="626" spans="1:23" x14ac:dyDescent="0.25">
      <c r="A626"/>
      <c r="B626"/>
      <c r="C626"/>
      <c r="D626"/>
      <c r="E626"/>
      <c r="F626"/>
      <c r="G626"/>
      <c r="H626"/>
      <c r="I626"/>
      <c r="J626"/>
      <c r="K626"/>
      <c r="L626"/>
      <c r="M626"/>
      <c r="N626"/>
      <c r="O626"/>
      <c r="P626"/>
      <c r="Q626"/>
      <c r="R626"/>
      <c r="S626"/>
      <c r="T626"/>
      <c r="U626"/>
      <c r="V626"/>
      <c r="W626"/>
    </row>
    <row r="627" spans="1:23" x14ac:dyDescent="0.25">
      <c r="A627"/>
      <c r="B627"/>
      <c r="C627"/>
      <c r="D627"/>
      <c r="E627"/>
      <c r="F627"/>
      <c r="G627"/>
      <c r="H627"/>
      <c r="I627"/>
      <c r="J627"/>
      <c r="K627"/>
      <c r="L627"/>
      <c r="M627"/>
      <c r="N627"/>
      <c r="O627"/>
      <c r="P627"/>
      <c r="Q627"/>
      <c r="R627"/>
      <c r="S627"/>
      <c r="T627"/>
      <c r="U627"/>
      <c r="V627"/>
      <c r="W627"/>
    </row>
    <row r="628" spans="1:23" x14ac:dyDescent="0.25">
      <c r="A628"/>
      <c r="B628"/>
      <c r="C628"/>
      <c r="D628"/>
      <c r="E628"/>
      <c r="F628"/>
      <c r="G628"/>
      <c r="H628"/>
      <c r="I628"/>
      <c r="J628"/>
      <c r="K628"/>
      <c r="L628"/>
      <c r="M628"/>
      <c r="N628"/>
      <c r="O628"/>
      <c r="P628"/>
      <c r="Q628"/>
      <c r="R628"/>
      <c r="S628"/>
      <c r="T628"/>
      <c r="U628"/>
      <c r="V628"/>
      <c r="W628"/>
    </row>
    <row r="629" spans="1:23" x14ac:dyDescent="0.25">
      <c r="A629"/>
      <c r="B629"/>
      <c r="C629"/>
      <c r="D629"/>
      <c r="E629"/>
      <c r="F629"/>
      <c r="G629"/>
      <c r="H629"/>
      <c r="I629"/>
      <c r="J629"/>
      <c r="K629"/>
      <c r="L629"/>
      <c r="M629"/>
      <c r="N629"/>
      <c r="O629"/>
      <c r="P629"/>
      <c r="Q629"/>
      <c r="R629"/>
      <c r="S629"/>
      <c r="T629"/>
      <c r="U629"/>
      <c r="V629"/>
      <c r="W629"/>
    </row>
    <row r="630" spans="1:23" x14ac:dyDescent="0.25">
      <c r="A630"/>
      <c r="B630"/>
      <c r="C630"/>
      <c r="D630"/>
      <c r="E630"/>
      <c r="F630"/>
      <c r="G630"/>
      <c r="H630"/>
      <c r="I630"/>
      <c r="J630"/>
      <c r="K630"/>
      <c r="L630"/>
      <c r="M630"/>
      <c r="N630"/>
      <c r="O630"/>
      <c r="P630"/>
      <c r="Q630"/>
      <c r="R630"/>
      <c r="S630"/>
      <c r="T630"/>
      <c r="U630"/>
      <c r="V630"/>
      <c r="W630"/>
    </row>
    <row r="631" spans="1:23" x14ac:dyDescent="0.25">
      <c r="A631"/>
      <c r="B631"/>
      <c r="C631"/>
      <c r="D631"/>
      <c r="E631"/>
      <c r="F631"/>
      <c r="G631"/>
      <c r="H631"/>
      <c r="I631"/>
      <c r="J631"/>
      <c r="K631"/>
      <c r="L631"/>
      <c r="M631"/>
      <c r="N631"/>
      <c r="O631"/>
      <c r="P631"/>
      <c r="Q631"/>
      <c r="R631"/>
      <c r="S631"/>
      <c r="T631"/>
      <c r="U631"/>
      <c r="V631"/>
      <c r="W631"/>
    </row>
    <row r="632" spans="1:23" x14ac:dyDescent="0.25">
      <c r="A632"/>
      <c r="B632"/>
      <c r="C632"/>
      <c r="D632"/>
      <c r="E632"/>
      <c r="F632"/>
      <c r="G632"/>
      <c r="H632"/>
      <c r="I632"/>
      <c r="J632"/>
      <c r="K632"/>
      <c r="L632"/>
      <c r="M632"/>
      <c r="N632"/>
      <c r="O632"/>
      <c r="P632"/>
      <c r="Q632"/>
      <c r="R632"/>
      <c r="S632"/>
      <c r="T632"/>
      <c r="U632"/>
      <c r="V632"/>
      <c r="W632"/>
    </row>
    <row r="633" spans="1:23" x14ac:dyDescent="0.25">
      <c r="A633"/>
      <c r="B633"/>
      <c r="C633"/>
      <c r="D633"/>
      <c r="E633"/>
      <c r="F633"/>
      <c r="G633"/>
      <c r="H633"/>
      <c r="I633"/>
      <c r="J633"/>
      <c r="K633"/>
      <c r="L633"/>
      <c r="M633"/>
      <c r="N633"/>
      <c r="O633"/>
      <c r="P633"/>
      <c r="Q633"/>
      <c r="R633"/>
      <c r="S633"/>
      <c r="T633"/>
      <c r="U633"/>
      <c r="V633"/>
      <c r="W633"/>
    </row>
    <row r="634" spans="1:23" x14ac:dyDescent="0.25">
      <c r="A634"/>
      <c r="B634"/>
      <c r="C634"/>
      <c r="D634"/>
      <c r="E634"/>
      <c r="F634"/>
      <c r="G634"/>
      <c r="H634"/>
      <c r="I634"/>
      <c r="J634"/>
      <c r="K634"/>
      <c r="L634"/>
      <c r="M634"/>
      <c r="N634"/>
      <c r="O634"/>
      <c r="P634"/>
      <c r="Q634"/>
      <c r="R634"/>
      <c r="S634"/>
      <c r="T634"/>
      <c r="U634"/>
      <c r="V634"/>
      <c r="W634"/>
    </row>
    <row r="635" spans="1:23" x14ac:dyDescent="0.25">
      <c r="A635"/>
      <c r="B635"/>
      <c r="C635"/>
      <c r="D635"/>
      <c r="E635"/>
      <c r="F635"/>
      <c r="G635"/>
      <c r="H635"/>
      <c r="I635"/>
      <c r="J635"/>
      <c r="K635"/>
      <c r="L635"/>
      <c r="M635"/>
      <c r="N635"/>
      <c r="O635"/>
      <c r="P635"/>
      <c r="Q635"/>
      <c r="R635"/>
      <c r="S635"/>
      <c r="T635"/>
      <c r="U635"/>
      <c r="V635"/>
      <c r="W635"/>
    </row>
    <row r="636" spans="1:23" x14ac:dyDescent="0.25">
      <c r="A636"/>
      <c r="B636"/>
      <c r="C636"/>
      <c r="D636"/>
      <c r="E636"/>
      <c r="F636"/>
      <c r="G636"/>
      <c r="H636"/>
      <c r="I636"/>
      <c r="J636"/>
      <c r="K636"/>
      <c r="L636"/>
      <c r="M636"/>
      <c r="N636"/>
      <c r="O636"/>
      <c r="P636"/>
      <c r="Q636"/>
      <c r="R636"/>
      <c r="S636"/>
      <c r="T636"/>
      <c r="U636"/>
      <c r="V636"/>
      <c r="W636"/>
    </row>
    <row r="637" spans="1:23" x14ac:dyDescent="0.25">
      <c r="A637"/>
      <c r="B637"/>
      <c r="C637"/>
      <c r="D637"/>
      <c r="E637"/>
      <c r="F637"/>
      <c r="G637"/>
      <c r="H637"/>
      <c r="I637"/>
      <c r="J637"/>
      <c r="K637"/>
      <c r="L637"/>
      <c r="M637"/>
      <c r="N637"/>
      <c r="O637"/>
      <c r="P637"/>
      <c r="Q637"/>
      <c r="R637"/>
      <c r="S637"/>
      <c r="T637"/>
      <c r="U637"/>
      <c r="V637"/>
      <c r="W637"/>
    </row>
    <row r="638" spans="1:23" x14ac:dyDescent="0.25">
      <c r="A638"/>
      <c r="B638"/>
      <c r="C638"/>
      <c r="D638"/>
      <c r="E638"/>
      <c r="F638"/>
      <c r="G638"/>
      <c r="H638"/>
      <c r="I638"/>
      <c r="J638"/>
      <c r="K638"/>
      <c r="L638"/>
      <c r="M638"/>
      <c r="N638"/>
      <c r="O638"/>
      <c r="P638"/>
      <c r="Q638"/>
      <c r="R638"/>
      <c r="S638"/>
      <c r="T638"/>
      <c r="U638"/>
      <c r="V638"/>
      <c r="W638"/>
    </row>
    <row r="639" spans="1:23" x14ac:dyDescent="0.25">
      <c r="A639"/>
      <c r="B639"/>
      <c r="C639"/>
      <c r="D639"/>
      <c r="E639"/>
      <c r="F639"/>
      <c r="G639"/>
      <c r="H639"/>
      <c r="I639"/>
      <c r="J639"/>
      <c r="K639"/>
      <c r="L639"/>
      <c r="M639"/>
      <c r="N639"/>
      <c r="O639"/>
      <c r="P639"/>
      <c r="Q639"/>
      <c r="R639"/>
      <c r="S639"/>
      <c r="T639"/>
      <c r="U639"/>
      <c r="V639"/>
      <c r="W639"/>
    </row>
    <row r="640" spans="1:23" x14ac:dyDescent="0.25">
      <c r="A640"/>
      <c r="B640"/>
      <c r="C640"/>
      <c r="D640"/>
      <c r="E640"/>
      <c r="F640"/>
      <c r="G640"/>
      <c r="H640"/>
      <c r="I640"/>
      <c r="J640"/>
      <c r="K640"/>
      <c r="L640"/>
      <c r="M640"/>
      <c r="N640"/>
      <c r="O640"/>
      <c r="P640"/>
      <c r="Q640"/>
      <c r="R640"/>
      <c r="S640"/>
      <c r="T640"/>
      <c r="U640"/>
      <c r="V640"/>
      <c r="W640"/>
    </row>
    <row r="641" spans="1:23" x14ac:dyDescent="0.25">
      <c r="A641"/>
      <c r="B641"/>
      <c r="C641"/>
      <c r="D641"/>
      <c r="E641"/>
      <c r="F641"/>
      <c r="G641"/>
      <c r="H641"/>
      <c r="I641"/>
      <c r="J641"/>
      <c r="K641"/>
      <c r="L641"/>
      <c r="M641"/>
      <c r="N641"/>
      <c r="O641"/>
      <c r="P641"/>
      <c r="Q641"/>
      <c r="R641"/>
      <c r="S641"/>
      <c r="T641"/>
      <c r="U641"/>
      <c r="V641"/>
      <c r="W641"/>
    </row>
    <row r="642" spans="1:23" x14ac:dyDescent="0.25">
      <c r="A642"/>
      <c r="B642"/>
      <c r="C642"/>
      <c r="D642"/>
      <c r="E642"/>
      <c r="F642"/>
      <c r="G642"/>
      <c r="H642"/>
      <c r="I642"/>
      <c r="J642"/>
      <c r="K642"/>
      <c r="L642"/>
      <c r="M642"/>
      <c r="N642"/>
      <c r="O642"/>
      <c r="P642"/>
      <c r="Q642"/>
      <c r="R642"/>
      <c r="S642"/>
      <c r="T642"/>
      <c r="U642"/>
      <c r="V642"/>
      <c r="W642"/>
    </row>
    <row r="643" spans="1:23" x14ac:dyDescent="0.25">
      <c r="A643"/>
      <c r="B643"/>
      <c r="C643"/>
      <c r="D643"/>
      <c r="E643"/>
      <c r="F643"/>
      <c r="G643"/>
      <c r="H643"/>
      <c r="I643"/>
      <c r="J643"/>
      <c r="K643"/>
      <c r="L643"/>
      <c r="M643"/>
      <c r="N643"/>
      <c r="O643"/>
      <c r="P643"/>
      <c r="Q643"/>
      <c r="R643"/>
      <c r="S643"/>
      <c r="T643"/>
      <c r="U643"/>
      <c r="V643"/>
      <c r="W643"/>
    </row>
    <row r="644" spans="1:23" x14ac:dyDescent="0.25">
      <c r="A644"/>
      <c r="B644"/>
      <c r="C644"/>
      <c r="D644"/>
      <c r="E644"/>
      <c r="F644"/>
      <c r="G644"/>
      <c r="H644"/>
      <c r="I644"/>
      <c r="J644"/>
      <c r="K644"/>
      <c r="L644"/>
      <c r="M644"/>
      <c r="N644"/>
      <c r="O644"/>
      <c r="P644"/>
      <c r="Q644"/>
      <c r="R644"/>
      <c r="S644"/>
      <c r="T644"/>
      <c r="U644"/>
      <c r="V644"/>
      <c r="W644"/>
    </row>
    <row r="645" spans="1:23" x14ac:dyDescent="0.25">
      <c r="A645"/>
      <c r="B645"/>
      <c r="C645"/>
      <c r="D645"/>
      <c r="E645"/>
      <c r="F645"/>
      <c r="G645"/>
      <c r="H645"/>
      <c r="I645"/>
      <c r="J645"/>
      <c r="K645"/>
      <c r="L645"/>
      <c r="M645"/>
      <c r="N645"/>
      <c r="O645"/>
      <c r="P645"/>
      <c r="Q645"/>
      <c r="R645"/>
      <c r="S645"/>
      <c r="T645"/>
      <c r="U645"/>
      <c r="V645"/>
      <c r="W645"/>
    </row>
    <row r="646" spans="1:23" x14ac:dyDescent="0.25">
      <c r="A646"/>
      <c r="B646"/>
      <c r="C646"/>
      <c r="D646"/>
      <c r="E646"/>
      <c r="F646"/>
      <c r="G646"/>
      <c r="H646"/>
      <c r="I646"/>
      <c r="J646"/>
      <c r="K646"/>
      <c r="L646"/>
      <c r="M646"/>
      <c r="N646"/>
      <c r="O646"/>
      <c r="P646"/>
      <c r="Q646"/>
      <c r="R646"/>
      <c r="S646"/>
      <c r="T646"/>
      <c r="U646"/>
      <c r="V646"/>
      <c r="W646"/>
    </row>
    <row r="647" spans="1:23" x14ac:dyDescent="0.25">
      <c r="A647"/>
      <c r="B647"/>
      <c r="C647"/>
      <c r="D647"/>
      <c r="E647"/>
      <c r="F647"/>
      <c r="G647"/>
      <c r="H647"/>
      <c r="I647"/>
      <c r="J647"/>
      <c r="K647"/>
      <c r="L647"/>
      <c r="M647"/>
      <c r="N647"/>
      <c r="O647"/>
      <c r="P647"/>
      <c r="Q647"/>
      <c r="R647"/>
      <c r="S647"/>
      <c r="T647"/>
      <c r="U647"/>
      <c r="V647"/>
      <c r="W647"/>
    </row>
    <row r="648" spans="1:23" x14ac:dyDescent="0.25">
      <c r="A648"/>
      <c r="B648"/>
      <c r="C648"/>
      <c r="D648"/>
      <c r="E648"/>
      <c r="F648"/>
      <c r="G648"/>
      <c r="H648"/>
      <c r="I648"/>
      <c r="J648"/>
      <c r="K648"/>
      <c r="L648"/>
      <c r="M648"/>
      <c r="N648"/>
      <c r="O648"/>
      <c r="P648"/>
      <c r="Q648"/>
      <c r="R648"/>
      <c r="S648"/>
      <c r="T648"/>
      <c r="U648"/>
      <c r="V648"/>
      <c r="W648"/>
    </row>
    <row r="649" spans="1:23" x14ac:dyDescent="0.25">
      <c r="A649"/>
      <c r="B649"/>
      <c r="C649"/>
      <c r="D649"/>
      <c r="E649"/>
      <c r="F649"/>
      <c r="G649"/>
      <c r="H649"/>
      <c r="I649"/>
      <c r="J649"/>
      <c r="K649"/>
      <c r="L649"/>
      <c r="M649"/>
      <c r="N649"/>
      <c r="O649"/>
      <c r="P649"/>
      <c r="Q649"/>
      <c r="R649"/>
      <c r="S649"/>
      <c r="T649"/>
      <c r="U649"/>
      <c r="V649"/>
      <c r="W649"/>
    </row>
    <row r="650" spans="1:23" x14ac:dyDescent="0.25">
      <c r="A650"/>
      <c r="B650"/>
      <c r="C650"/>
      <c r="D650"/>
      <c r="E650"/>
      <c r="F650"/>
      <c r="G650"/>
      <c r="H650"/>
      <c r="I650"/>
      <c r="J650"/>
      <c r="K650"/>
      <c r="L650"/>
      <c r="M650"/>
      <c r="N650"/>
      <c r="O650"/>
      <c r="P650"/>
      <c r="Q650"/>
      <c r="R650"/>
      <c r="S650"/>
      <c r="T650"/>
      <c r="U650"/>
      <c r="V650"/>
      <c r="W650"/>
    </row>
    <row r="651" spans="1:23" x14ac:dyDescent="0.25">
      <c r="A651"/>
      <c r="B651"/>
      <c r="C651"/>
      <c r="D651"/>
      <c r="E651"/>
      <c r="F651"/>
      <c r="G651"/>
      <c r="H651"/>
      <c r="I651"/>
      <c r="J651"/>
      <c r="K651"/>
      <c r="L651"/>
      <c r="M651"/>
      <c r="N651"/>
      <c r="O651"/>
      <c r="P651"/>
      <c r="Q651"/>
      <c r="R651"/>
      <c r="S651"/>
      <c r="T651"/>
      <c r="U651"/>
      <c r="V651"/>
      <c r="W651"/>
    </row>
    <row r="652" spans="1:23" x14ac:dyDescent="0.25">
      <c r="A652"/>
      <c r="B652"/>
      <c r="C652"/>
      <c r="D652"/>
      <c r="E652"/>
      <c r="F652"/>
      <c r="G652"/>
      <c r="H652"/>
      <c r="I652"/>
      <c r="J652"/>
      <c r="K652"/>
      <c r="L652"/>
      <c r="M652"/>
      <c r="N652"/>
      <c r="O652"/>
      <c r="P652"/>
      <c r="Q652"/>
      <c r="R652"/>
      <c r="S652"/>
      <c r="T652"/>
      <c r="U652"/>
      <c r="V652"/>
      <c r="W652"/>
    </row>
    <row r="653" spans="1:23" x14ac:dyDescent="0.25">
      <c r="A653"/>
      <c r="B653"/>
      <c r="C653"/>
      <c r="D653"/>
      <c r="E653"/>
      <c r="F653"/>
      <c r="G653"/>
      <c r="H653"/>
      <c r="I653"/>
      <c r="J653"/>
      <c r="K653"/>
      <c r="L653"/>
      <c r="M653"/>
      <c r="N653"/>
      <c r="O653"/>
      <c r="P653"/>
      <c r="Q653"/>
      <c r="R653"/>
      <c r="S653"/>
      <c r="T653"/>
      <c r="U653"/>
      <c r="V653"/>
      <c r="W653"/>
    </row>
    <row r="654" spans="1:23" x14ac:dyDescent="0.25">
      <c r="A654"/>
      <c r="B654"/>
      <c r="C654"/>
      <c r="D654"/>
      <c r="E654"/>
      <c r="F654"/>
      <c r="G654"/>
      <c r="H654"/>
      <c r="I654"/>
      <c r="J654"/>
      <c r="K654"/>
      <c r="L654"/>
      <c r="M654"/>
      <c r="N654"/>
      <c r="O654"/>
      <c r="P654"/>
      <c r="Q654"/>
      <c r="R654"/>
      <c r="S654"/>
      <c r="T654"/>
      <c r="U654"/>
      <c r="V654"/>
      <c r="W654"/>
    </row>
    <row r="655" spans="1:23" x14ac:dyDescent="0.25">
      <c r="A655"/>
      <c r="B655"/>
      <c r="C655"/>
      <c r="D655"/>
      <c r="E655"/>
      <c r="F655"/>
      <c r="G655"/>
      <c r="H655"/>
      <c r="I655"/>
      <c r="J655"/>
      <c r="K655"/>
      <c r="L655"/>
      <c r="M655"/>
      <c r="N655"/>
      <c r="O655"/>
      <c r="P655"/>
      <c r="Q655"/>
      <c r="R655"/>
      <c r="S655"/>
      <c r="T655"/>
      <c r="U655"/>
      <c r="V655"/>
      <c r="W655"/>
    </row>
    <row r="656" spans="1:23" x14ac:dyDescent="0.25">
      <c r="A656"/>
      <c r="B656"/>
      <c r="C656"/>
      <c r="D656"/>
      <c r="E656"/>
      <c r="F656"/>
      <c r="G656"/>
      <c r="H656"/>
      <c r="I656"/>
      <c r="J656"/>
      <c r="K656"/>
      <c r="L656"/>
      <c r="M656"/>
      <c r="N656"/>
      <c r="O656"/>
      <c r="P656"/>
      <c r="Q656"/>
      <c r="R656"/>
      <c r="S656"/>
      <c r="T656"/>
      <c r="U656"/>
      <c r="V656"/>
      <c r="W656"/>
    </row>
    <row r="657" spans="1:23" x14ac:dyDescent="0.25">
      <c r="A657"/>
      <c r="B657"/>
      <c r="C657"/>
      <c r="D657"/>
      <c r="E657"/>
      <c r="F657"/>
      <c r="G657"/>
      <c r="H657"/>
      <c r="I657"/>
      <c r="J657"/>
      <c r="K657"/>
      <c r="L657"/>
      <c r="M657"/>
      <c r="N657"/>
      <c r="O657"/>
      <c r="P657"/>
      <c r="Q657"/>
      <c r="R657"/>
      <c r="S657"/>
      <c r="T657"/>
      <c r="U657"/>
      <c r="V657"/>
      <c r="W657"/>
    </row>
    <row r="658" spans="1:23" x14ac:dyDescent="0.25">
      <c r="A658"/>
      <c r="B658"/>
      <c r="C658"/>
      <c r="D658"/>
      <c r="E658"/>
      <c r="F658"/>
      <c r="G658"/>
      <c r="H658"/>
      <c r="I658"/>
      <c r="J658"/>
      <c r="K658"/>
      <c r="L658"/>
      <c r="M658"/>
      <c r="N658"/>
      <c r="O658"/>
      <c r="P658"/>
      <c r="Q658"/>
      <c r="R658"/>
      <c r="S658"/>
      <c r="T658"/>
      <c r="U658"/>
      <c r="V658"/>
      <c r="W658"/>
    </row>
    <row r="659" spans="1:23" x14ac:dyDescent="0.25">
      <c r="A659"/>
      <c r="B659"/>
      <c r="C659"/>
      <c r="D659"/>
      <c r="E659"/>
      <c r="F659"/>
      <c r="G659"/>
      <c r="H659"/>
      <c r="I659"/>
      <c r="J659"/>
      <c r="K659"/>
      <c r="L659"/>
      <c r="M659"/>
      <c r="N659"/>
      <c r="O659"/>
      <c r="P659"/>
      <c r="Q659"/>
      <c r="R659"/>
      <c r="S659"/>
      <c r="T659"/>
      <c r="U659"/>
      <c r="V659"/>
      <c r="W659"/>
    </row>
    <row r="660" spans="1:23" x14ac:dyDescent="0.25">
      <c r="A660"/>
      <c r="B660"/>
      <c r="C660"/>
      <c r="D660"/>
      <c r="E660"/>
      <c r="F660"/>
      <c r="G660"/>
      <c r="H660"/>
      <c r="I660"/>
      <c r="J660"/>
      <c r="K660"/>
      <c r="L660"/>
      <c r="M660"/>
      <c r="N660"/>
      <c r="O660"/>
      <c r="P660"/>
      <c r="Q660"/>
      <c r="R660"/>
      <c r="S660"/>
      <c r="T660"/>
      <c r="U660"/>
      <c r="V660"/>
      <c r="W660"/>
    </row>
    <row r="661" spans="1:23" x14ac:dyDescent="0.25">
      <c r="A661"/>
      <c r="B661"/>
      <c r="C661"/>
      <c r="D661"/>
      <c r="E661"/>
      <c r="F661"/>
      <c r="G661"/>
      <c r="H661"/>
      <c r="I661"/>
      <c r="J661"/>
      <c r="K661"/>
      <c r="L661"/>
      <c r="M661"/>
      <c r="N661"/>
      <c r="O661"/>
      <c r="P661"/>
      <c r="Q661"/>
      <c r="R661"/>
      <c r="S661"/>
      <c r="T661"/>
      <c r="U661"/>
      <c r="V661"/>
      <c r="W661"/>
    </row>
    <row r="662" spans="1:23" x14ac:dyDescent="0.25">
      <c r="A662"/>
      <c r="B662"/>
      <c r="C662"/>
      <c r="D662"/>
      <c r="E662"/>
      <c r="F662"/>
      <c r="G662"/>
      <c r="H662"/>
      <c r="I662"/>
      <c r="J662"/>
      <c r="K662"/>
      <c r="L662"/>
      <c r="M662"/>
      <c r="N662"/>
      <c r="O662"/>
      <c r="P662"/>
      <c r="Q662"/>
      <c r="R662"/>
      <c r="S662"/>
      <c r="T662"/>
      <c r="U662"/>
      <c r="V662"/>
      <c r="W662"/>
    </row>
    <row r="663" spans="1:23" x14ac:dyDescent="0.25">
      <c r="A663"/>
      <c r="B663"/>
      <c r="C663"/>
      <c r="D663"/>
      <c r="E663"/>
      <c r="F663"/>
      <c r="G663"/>
      <c r="H663"/>
      <c r="I663"/>
      <c r="J663"/>
      <c r="K663"/>
      <c r="L663"/>
      <c r="M663"/>
      <c r="N663"/>
      <c r="O663"/>
      <c r="P663"/>
      <c r="Q663"/>
      <c r="R663"/>
      <c r="S663"/>
      <c r="T663"/>
      <c r="U663"/>
      <c r="V663"/>
      <c r="W663"/>
    </row>
    <row r="664" spans="1:23" x14ac:dyDescent="0.25">
      <c r="A664"/>
      <c r="B664"/>
      <c r="C664"/>
      <c r="D664"/>
      <c r="E664"/>
      <c r="F664"/>
      <c r="G664"/>
      <c r="H664"/>
      <c r="I664"/>
      <c r="J664"/>
      <c r="K664"/>
      <c r="L664"/>
      <c r="M664"/>
      <c r="N664"/>
      <c r="O664"/>
      <c r="P664"/>
      <c r="Q664"/>
      <c r="R664"/>
      <c r="S664"/>
      <c r="T664"/>
      <c r="U664"/>
      <c r="V664"/>
      <c r="W664"/>
    </row>
    <row r="665" spans="1:23" x14ac:dyDescent="0.25">
      <c r="A665"/>
      <c r="B665"/>
      <c r="C665"/>
      <c r="D665"/>
      <c r="E665"/>
      <c r="F665"/>
      <c r="G665"/>
      <c r="H665"/>
      <c r="I665"/>
      <c r="J665"/>
      <c r="K665"/>
      <c r="L665"/>
      <c r="M665"/>
      <c r="N665"/>
      <c r="O665"/>
      <c r="P665"/>
      <c r="Q665"/>
      <c r="R665"/>
      <c r="S665"/>
      <c r="T665"/>
      <c r="U665"/>
      <c r="V665"/>
      <c r="W665"/>
    </row>
    <row r="666" spans="1:23" x14ac:dyDescent="0.25">
      <c r="A666"/>
      <c r="B666"/>
      <c r="C666"/>
      <c r="D666"/>
      <c r="E666"/>
      <c r="F666"/>
      <c r="G666"/>
      <c r="H666"/>
      <c r="I666"/>
      <c r="J666"/>
      <c r="K666"/>
      <c r="L666"/>
      <c r="M666"/>
      <c r="N666"/>
      <c r="O666"/>
      <c r="P666"/>
      <c r="Q666"/>
      <c r="R666"/>
      <c r="S666"/>
      <c r="T666"/>
      <c r="U666"/>
      <c r="V666"/>
      <c r="W666"/>
    </row>
    <row r="667" spans="1:23" x14ac:dyDescent="0.25">
      <c r="A667"/>
      <c r="B667"/>
      <c r="C667"/>
      <c r="D667"/>
      <c r="E667"/>
      <c r="F667"/>
      <c r="G667"/>
      <c r="H667"/>
      <c r="I667"/>
      <c r="J667"/>
      <c r="K667"/>
      <c r="L667"/>
      <c r="M667"/>
      <c r="N667"/>
      <c r="O667"/>
      <c r="P667"/>
      <c r="Q667"/>
      <c r="R667"/>
      <c r="S667"/>
      <c r="T667"/>
      <c r="U667"/>
      <c r="V667"/>
      <c r="W667"/>
    </row>
    <row r="668" spans="1:23" x14ac:dyDescent="0.25">
      <c r="A668"/>
      <c r="B668"/>
      <c r="C668"/>
      <c r="D668"/>
      <c r="E668"/>
      <c r="F668"/>
      <c r="G668"/>
      <c r="H668"/>
      <c r="I668"/>
      <c r="J668"/>
      <c r="K668"/>
      <c r="L668"/>
      <c r="M668"/>
      <c r="N668"/>
      <c r="O668"/>
      <c r="P668"/>
      <c r="Q668"/>
      <c r="R668"/>
      <c r="S668"/>
      <c r="T668"/>
      <c r="U668"/>
      <c r="V668"/>
      <c r="W668"/>
    </row>
    <row r="669" spans="1:23" x14ac:dyDescent="0.25">
      <c r="A669"/>
      <c r="B669"/>
      <c r="C669"/>
      <c r="D669"/>
      <c r="E669"/>
      <c r="F669"/>
      <c r="G669"/>
      <c r="H669"/>
      <c r="I669"/>
      <c r="J669"/>
      <c r="K669"/>
      <c r="L669"/>
      <c r="M669"/>
      <c r="N669"/>
      <c r="O669"/>
      <c r="P669"/>
      <c r="Q669"/>
      <c r="R669"/>
      <c r="S669"/>
      <c r="T669"/>
      <c r="U669"/>
      <c r="V669"/>
      <c r="W669"/>
    </row>
    <row r="670" spans="1:23" x14ac:dyDescent="0.25">
      <c r="A670"/>
      <c r="B670"/>
      <c r="C670"/>
      <c r="D670"/>
      <c r="E670"/>
      <c r="F670"/>
      <c r="G670"/>
      <c r="H670"/>
      <c r="I670"/>
      <c r="J670"/>
      <c r="K670"/>
      <c r="L670"/>
      <c r="M670"/>
      <c r="N670"/>
      <c r="O670"/>
      <c r="P670"/>
      <c r="Q670"/>
      <c r="R670"/>
      <c r="S670"/>
      <c r="T670"/>
      <c r="U670"/>
      <c r="V670"/>
      <c r="W670"/>
    </row>
    <row r="671" spans="1:23" x14ac:dyDescent="0.25">
      <c r="A671"/>
      <c r="B671"/>
      <c r="C671"/>
      <c r="D671"/>
      <c r="E671"/>
      <c r="F671"/>
      <c r="G671"/>
      <c r="H671"/>
      <c r="I671"/>
      <c r="J671"/>
      <c r="K671"/>
      <c r="L671"/>
      <c r="M671"/>
      <c r="N671"/>
      <c r="O671"/>
      <c r="P671"/>
      <c r="Q671"/>
      <c r="R671"/>
      <c r="S671"/>
      <c r="T671"/>
      <c r="U671"/>
      <c r="V671"/>
      <c r="W671"/>
    </row>
    <row r="672" spans="1:23" x14ac:dyDescent="0.25">
      <c r="A672"/>
      <c r="B672"/>
      <c r="C672"/>
      <c r="D672"/>
      <c r="E672"/>
      <c r="F672"/>
      <c r="G672"/>
      <c r="H672"/>
      <c r="I672"/>
      <c r="J672"/>
      <c r="K672"/>
      <c r="L672"/>
      <c r="M672"/>
      <c r="N672"/>
      <c r="O672"/>
      <c r="P672"/>
      <c r="Q672"/>
      <c r="R672"/>
      <c r="S672"/>
      <c r="T672"/>
      <c r="U672"/>
      <c r="V672"/>
      <c r="W672"/>
    </row>
    <row r="673" spans="1:23" x14ac:dyDescent="0.25">
      <c r="A673"/>
      <c r="B673"/>
      <c r="C673"/>
      <c r="D673"/>
      <c r="E673"/>
      <c r="F673"/>
      <c r="G673"/>
      <c r="H673"/>
      <c r="I673"/>
      <c r="J673"/>
      <c r="K673"/>
      <c r="L673"/>
      <c r="M673"/>
      <c r="N673"/>
      <c r="O673"/>
      <c r="P673"/>
      <c r="Q673"/>
      <c r="R673"/>
      <c r="S673"/>
      <c r="T673"/>
      <c r="U673"/>
      <c r="V673"/>
      <c r="W673"/>
    </row>
    <row r="674" spans="1:23" x14ac:dyDescent="0.25">
      <c r="A674"/>
      <c r="B674"/>
      <c r="C674"/>
      <c r="D674"/>
      <c r="E674"/>
      <c r="F674"/>
      <c r="G674"/>
      <c r="H674"/>
      <c r="I674"/>
      <c r="J674"/>
      <c r="K674"/>
      <c r="L674"/>
      <c r="M674"/>
      <c r="N674"/>
      <c r="O674"/>
      <c r="P674"/>
      <c r="Q674"/>
      <c r="R674"/>
      <c r="S674"/>
      <c r="T674"/>
      <c r="U674"/>
      <c r="V674"/>
      <c r="W674"/>
    </row>
    <row r="675" spans="1:23" x14ac:dyDescent="0.25">
      <c r="A675"/>
      <c r="B675"/>
      <c r="C675"/>
      <c r="D675"/>
      <c r="E675"/>
      <c r="F675"/>
      <c r="G675"/>
      <c r="H675"/>
      <c r="I675"/>
      <c r="J675"/>
      <c r="K675"/>
      <c r="L675"/>
      <c r="M675"/>
      <c r="N675"/>
      <c r="O675"/>
      <c r="P675"/>
      <c r="Q675"/>
      <c r="R675"/>
      <c r="S675"/>
      <c r="T675"/>
      <c r="U675"/>
      <c r="V675"/>
      <c r="W675"/>
    </row>
    <row r="676" spans="1:23" x14ac:dyDescent="0.25">
      <c r="A676"/>
      <c r="B676"/>
      <c r="C676"/>
      <c r="D676"/>
      <c r="E676"/>
      <c r="F676"/>
      <c r="G676"/>
      <c r="H676"/>
      <c r="I676"/>
      <c r="J676"/>
      <c r="K676"/>
      <c r="L676"/>
      <c r="M676"/>
      <c r="N676"/>
      <c r="O676"/>
      <c r="P676"/>
      <c r="Q676"/>
      <c r="R676"/>
      <c r="S676"/>
      <c r="T676"/>
      <c r="U676"/>
      <c r="V676"/>
      <c r="W676"/>
    </row>
    <row r="677" spans="1:23" x14ac:dyDescent="0.25">
      <c r="A677"/>
      <c r="B677"/>
      <c r="C677"/>
      <c r="D677"/>
      <c r="E677"/>
      <c r="F677"/>
      <c r="G677"/>
      <c r="H677"/>
      <c r="I677"/>
      <c r="J677"/>
      <c r="K677"/>
      <c r="L677"/>
      <c r="M677"/>
      <c r="N677"/>
      <c r="O677"/>
      <c r="P677"/>
      <c r="Q677"/>
      <c r="R677"/>
      <c r="S677"/>
      <c r="T677"/>
      <c r="U677"/>
      <c r="V677"/>
      <c r="W677"/>
    </row>
    <row r="678" spans="1:23" x14ac:dyDescent="0.25">
      <c r="A678"/>
      <c r="B678"/>
      <c r="C678"/>
      <c r="D678"/>
      <c r="E678"/>
      <c r="F678"/>
      <c r="G678"/>
      <c r="H678"/>
      <c r="I678"/>
      <c r="J678"/>
      <c r="K678"/>
      <c r="L678"/>
      <c r="M678"/>
      <c r="N678"/>
      <c r="O678"/>
      <c r="P678"/>
      <c r="Q678"/>
      <c r="R678"/>
      <c r="S678"/>
      <c r="T678"/>
      <c r="U678"/>
      <c r="V678"/>
      <c r="W678"/>
    </row>
    <row r="679" spans="1:23" x14ac:dyDescent="0.25">
      <c r="A679"/>
      <c r="B679"/>
      <c r="C679"/>
      <c r="D679"/>
      <c r="E679"/>
      <c r="F679"/>
      <c r="G679"/>
      <c r="H679"/>
      <c r="I679"/>
      <c r="J679"/>
      <c r="K679"/>
      <c r="L679"/>
      <c r="M679"/>
      <c r="N679"/>
      <c r="O679"/>
      <c r="P679"/>
      <c r="Q679"/>
      <c r="R679"/>
      <c r="S679"/>
      <c r="T679"/>
      <c r="U679"/>
      <c r="V679"/>
      <c r="W679"/>
    </row>
    <row r="680" spans="1:23" x14ac:dyDescent="0.25">
      <c r="A680"/>
      <c r="B680"/>
      <c r="C680"/>
      <c r="D680"/>
      <c r="E680"/>
      <c r="F680"/>
      <c r="G680"/>
      <c r="H680"/>
      <c r="I680"/>
      <c r="J680"/>
      <c r="K680"/>
      <c r="L680"/>
      <c r="M680"/>
      <c r="N680"/>
      <c r="O680"/>
      <c r="P680"/>
      <c r="Q680"/>
      <c r="R680"/>
      <c r="S680"/>
      <c r="T680"/>
      <c r="U680"/>
      <c r="V680"/>
      <c r="W680"/>
    </row>
    <row r="681" spans="1:23" x14ac:dyDescent="0.25">
      <c r="A681"/>
      <c r="B681"/>
      <c r="C681"/>
      <c r="D681"/>
      <c r="E681"/>
      <c r="F681"/>
      <c r="G681"/>
      <c r="H681"/>
      <c r="I681"/>
      <c r="J681"/>
      <c r="K681"/>
      <c r="L681"/>
      <c r="M681"/>
      <c r="N681"/>
      <c r="O681"/>
      <c r="P681"/>
      <c r="Q681"/>
      <c r="R681"/>
      <c r="S681"/>
      <c r="T681"/>
      <c r="U681"/>
      <c r="V681"/>
      <c r="W681"/>
    </row>
    <row r="682" spans="1:23" x14ac:dyDescent="0.25">
      <c r="A682"/>
      <c r="B682"/>
      <c r="C682"/>
      <c r="D682"/>
      <c r="E682"/>
      <c r="F682"/>
      <c r="G682"/>
      <c r="H682"/>
      <c r="I682"/>
      <c r="J682"/>
      <c r="K682"/>
      <c r="L682"/>
      <c r="M682"/>
      <c r="N682"/>
      <c r="O682"/>
      <c r="P682"/>
      <c r="Q682"/>
      <c r="R682"/>
      <c r="S682"/>
      <c r="T682"/>
      <c r="U682"/>
      <c r="V682"/>
      <c r="W682"/>
    </row>
    <row r="683" spans="1:23" x14ac:dyDescent="0.25">
      <c r="A683"/>
      <c r="B683"/>
      <c r="C683"/>
      <c r="D683"/>
      <c r="E683"/>
      <c r="F683"/>
      <c r="G683"/>
      <c r="H683"/>
      <c r="I683"/>
      <c r="J683"/>
      <c r="K683"/>
      <c r="L683"/>
      <c r="M683"/>
      <c r="N683"/>
      <c r="O683"/>
      <c r="P683"/>
      <c r="Q683"/>
      <c r="R683"/>
      <c r="S683"/>
      <c r="T683"/>
      <c r="U683"/>
      <c r="V683"/>
      <c r="W683"/>
    </row>
    <row r="684" spans="1:23" x14ac:dyDescent="0.25">
      <c r="A684"/>
      <c r="B684"/>
      <c r="C684"/>
      <c r="D684"/>
      <c r="E684"/>
      <c r="F684"/>
      <c r="G684"/>
      <c r="H684"/>
      <c r="I684"/>
      <c r="J684"/>
      <c r="K684"/>
      <c r="L684"/>
      <c r="M684"/>
      <c r="N684"/>
      <c r="O684"/>
      <c r="P684"/>
      <c r="Q684"/>
      <c r="R684"/>
      <c r="S684"/>
      <c r="T684"/>
      <c r="U684"/>
      <c r="V684"/>
      <c r="W684"/>
    </row>
    <row r="685" spans="1:23" x14ac:dyDescent="0.25">
      <c r="A685"/>
      <c r="B685"/>
      <c r="C685"/>
      <c r="D685"/>
      <c r="E685"/>
      <c r="F685"/>
      <c r="G685"/>
      <c r="H685"/>
      <c r="I685"/>
      <c r="J685"/>
      <c r="K685"/>
      <c r="L685"/>
      <c r="M685"/>
      <c r="N685"/>
      <c r="O685"/>
      <c r="P685"/>
      <c r="Q685"/>
      <c r="R685"/>
      <c r="S685"/>
      <c r="T685"/>
      <c r="U685"/>
      <c r="V685"/>
      <c r="W685"/>
    </row>
    <row r="686" spans="1:23" x14ac:dyDescent="0.25">
      <c r="A686"/>
      <c r="B686"/>
      <c r="C686"/>
      <c r="D686"/>
      <c r="E686"/>
      <c r="F686"/>
      <c r="G686"/>
      <c r="H686"/>
      <c r="I686"/>
      <c r="J686"/>
      <c r="K686"/>
      <c r="L686"/>
      <c r="M686"/>
      <c r="N686"/>
      <c r="O686"/>
      <c r="P686"/>
      <c r="Q686"/>
      <c r="R686"/>
      <c r="S686"/>
      <c r="T686"/>
      <c r="U686"/>
      <c r="V686"/>
      <c r="W686"/>
    </row>
    <row r="687" spans="1:23" x14ac:dyDescent="0.25">
      <c r="A687"/>
      <c r="B687"/>
      <c r="C687"/>
      <c r="D687"/>
      <c r="E687"/>
      <c r="F687"/>
      <c r="G687"/>
      <c r="H687"/>
      <c r="I687"/>
      <c r="J687"/>
      <c r="K687"/>
      <c r="L687"/>
      <c r="M687"/>
      <c r="N687"/>
      <c r="O687"/>
      <c r="P687"/>
      <c r="Q687"/>
      <c r="R687"/>
      <c r="S687"/>
      <c r="T687"/>
      <c r="U687"/>
      <c r="V687"/>
      <c r="W687"/>
    </row>
    <row r="688" spans="1:23" x14ac:dyDescent="0.25">
      <c r="A688"/>
      <c r="B688"/>
      <c r="C688"/>
      <c r="D688"/>
      <c r="E688"/>
      <c r="F688"/>
      <c r="G688"/>
      <c r="H688"/>
      <c r="I688"/>
      <c r="J688"/>
      <c r="K688"/>
      <c r="L688"/>
      <c r="M688"/>
      <c r="N688"/>
      <c r="O688"/>
      <c r="P688"/>
      <c r="Q688"/>
      <c r="R688"/>
      <c r="S688"/>
      <c r="T688"/>
      <c r="U688"/>
      <c r="V688"/>
      <c r="W688"/>
    </row>
    <row r="689" spans="1:23" x14ac:dyDescent="0.25">
      <c r="A689"/>
      <c r="B689"/>
      <c r="C689"/>
      <c r="D689"/>
      <c r="E689"/>
      <c r="F689"/>
      <c r="G689"/>
      <c r="H689"/>
      <c r="I689"/>
      <c r="J689"/>
      <c r="K689"/>
      <c r="L689"/>
      <c r="M689"/>
      <c r="N689"/>
      <c r="O689"/>
      <c r="P689"/>
      <c r="Q689"/>
      <c r="R689"/>
      <c r="S689"/>
      <c r="T689"/>
      <c r="U689"/>
      <c r="V689"/>
      <c r="W689"/>
    </row>
    <row r="690" spans="1:23" x14ac:dyDescent="0.25">
      <c r="A690"/>
      <c r="B690"/>
      <c r="C690"/>
      <c r="D690"/>
      <c r="E690"/>
      <c r="F690"/>
      <c r="G690"/>
      <c r="H690"/>
      <c r="I690"/>
      <c r="J690"/>
      <c r="K690"/>
      <c r="L690"/>
      <c r="M690"/>
      <c r="N690"/>
      <c r="O690"/>
      <c r="P690"/>
      <c r="Q690"/>
      <c r="R690"/>
      <c r="S690"/>
      <c r="T690"/>
      <c r="U690"/>
      <c r="V690"/>
      <c r="W690"/>
    </row>
    <row r="691" spans="1:23" x14ac:dyDescent="0.25">
      <c r="A691"/>
      <c r="B691"/>
      <c r="C691"/>
      <c r="D691"/>
      <c r="E691"/>
      <c r="F691"/>
      <c r="G691"/>
      <c r="H691"/>
      <c r="I691"/>
      <c r="J691"/>
      <c r="K691"/>
      <c r="L691"/>
      <c r="M691"/>
      <c r="N691"/>
      <c r="O691"/>
      <c r="P691"/>
      <c r="Q691"/>
      <c r="R691"/>
      <c r="S691"/>
      <c r="T691"/>
      <c r="U691"/>
      <c r="V691"/>
      <c r="W691"/>
    </row>
    <row r="692" spans="1:23" x14ac:dyDescent="0.25">
      <c r="A692"/>
      <c r="B692"/>
      <c r="C692"/>
      <c r="D692"/>
      <c r="E692"/>
      <c r="F692"/>
      <c r="G692"/>
      <c r="H692"/>
      <c r="I692"/>
      <c r="J692"/>
      <c r="K692"/>
      <c r="L692"/>
      <c r="M692"/>
      <c r="N692"/>
      <c r="O692"/>
      <c r="P692"/>
      <c r="Q692"/>
      <c r="R692"/>
      <c r="S692"/>
      <c r="T692"/>
      <c r="U692"/>
      <c r="V692"/>
      <c r="W692"/>
    </row>
    <row r="693" spans="1:23" x14ac:dyDescent="0.25">
      <c r="A693"/>
      <c r="B693"/>
      <c r="C693"/>
      <c r="D693"/>
      <c r="E693"/>
      <c r="F693"/>
      <c r="G693"/>
      <c r="H693"/>
      <c r="I693"/>
      <c r="J693"/>
      <c r="K693"/>
      <c r="L693"/>
      <c r="M693"/>
      <c r="N693"/>
      <c r="O693"/>
      <c r="P693"/>
      <c r="Q693"/>
      <c r="R693"/>
      <c r="S693"/>
      <c r="T693"/>
      <c r="U693"/>
      <c r="V693"/>
      <c r="W693"/>
    </row>
    <row r="694" spans="1:23" x14ac:dyDescent="0.25">
      <c r="A694"/>
      <c r="B694"/>
      <c r="C694"/>
      <c r="D694"/>
      <c r="E694"/>
      <c r="F694"/>
      <c r="G694"/>
      <c r="H694"/>
      <c r="I694"/>
      <c r="J694"/>
      <c r="K694"/>
      <c r="L694"/>
      <c r="M694"/>
      <c r="N694"/>
      <c r="O694"/>
      <c r="P694"/>
      <c r="Q694"/>
      <c r="R694"/>
      <c r="S694"/>
      <c r="T694"/>
      <c r="U694"/>
      <c r="V694"/>
      <c r="W694"/>
    </row>
    <row r="695" spans="1:23" x14ac:dyDescent="0.25">
      <c r="A695"/>
      <c r="B695"/>
      <c r="C695"/>
      <c r="D695"/>
      <c r="E695"/>
      <c r="F695"/>
      <c r="G695"/>
      <c r="H695"/>
      <c r="I695"/>
      <c r="J695"/>
      <c r="K695"/>
      <c r="L695"/>
      <c r="M695"/>
      <c r="N695"/>
      <c r="O695"/>
      <c r="P695"/>
      <c r="Q695"/>
      <c r="R695"/>
      <c r="S695"/>
      <c r="T695"/>
      <c r="U695"/>
      <c r="V695"/>
      <c r="W695"/>
    </row>
    <row r="696" spans="1:23" x14ac:dyDescent="0.25">
      <c r="A696"/>
      <c r="B696"/>
      <c r="C696"/>
      <c r="D696"/>
      <c r="E696"/>
      <c r="F696"/>
      <c r="G696"/>
      <c r="H696"/>
      <c r="I696"/>
      <c r="J696"/>
      <c r="K696"/>
      <c r="L696"/>
      <c r="M696"/>
      <c r="N696"/>
      <c r="O696"/>
      <c r="P696"/>
      <c r="Q696"/>
      <c r="R696"/>
      <c r="S696"/>
      <c r="T696"/>
      <c r="U696"/>
      <c r="V696"/>
      <c r="W696"/>
    </row>
    <row r="697" spans="1:23" x14ac:dyDescent="0.25">
      <c r="A697"/>
      <c r="B697"/>
      <c r="C697"/>
      <c r="D697"/>
      <c r="E697"/>
      <c r="F697"/>
      <c r="G697"/>
      <c r="H697"/>
      <c r="I697"/>
      <c r="J697"/>
      <c r="K697"/>
      <c r="L697"/>
      <c r="M697"/>
      <c r="N697"/>
      <c r="O697"/>
      <c r="P697"/>
      <c r="Q697"/>
      <c r="R697"/>
      <c r="S697"/>
      <c r="T697"/>
      <c r="U697"/>
      <c r="V697"/>
      <c r="W697"/>
    </row>
    <row r="698" spans="1:23" x14ac:dyDescent="0.25">
      <c r="A698"/>
      <c r="B698"/>
      <c r="C698"/>
      <c r="D698"/>
      <c r="E698"/>
      <c r="F698"/>
      <c r="G698"/>
      <c r="H698"/>
      <c r="I698"/>
      <c r="J698"/>
      <c r="K698"/>
      <c r="L698"/>
      <c r="M698"/>
      <c r="N698"/>
      <c r="O698"/>
      <c r="P698"/>
      <c r="Q698"/>
      <c r="R698"/>
      <c r="S698"/>
      <c r="T698"/>
      <c r="U698"/>
      <c r="V698"/>
      <c r="W698"/>
    </row>
    <row r="699" spans="1:23" x14ac:dyDescent="0.25">
      <c r="A699"/>
      <c r="B699"/>
      <c r="C699"/>
      <c r="D699"/>
      <c r="E699"/>
      <c r="F699"/>
      <c r="G699"/>
      <c r="H699"/>
      <c r="I699"/>
      <c r="J699"/>
      <c r="K699"/>
      <c r="L699"/>
      <c r="M699"/>
      <c r="N699"/>
      <c r="O699"/>
      <c r="P699"/>
      <c r="Q699"/>
      <c r="R699"/>
      <c r="S699"/>
      <c r="T699"/>
      <c r="U699"/>
      <c r="V699"/>
      <c r="W699"/>
    </row>
    <row r="700" spans="1:23" x14ac:dyDescent="0.25">
      <c r="A700"/>
      <c r="B700"/>
      <c r="C700"/>
      <c r="D700"/>
      <c r="E700"/>
      <c r="F700"/>
      <c r="G700"/>
      <c r="H700"/>
      <c r="I700"/>
      <c r="J700"/>
      <c r="K700"/>
      <c r="L700"/>
      <c r="M700"/>
      <c r="N700"/>
      <c r="O700"/>
      <c r="P700"/>
      <c r="Q700"/>
      <c r="R700"/>
      <c r="S700"/>
      <c r="T700"/>
      <c r="U700"/>
      <c r="V700"/>
      <c r="W700"/>
    </row>
    <row r="701" spans="1:23" x14ac:dyDescent="0.25">
      <c r="A701"/>
      <c r="B701"/>
      <c r="C701"/>
      <c r="D701"/>
      <c r="E701"/>
      <c r="F701"/>
      <c r="G701"/>
      <c r="H701"/>
      <c r="I701"/>
      <c r="J701"/>
      <c r="K701"/>
      <c r="L701"/>
      <c r="M701"/>
      <c r="N701"/>
      <c r="O701"/>
      <c r="P701"/>
      <c r="Q701"/>
      <c r="R701"/>
      <c r="S701"/>
      <c r="T701"/>
      <c r="U701"/>
      <c r="V701"/>
      <c r="W701"/>
    </row>
    <row r="702" spans="1:23" x14ac:dyDescent="0.25">
      <c r="A702"/>
      <c r="B702"/>
      <c r="C702"/>
      <c r="D702"/>
      <c r="E702"/>
      <c r="F702"/>
      <c r="G702"/>
      <c r="H702"/>
      <c r="I702"/>
      <c r="J702"/>
      <c r="K702"/>
      <c r="L702"/>
      <c r="M702"/>
      <c r="N702"/>
      <c r="O702"/>
      <c r="P702"/>
      <c r="Q702"/>
      <c r="R702"/>
      <c r="S702"/>
      <c r="T702"/>
      <c r="U702"/>
      <c r="V702"/>
      <c r="W702"/>
    </row>
    <row r="703" spans="1:23" x14ac:dyDescent="0.25">
      <c r="A703"/>
      <c r="B703"/>
      <c r="C703"/>
      <c r="D703"/>
      <c r="E703"/>
      <c r="F703"/>
      <c r="G703"/>
      <c r="H703"/>
      <c r="I703"/>
      <c r="J703"/>
      <c r="K703"/>
      <c r="L703"/>
      <c r="M703"/>
      <c r="N703"/>
      <c r="O703"/>
      <c r="P703"/>
      <c r="Q703"/>
      <c r="R703"/>
      <c r="S703"/>
      <c r="T703"/>
      <c r="U703"/>
      <c r="V703"/>
      <c r="W703"/>
    </row>
    <row r="704" spans="1:23" x14ac:dyDescent="0.25">
      <c r="A704"/>
      <c r="B704"/>
      <c r="C704"/>
      <c r="D704"/>
      <c r="E704"/>
      <c r="F704"/>
      <c r="G704"/>
      <c r="H704"/>
      <c r="I704"/>
      <c r="J704"/>
      <c r="K704"/>
      <c r="L704"/>
      <c r="M704"/>
      <c r="N704"/>
      <c r="O704"/>
      <c r="P704"/>
      <c r="Q704"/>
      <c r="R704"/>
      <c r="S704"/>
      <c r="T704"/>
      <c r="U704"/>
      <c r="V704"/>
      <c r="W704"/>
    </row>
    <row r="705" spans="1:23" x14ac:dyDescent="0.25">
      <c r="A705"/>
      <c r="B705"/>
      <c r="C705"/>
      <c r="D705"/>
      <c r="E705"/>
      <c r="F705"/>
      <c r="G705"/>
      <c r="H705"/>
      <c r="I705"/>
      <c r="J705"/>
      <c r="K705"/>
      <c r="L705"/>
      <c r="M705"/>
      <c r="N705"/>
      <c r="O705"/>
      <c r="P705"/>
      <c r="Q705"/>
      <c r="R705"/>
      <c r="S705"/>
      <c r="T705"/>
      <c r="U705"/>
      <c r="V705"/>
      <c r="W705"/>
    </row>
    <row r="706" spans="1:23" x14ac:dyDescent="0.25">
      <c r="A706"/>
      <c r="B706"/>
      <c r="C706"/>
      <c r="D706"/>
      <c r="E706"/>
      <c r="F706"/>
      <c r="G706"/>
      <c r="H706"/>
      <c r="I706"/>
      <c r="J706"/>
      <c r="K706"/>
      <c r="L706"/>
      <c r="M706"/>
      <c r="N706"/>
      <c r="O706"/>
      <c r="P706"/>
      <c r="Q706"/>
      <c r="R706"/>
      <c r="S706"/>
      <c r="T706"/>
      <c r="U706"/>
      <c r="V706"/>
      <c r="W706"/>
    </row>
    <row r="707" spans="1:23" x14ac:dyDescent="0.25">
      <c r="A707"/>
      <c r="B707"/>
      <c r="C707"/>
      <c r="D707"/>
      <c r="E707"/>
      <c r="F707"/>
      <c r="G707"/>
      <c r="H707"/>
      <c r="I707"/>
      <c r="J707"/>
      <c r="K707"/>
      <c r="L707"/>
      <c r="M707"/>
      <c r="N707"/>
      <c r="O707"/>
      <c r="P707"/>
      <c r="Q707"/>
      <c r="R707"/>
      <c r="S707"/>
      <c r="T707"/>
      <c r="U707"/>
      <c r="V707"/>
      <c r="W707"/>
    </row>
    <row r="708" spans="1:23" x14ac:dyDescent="0.25">
      <c r="A708"/>
      <c r="B708"/>
      <c r="C708"/>
      <c r="D708"/>
      <c r="E708"/>
      <c r="F708"/>
      <c r="G708"/>
      <c r="H708"/>
      <c r="I708"/>
      <c r="J708"/>
      <c r="K708"/>
      <c r="L708"/>
      <c r="M708"/>
      <c r="N708"/>
      <c r="O708"/>
      <c r="P708"/>
      <c r="Q708"/>
      <c r="R708"/>
      <c r="S708"/>
      <c r="T708"/>
      <c r="U708"/>
      <c r="V708"/>
      <c r="W708"/>
    </row>
    <row r="709" spans="1:23" x14ac:dyDescent="0.25">
      <c r="A709"/>
      <c r="B709"/>
      <c r="C709"/>
      <c r="D709"/>
      <c r="E709"/>
      <c r="F709"/>
      <c r="G709"/>
      <c r="H709"/>
      <c r="I709"/>
      <c r="J709"/>
      <c r="K709"/>
      <c r="L709"/>
      <c r="M709"/>
      <c r="N709"/>
      <c r="O709"/>
      <c r="P709"/>
      <c r="Q709"/>
      <c r="R709"/>
      <c r="S709"/>
      <c r="T709"/>
      <c r="U709"/>
      <c r="V709"/>
      <c r="W709"/>
    </row>
    <row r="710" spans="1:23" x14ac:dyDescent="0.25">
      <c r="A710"/>
      <c r="B710"/>
      <c r="C710"/>
      <c r="D710"/>
      <c r="E710"/>
      <c r="F710"/>
      <c r="G710"/>
      <c r="H710"/>
      <c r="I710"/>
      <c r="J710"/>
      <c r="K710"/>
      <c r="L710"/>
      <c r="M710"/>
      <c r="N710"/>
      <c r="O710"/>
      <c r="P710"/>
      <c r="Q710"/>
      <c r="R710"/>
      <c r="S710"/>
      <c r="T710"/>
      <c r="U710"/>
      <c r="V710"/>
      <c r="W710"/>
    </row>
    <row r="711" spans="1:23" x14ac:dyDescent="0.25">
      <c r="A711"/>
      <c r="B711"/>
      <c r="C711"/>
      <c r="D711"/>
      <c r="E711"/>
      <c r="F711"/>
      <c r="G711"/>
      <c r="H711"/>
      <c r="I711"/>
      <c r="J711"/>
      <c r="K711"/>
      <c r="L711"/>
      <c r="M711"/>
      <c r="N711"/>
      <c r="O711"/>
      <c r="P711"/>
      <c r="Q711"/>
      <c r="R711"/>
      <c r="S711"/>
      <c r="T711"/>
      <c r="U711"/>
      <c r="V711"/>
      <c r="W711"/>
    </row>
    <row r="712" spans="1:23" x14ac:dyDescent="0.25">
      <c r="A712"/>
      <c r="B712"/>
      <c r="C712"/>
      <c r="D712"/>
      <c r="E712"/>
      <c r="F712"/>
      <c r="G712"/>
      <c r="H712"/>
      <c r="I712"/>
      <c r="J712"/>
      <c r="K712"/>
      <c r="L712"/>
      <c r="M712"/>
      <c r="N712"/>
      <c r="O712"/>
      <c r="P712"/>
      <c r="Q712"/>
      <c r="R712"/>
      <c r="S712"/>
      <c r="T712"/>
      <c r="U712"/>
      <c r="V712"/>
      <c r="W712"/>
    </row>
    <row r="713" spans="1:23" x14ac:dyDescent="0.25">
      <c r="A713"/>
      <c r="B713"/>
      <c r="C713"/>
      <c r="D713"/>
      <c r="E713"/>
      <c r="F713"/>
      <c r="G713"/>
      <c r="H713"/>
      <c r="I713"/>
      <c r="J713"/>
      <c r="K713"/>
      <c r="L713"/>
      <c r="M713"/>
      <c r="N713"/>
      <c r="O713"/>
      <c r="P713"/>
      <c r="Q713"/>
      <c r="R713"/>
      <c r="S713"/>
      <c r="T713"/>
      <c r="U713"/>
      <c r="V713"/>
      <c r="W713"/>
    </row>
    <row r="714" spans="1:23" x14ac:dyDescent="0.25">
      <c r="A714"/>
      <c r="B714"/>
      <c r="C714"/>
      <c r="D714"/>
      <c r="E714"/>
      <c r="F714"/>
      <c r="G714"/>
      <c r="H714"/>
      <c r="I714"/>
      <c r="J714"/>
      <c r="K714"/>
      <c r="L714"/>
      <c r="M714"/>
      <c r="N714"/>
      <c r="O714"/>
      <c r="P714"/>
      <c r="Q714"/>
      <c r="R714"/>
      <c r="S714"/>
      <c r="T714"/>
      <c r="U714"/>
      <c r="V714"/>
      <c r="W714"/>
    </row>
    <row r="715" spans="1:23" x14ac:dyDescent="0.25">
      <c r="A715"/>
      <c r="B715"/>
      <c r="C715"/>
      <c r="D715"/>
      <c r="E715"/>
      <c r="F715"/>
      <c r="G715"/>
      <c r="H715"/>
      <c r="I715"/>
      <c r="J715"/>
      <c r="K715"/>
      <c r="L715"/>
      <c r="M715"/>
      <c r="N715"/>
      <c r="O715"/>
      <c r="P715"/>
      <c r="Q715"/>
      <c r="R715"/>
      <c r="S715"/>
      <c r="T715"/>
      <c r="U715"/>
      <c r="V715"/>
      <c r="W715"/>
    </row>
    <row r="716" spans="1:23" x14ac:dyDescent="0.25">
      <c r="A716"/>
      <c r="B716"/>
      <c r="C716"/>
      <c r="D716"/>
      <c r="E716"/>
      <c r="F716"/>
      <c r="G716"/>
      <c r="H716"/>
      <c r="I716"/>
      <c r="J716"/>
      <c r="K716"/>
      <c r="L716"/>
      <c r="M716"/>
      <c r="N716"/>
      <c r="O716"/>
      <c r="P716"/>
      <c r="Q716"/>
      <c r="R716"/>
      <c r="S716"/>
      <c r="T716"/>
      <c r="U716"/>
      <c r="V716"/>
      <c r="W716"/>
    </row>
    <row r="717" spans="1:23" x14ac:dyDescent="0.25">
      <c r="A717"/>
      <c r="B717"/>
      <c r="C717"/>
      <c r="D717"/>
      <c r="E717"/>
      <c r="F717"/>
      <c r="G717"/>
      <c r="H717"/>
      <c r="I717"/>
      <c r="J717"/>
      <c r="K717"/>
      <c r="L717"/>
      <c r="M717"/>
      <c r="N717"/>
      <c r="O717"/>
      <c r="P717"/>
      <c r="Q717"/>
      <c r="R717"/>
      <c r="S717"/>
      <c r="T717"/>
      <c r="U717"/>
      <c r="V717"/>
      <c r="W717"/>
    </row>
    <row r="718" spans="1:23" x14ac:dyDescent="0.25">
      <c r="A718"/>
      <c r="B718"/>
      <c r="C718"/>
      <c r="D718"/>
      <c r="E718"/>
      <c r="F718"/>
      <c r="G718"/>
      <c r="H718"/>
      <c r="I718"/>
      <c r="J718"/>
      <c r="K718"/>
      <c r="L718"/>
      <c r="M718"/>
      <c r="N718"/>
      <c r="O718"/>
      <c r="P718"/>
      <c r="Q718"/>
      <c r="R718"/>
      <c r="S718"/>
      <c r="T718"/>
      <c r="U718"/>
      <c r="V718"/>
      <c r="W718"/>
    </row>
    <row r="719" spans="1:23" x14ac:dyDescent="0.25">
      <c r="A719"/>
      <c r="B719"/>
      <c r="C719"/>
      <c r="D719"/>
      <c r="E719"/>
      <c r="F719"/>
      <c r="G719"/>
      <c r="H719"/>
      <c r="I719"/>
      <c r="J719"/>
      <c r="K719"/>
      <c r="L719"/>
      <c r="M719"/>
      <c r="N719"/>
      <c r="O719"/>
      <c r="P719"/>
      <c r="Q719"/>
      <c r="R719"/>
      <c r="S719"/>
      <c r="T719"/>
      <c r="U719"/>
      <c r="V719"/>
      <c r="W719"/>
    </row>
    <row r="720" spans="1:23" x14ac:dyDescent="0.25">
      <c r="A720"/>
      <c r="B720"/>
      <c r="C720"/>
      <c r="D720"/>
      <c r="E720"/>
      <c r="F720"/>
      <c r="G720"/>
      <c r="H720"/>
      <c r="I720"/>
      <c r="J720"/>
      <c r="K720"/>
      <c r="L720"/>
      <c r="M720"/>
      <c r="N720"/>
      <c r="O720"/>
      <c r="P720"/>
      <c r="Q720"/>
      <c r="R720"/>
      <c r="S720"/>
      <c r="T720"/>
      <c r="U720"/>
      <c r="V720"/>
      <c r="W720"/>
    </row>
    <row r="721" spans="1:23" x14ac:dyDescent="0.25">
      <c r="A721"/>
      <c r="B721"/>
      <c r="C721"/>
      <c r="D721"/>
      <c r="E721"/>
      <c r="F721"/>
      <c r="G721"/>
      <c r="H721"/>
      <c r="I721"/>
      <c r="J721"/>
      <c r="K721"/>
      <c r="L721"/>
      <c r="M721"/>
      <c r="N721"/>
      <c r="O721"/>
      <c r="P721"/>
      <c r="Q721"/>
      <c r="R721"/>
      <c r="S721"/>
      <c r="T721"/>
      <c r="U721"/>
      <c r="V721"/>
      <c r="W721"/>
    </row>
    <row r="722" spans="1:23" x14ac:dyDescent="0.25">
      <c r="A722"/>
      <c r="B722"/>
      <c r="C722"/>
      <c r="D722"/>
      <c r="E722"/>
      <c r="F722"/>
      <c r="G722"/>
      <c r="H722"/>
      <c r="I722"/>
      <c r="J722"/>
      <c r="K722"/>
      <c r="L722"/>
      <c r="M722"/>
      <c r="N722"/>
      <c r="O722"/>
      <c r="P722"/>
      <c r="Q722"/>
      <c r="R722"/>
      <c r="S722"/>
      <c r="T722"/>
      <c r="U722"/>
      <c r="V722"/>
      <c r="W722"/>
    </row>
    <row r="723" spans="1:23" x14ac:dyDescent="0.25">
      <c r="A723"/>
      <c r="B723"/>
      <c r="C723"/>
      <c r="D723"/>
      <c r="E723"/>
      <c r="F723"/>
      <c r="G723"/>
      <c r="H723"/>
      <c r="I723"/>
      <c r="J723"/>
      <c r="K723"/>
      <c r="L723"/>
      <c r="M723"/>
      <c r="N723"/>
      <c r="O723"/>
      <c r="P723"/>
      <c r="Q723"/>
      <c r="R723"/>
      <c r="S723"/>
      <c r="T723"/>
      <c r="U723"/>
      <c r="V723"/>
      <c r="W723"/>
    </row>
    <row r="724" spans="1:23" x14ac:dyDescent="0.25">
      <c r="A724"/>
      <c r="B724"/>
      <c r="C724"/>
      <c r="D724"/>
      <c r="E724"/>
      <c r="F724"/>
      <c r="G724"/>
      <c r="H724"/>
      <c r="I724"/>
      <c r="J724"/>
      <c r="K724"/>
      <c r="L724"/>
      <c r="M724"/>
      <c r="N724"/>
      <c r="O724"/>
      <c r="P724"/>
      <c r="Q724"/>
      <c r="R724"/>
      <c r="S724"/>
      <c r="T724"/>
      <c r="U724"/>
      <c r="V724"/>
      <c r="W724"/>
    </row>
    <row r="725" spans="1:23" x14ac:dyDescent="0.25">
      <c r="A725"/>
      <c r="B725"/>
      <c r="C725"/>
      <c r="D725"/>
      <c r="E725"/>
      <c r="F725"/>
      <c r="G725"/>
      <c r="H725"/>
      <c r="I725"/>
      <c r="J725"/>
      <c r="K725"/>
      <c r="L725"/>
      <c r="M725"/>
      <c r="N725"/>
      <c r="O725"/>
      <c r="P725"/>
      <c r="Q725"/>
      <c r="R725"/>
      <c r="S725"/>
      <c r="T725"/>
      <c r="U725"/>
      <c r="V725"/>
      <c r="W725"/>
    </row>
    <row r="726" spans="1:23" x14ac:dyDescent="0.25">
      <c r="A726"/>
      <c r="B726"/>
      <c r="C726"/>
      <c r="D726"/>
      <c r="E726"/>
      <c r="F726"/>
      <c r="G726"/>
      <c r="H726"/>
      <c r="I726"/>
      <c r="J726"/>
      <c r="K726"/>
      <c r="L726"/>
      <c r="M726"/>
      <c r="N726"/>
      <c r="O726"/>
      <c r="P726"/>
      <c r="Q726"/>
      <c r="R726"/>
      <c r="S726"/>
      <c r="T726"/>
      <c r="U726"/>
      <c r="V726"/>
      <c r="W726"/>
    </row>
    <row r="727" spans="1:23" x14ac:dyDescent="0.25">
      <c r="A727"/>
      <c r="B727"/>
      <c r="C727"/>
      <c r="D727"/>
      <c r="E727"/>
      <c r="F727"/>
      <c r="G727"/>
      <c r="H727"/>
      <c r="I727"/>
      <c r="J727"/>
      <c r="K727"/>
      <c r="L727"/>
      <c r="M727"/>
      <c r="N727"/>
      <c r="O727"/>
      <c r="P727"/>
      <c r="Q727"/>
      <c r="R727"/>
      <c r="S727"/>
      <c r="T727"/>
      <c r="U727"/>
      <c r="V727"/>
      <c r="W727"/>
    </row>
    <row r="728" spans="1:23" x14ac:dyDescent="0.25">
      <c r="A728"/>
      <c r="B728"/>
      <c r="C728"/>
      <c r="D728"/>
      <c r="E728"/>
      <c r="F728"/>
      <c r="G728"/>
      <c r="H728"/>
      <c r="I728"/>
      <c r="J728"/>
      <c r="K728"/>
      <c r="L728"/>
      <c r="M728"/>
      <c r="N728"/>
      <c r="O728"/>
      <c r="P728"/>
      <c r="Q728"/>
      <c r="R728"/>
      <c r="S728"/>
      <c r="T728"/>
      <c r="U728"/>
      <c r="V728"/>
      <c r="W728"/>
    </row>
    <row r="729" spans="1:23" x14ac:dyDescent="0.25">
      <c r="A729"/>
      <c r="B729"/>
      <c r="C729"/>
      <c r="D729"/>
      <c r="E729"/>
      <c r="F729"/>
      <c r="G729"/>
      <c r="H729"/>
      <c r="I729"/>
      <c r="J729"/>
      <c r="K729"/>
      <c r="L729"/>
      <c r="M729"/>
      <c r="N729"/>
      <c r="O729"/>
      <c r="P729"/>
      <c r="Q729"/>
      <c r="R729"/>
      <c r="S729"/>
      <c r="T729"/>
      <c r="U729"/>
      <c r="V729"/>
      <c r="W729"/>
    </row>
    <row r="730" spans="1:23" x14ac:dyDescent="0.25">
      <c r="A730"/>
      <c r="B730"/>
      <c r="C730"/>
      <c r="D730"/>
      <c r="E730"/>
      <c r="F730"/>
      <c r="G730"/>
      <c r="H730"/>
      <c r="I730"/>
      <c r="J730"/>
      <c r="K730"/>
      <c r="L730"/>
      <c r="M730"/>
      <c r="N730"/>
      <c r="O730"/>
      <c r="P730"/>
      <c r="Q730"/>
      <c r="R730"/>
      <c r="S730"/>
      <c r="T730"/>
      <c r="U730"/>
      <c r="V730"/>
      <c r="W730"/>
    </row>
    <row r="731" spans="1:23" x14ac:dyDescent="0.25">
      <c r="A731"/>
      <c r="B731"/>
      <c r="C731"/>
      <c r="D731"/>
      <c r="E731"/>
      <c r="F731"/>
      <c r="G731"/>
      <c r="H731"/>
      <c r="I731"/>
      <c r="J731"/>
      <c r="K731"/>
      <c r="L731"/>
      <c r="M731"/>
      <c r="N731"/>
      <c r="O731"/>
      <c r="P731"/>
      <c r="Q731"/>
      <c r="R731"/>
      <c r="S731"/>
      <c r="T731"/>
      <c r="U731"/>
      <c r="V731"/>
      <c r="W731"/>
    </row>
    <row r="732" spans="1:23" x14ac:dyDescent="0.25">
      <c r="A732"/>
      <c r="B732"/>
      <c r="C732"/>
      <c r="D732"/>
      <c r="E732"/>
      <c r="F732"/>
      <c r="G732"/>
      <c r="H732"/>
      <c r="I732"/>
      <c r="J732"/>
      <c r="K732"/>
      <c r="L732"/>
      <c r="M732"/>
      <c r="N732"/>
      <c r="O732"/>
      <c r="P732"/>
      <c r="Q732"/>
      <c r="R732"/>
      <c r="S732"/>
      <c r="T732"/>
      <c r="U732"/>
      <c r="V732"/>
      <c r="W732"/>
    </row>
    <row r="733" spans="1:23" x14ac:dyDescent="0.25">
      <c r="A733"/>
      <c r="B733"/>
      <c r="C733"/>
      <c r="D733"/>
      <c r="E733"/>
      <c r="F733"/>
      <c r="G733"/>
      <c r="H733"/>
      <c r="I733"/>
      <c r="J733"/>
      <c r="K733"/>
      <c r="L733"/>
      <c r="M733"/>
      <c r="N733"/>
      <c r="O733"/>
      <c r="P733"/>
      <c r="Q733"/>
      <c r="R733"/>
      <c r="S733"/>
      <c r="T733"/>
      <c r="U733"/>
      <c r="V733"/>
      <c r="W733"/>
    </row>
    <row r="734" spans="1:23" x14ac:dyDescent="0.25">
      <c r="A734"/>
      <c r="B734"/>
      <c r="C734"/>
      <c r="D734"/>
      <c r="E734"/>
      <c r="F734"/>
      <c r="G734"/>
      <c r="H734"/>
      <c r="I734"/>
      <c r="J734"/>
      <c r="K734"/>
      <c r="L734"/>
      <c r="M734"/>
      <c r="N734"/>
      <c r="O734"/>
      <c r="P734"/>
      <c r="Q734"/>
      <c r="R734"/>
      <c r="S734"/>
      <c r="T734"/>
      <c r="U734"/>
      <c r="V734"/>
      <c r="W734"/>
    </row>
    <row r="735" spans="1:23" x14ac:dyDescent="0.25">
      <c r="A735"/>
      <c r="B735"/>
      <c r="C735"/>
      <c r="D735"/>
      <c r="E735"/>
      <c r="F735"/>
      <c r="G735"/>
      <c r="H735"/>
      <c r="I735"/>
      <c r="J735"/>
      <c r="K735"/>
      <c r="L735"/>
      <c r="M735"/>
      <c r="N735"/>
      <c r="O735"/>
      <c r="P735"/>
      <c r="Q735"/>
      <c r="R735"/>
      <c r="S735"/>
      <c r="T735"/>
      <c r="U735"/>
      <c r="V735"/>
      <c r="W735"/>
    </row>
    <row r="736" spans="1:23" x14ac:dyDescent="0.25">
      <c r="A736"/>
      <c r="B736"/>
      <c r="C736"/>
      <c r="D736"/>
      <c r="E736"/>
      <c r="F736"/>
      <c r="G736"/>
      <c r="H736"/>
      <c r="I736"/>
      <c r="J736"/>
      <c r="K736"/>
      <c r="L736"/>
      <c r="M736"/>
      <c r="N736"/>
      <c r="O736"/>
      <c r="P736"/>
      <c r="Q736"/>
      <c r="R736"/>
      <c r="S736"/>
      <c r="T736"/>
      <c r="U736"/>
      <c r="V736"/>
      <c r="W736"/>
    </row>
    <row r="737" spans="1:23" x14ac:dyDescent="0.25">
      <c r="A737"/>
      <c r="B737"/>
      <c r="C737"/>
      <c r="D737"/>
      <c r="E737"/>
      <c r="F737"/>
      <c r="G737"/>
      <c r="H737"/>
      <c r="I737"/>
      <c r="J737"/>
      <c r="K737"/>
      <c r="L737"/>
      <c r="M737"/>
      <c r="N737"/>
      <c r="O737"/>
      <c r="P737"/>
      <c r="Q737"/>
      <c r="R737"/>
      <c r="S737"/>
      <c r="T737"/>
      <c r="U737"/>
      <c r="V737"/>
      <c r="W737"/>
    </row>
    <row r="738" spans="1:23" x14ac:dyDescent="0.25">
      <c r="A738"/>
      <c r="B738"/>
      <c r="C738"/>
      <c r="D738"/>
      <c r="E738"/>
      <c r="F738"/>
      <c r="G738"/>
      <c r="H738"/>
      <c r="I738"/>
      <c r="J738"/>
      <c r="K738"/>
      <c r="L738"/>
      <c r="M738"/>
      <c r="N738"/>
      <c r="O738"/>
      <c r="P738"/>
      <c r="Q738"/>
      <c r="R738"/>
      <c r="S738"/>
      <c r="T738"/>
      <c r="U738"/>
      <c r="V738"/>
      <c r="W738"/>
    </row>
    <row r="739" spans="1:23" x14ac:dyDescent="0.25">
      <c r="A739"/>
      <c r="B739"/>
      <c r="C739"/>
      <c r="D739"/>
      <c r="E739"/>
      <c r="F739"/>
      <c r="G739"/>
      <c r="H739"/>
      <c r="I739"/>
      <c r="J739"/>
      <c r="K739"/>
      <c r="L739"/>
      <c r="M739"/>
      <c r="N739"/>
      <c r="O739"/>
      <c r="P739"/>
      <c r="Q739"/>
      <c r="R739"/>
      <c r="S739"/>
      <c r="T739"/>
      <c r="U739"/>
      <c r="V739"/>
      <c r="W739"/>
    </row>
    <row r="740" spans="1:23" x14ac:dyDescent="0.25">
      <c r="A740"/>
      <c r="B740"/>
      <c r="C740"/>
      <c r="D740"/>
      <c r="E740"/>
      <c r="F740"/>
      <c r="G740"/>
      <c r="H740"/>
      <c r="I740"/>
      <c r="J740"/>
      <c r="K740"/>
      <c r="L740"/>
      <c r="M740"/>
      <c r="N740"/>
      <c r="O740"/>
      <c r="P740"/>
      <c r="Q740"/>
      <c r="R740"/>
      <c r="S740"/>
      <c r="T740"/>
      <c r="U740"/>
      <c r="V740"/>
      <c r="W740"/>
    </row>
    <row r="741" spans="1:23" x14ac:dyDescent="0.25">
      <c r="A741"/>
      <c r="B741"/>
      <c r="C741"/>
      <c r="D741"/>
      <c r="E741"/>
      <c r="F741"/>
      <c r="G741"/>
      <c r="H741"/>
      <c r="I741"/>
      <c r="J741"/>
      <c r="K741"/>
      <c r="L741"/>
      <c r="M741"/>
      <c r="N741"/>
      <c r="O741"/>
      <c r="P741"/>
      <c r="Q741"/>
      <c r="R741"/>
      <c r="S741"/>
      <c r="T741"/>
      <c r="U741"/>
      <c r="V741"/>
      <c r="W741"/>
    </row>
    <row r="742" spans="1:23" x14ac:dyDescent="0.25">
      <c r="A742"/>
      <c r="B742"/>
      <c r="C742"/>
      <c r="D742"/>
      <c r="E742"/>
      <c r="F742"/>
      <c r="G742"/>
      <c r="H742"/>
      <c r="I742"/>
      <c r="J742"/>
      <c r="K742"/>
      <c r="L742"/>
      <c r="M742"/>
      <c r="N742"/>
      <c r="O742"/>
      <c r="P742"/>
      <c r="Q742"/>
      <c r="R742"/>
      <c r="S742"/>
      <c r="T742"/>
      <c r="U742"/>
      <c r="V742"/>
      <c r="W742"/>
    </row>
    <row r="743" spans="1:23" x14ac:dyDescent="0.25">
      <c r="A743"/>
      <c r="B743"/>
      <c r="C743"/>
      <c r="D743"/>
      <c r="E743"/>
      <c r="F743"/>
      <c r="G743"/>
      <c r="H743"/>
      <c r="I743"/>
      <c r="J743"/>
      <c r="K743"/>
      <c r="L743"/>
      <c r="M743"/>
      <c r="N743"/>
      <c r="O743"/>
      <c r="P743"/>
      <c r="Q743"/>
      <c r="R743"/>
      <c r="S743"/>
      <c r="T743"/>
      <c r="U743"/>
      <c r="V743"/>
      <c r="W743"/>
    </row>
    <row r="744" spans="1:23" x14ac:dyDescent="0.25">
      <c r="A744"/>
      <c r="B744"/>
      <c r="C744"/>
      <c r="D744"/>
      <c r="E744"/>
      <c r="F744"/>
      <c r="G744"/>
      <c r="H744"/>
      <c r="I744"/>
      <c r="J744"/>
      <c r="K744"/>
      <c r="L744"/>
      <c r="M744"/>
      <c r="N744"/>
      <c r="O744"/>
      <c r="P744"/>
      <c r="Q744"/>
      <c r="R744"/>
      <c r="S744"/>
      <c r="T744"/>
      <c r="U744"/>
      <c r="V744"/>
      <c r="W744"/>
    </row>
    <row r="745" spans="1:23" x14ac:dyDescent="0.25">
      <c r="A745"/>
      <c r="B745"/>
      <c r="C745"/>
      <c r="D745"/>
      <c r="E745"/>
      <c r="F745"/>
      <c r="G745"/>
      <c r="H745"/>
      <c r="I745"/>
      <c r="J745"/>
      <c r="K745"/>
      <c r="L745"/>
      <c r="M745"/>
      <c r="N745"/>
      <c r="O745"/>
      <c r="P745"/>
      <c r="Q745"/>
      <c r="R745"/>
      <c r="S745"/>
      <c r="T745"/>
      <c r="U745"/>
      <c r="V745"/>
      <c r="W745"/>
    </row>
    <row r="746" spans="1:23" x14ac:dyDescent="0.25">
      <c r="A746"/>
      <c r="B746"/>
      <c r="C746"/>
      <c r="D746"/>
      <c r="E746"/>
      <c r="F746"/>
      <c r="G746"/>
      <c r="H746"/>
      <c r="I746"/>
      <c r="J746"/>
      <c r="K746"/>
      <c r="L746"/>
      <c r="M746"/>
      <c r="N746"/>
      <c r="O746"/>
      <c r="P746"/>
      <c r="Q746"/>
      <c r="R746"/>
      <c r="S746"/>
      <c r="T746"/>
      <c r="U746"/>
      <c r="V746"/>
      <c r="W746"/>
    </row>
    <row r="747" spans="1:23" x14ac:dyDescent="0.25">
      <c r="A747"/>
      <c r="B747"/>
      <c r="C747"/>
      <c r="D747"/>
      <c r="E747"/>
      <c r="F747"/>
      <c r="G747"/>
      <c r="H747"/>
      <c r="I747"/>
      <c r="J747"/>
      <c r="K747"/>
      <c r="L747"/>
      <c r="M747"/>
      <c r="N747"/>
      <c r="O747"/>
      <c r="P747"/>
      <c r="Q747"/>
      <c r="R747"/>
      <c r="S747"/>
      <c r="T747"/>
      <c r="U747"/>
      <c r="V747"/>
      <c r="W747"/>
    </row>
    <row r="748" spans="1:23" x14ac:dyDescent="0.25">
      <c r="A748"/>
      <c r="B748"/>
      <c r="C748"/>
      <c r="D748"/>
      <c r="E748"/>
      <c r="F748"/>
      <c r="G748"/>
      <c r="H748"/>
      <c r="I748"/>
      <c r="J748"/>
      <c r="K748"/>
      <c r="L748"/>
      <c r="M748"/>
      <c r="N748"/>
      <c r="O748"/>
      <c r="P748"/>
      <c r="Q748"/>
      <c r="R748"/>
      <c r="S748"/>
      <c r="T748"/>
      <c r="U748"/>
      <c r="V748"/>
      <c r="W748"/>
    </row>
    <row r="749" spans="1:23" x14ac:dyDescent="0.25">
      <c r="A749"/>
      <c r="B749"/>
      <c r="C749"/>
      <c r="D749"/>
      <c r="E749"/>
      <c r="F749"/>
      <c r="G749"/>
      <c r="H749"/>
      <c r="I749"/>
      <c r="J749"/>
      <c r="K749"/>
      <c r="L749"/>
      <c r="M749"/>
      <c r="N749"/>
      <c r="O749"/>
      <c r="P749"/>
      <c r="Q749"/>
      <c r="R749"/>
      <c r="S749"/>
      <c r="T749"/>
      <c r="U749"/>
      <c r="V749"/>
      <c r="W749"/>
    </row>
    <row r="750" spans="1:23" x14ac:dyDescent="0.25">
      <c r="A750"/>
      <c r="B750"/>
      <c r="C750"/>
      <c r="D750"/>
      <c r="E750"/>
      <c r="F750"/>
      <c r="G750"/>
      <c r="H750"/>
      <c r="I750"/>
      <c r="J750"/>
      <c r="K750"/>
      <c r="L750"/>
      <c r="M750"/>
      <c r="N750"/>
      <c r="O750"/>
      <c r="P750"/>
      <c r="Q750"/>
      <c r="R750"/>
      <c r="S750"/>
      <c r="T750"/>
      <c r="U750"/>
      <c r="V750"/>
      <c r="W750"/>
    </row>
    <row r="751" spans="1:23" x14ac:dyDescent="0.25">
      <c r="A751"/>
      <c r="B751"/>
      <c r="C751"/>
      <c r="D751"/>
      <c r="E751"/>
      <c r="F751"/>
      <c r="G751"/>
      <c r="H751"/>
      <c r="I751"/>
      <c r="J751"/>
      <c r="K751"/>
      <c r="L751"/>
      <c r="M751"/>
      <c r="N751"/>
      <c r="O751"/>
      <c r="P751"/>
      <c r="Q751"/>
      <c r="R751"/>
      <c r="S751"/>
      <c r="T751"/>
      <c r="U751"/>
      <c r="V751"/>
      <c r="W751"/>
    </row>
    <row r="752" spans="1:23" x14ac:dyDescent="0.25">
      <c r="A752"/>
      <c r="B752"/>
      <c r="C752"/>
      <c r="D752"/>
      <c r="E752"/>
      <c r="F752"/>
      <c r="G752"/>
      <c r="H752"/>
      <c r="I752"/>
      <c r="J752"/>
      <c r="K752"/>
      <c r="L752"/>
      <c r="M752"/>
      <c r="N752"/>
      <c r="O752"/>
      <c r="P752"/>
      <c r="Q752"/>
      <c r="R752"/>
      <c r="S752"/>
      <c r="T752"/>
      <c r="U752"/>
      <c r="V752"/>
      <c r="W752"/>
    </row>
    <row r="753" spans="1:23" x14ac:dyDescent="0.25">
      <c r="A753"/>
      <c r="B753"/>
      <c r="C753"/>
      <c r="D753"/>
      <c r="E753"/>
      <c r="F753"/>
      <c r="G753"/>
      <c r="H753"/>
      <c r="I753"/>
      <c r="J753"/>
      <c r="K753"/>
      <c r="L753"/>
      <c r="M753"/>
      <c r="N753"/>
      <c r="O753"/>
      <c r="P753"/>
      <c r="Q753"/>
      <c r="R753"/>
      <c r="S753"/>
      <c r="T753"/>
      <c r="U753"/>
      <c r="V753"/>
      <c r="W753"/>
    </row>
    <row r="754" spans="1:23" x14ac:dyDescent="0.25">
      <c r="A754"/>
      <c r="B754"/>
      <c r="C754"/>
      <c r="D754"/>
      <c r="E754"/>
      <c r="F754"/>
      <c r="G754"/>
      <c r="H754"/>
      <c r="I754"/>
      <c r="J754"/>
      <c r="K754"/>
      <c r="L754"/>
      <c r="M754"/>
      <c r="N754"/>
      <c r="O754"/>
      <c r="P754"/>
      <c r="Q754"/>
      <c r="R754"/>
      <c r="S754"/>
      <c r="T754"/>
      <c r="U754"/>
      <c r="V754"/>
      <c r="W754"/>
    </row>
    <row r="755" spans="1:23" x14ac:dyDescent="0.25">
      <c r="A755"/>
      <c r="B755"/>
      <c r="C755"/>
      <c r="D755"/>
      <c r="E755"/>
      <c r="F755"/>
      <c r="G755"/>
      <c r="H755"/>
      <c r="I755"/>
      <c r="J755"/>
      <c r="K755"/>
      <c r="L755"/>
      <c r="M755"/>
      <c r="N755"/>
      <c r="O755"/>
      <c r="P755"/>
      <c r="Q755"/>
      <c r="R755"/>
      <c r="S755"/>
      <c r="T755"/>
      <c r="U755"/>
      <c r="V755"/>
      <c r="W755"/>
    </row>
    <row r="756" spans="1:23" x14ac:dyDescent="0.25">
      <c r="A756"/>
      <c r="B756"/>
      <c r="C756"/>
      <c r="D756"/>
      <c r="E756"/>
      <c r="F756"/>
      <c r="G756"/>
      <c r="H756"/>
      <c r="I756"/>
      <c r="J756"/>
      <c r="K756"/>
      <c r="L756"/>
      <c r="M756"/>
      <c r="N756"/>
      <c r="O756"/>
      <c r="P756"/>
      <c r="Q756"/>
      <c r="R756"/>
      <c r="S756"/>
      <c r="T756"/>
      <c r="U756"/>
      <c r="V756"/>
      <c r="W756"/>
    </row>
    <row r="757" spans="1:23" x14ac:dyDescent="0.25">
      <c r="A757"/>
      <c r="B757"/>
      <c r="C757"/>
      <c r="D757"/>
      <c r="E757"/>
      <c r="F757"/>
      <c r="G757"/>
      <c r="H757"/>
      <c r="I757"/>
      <c r="J757"/>
      <c r="K757"/>
      <c r="L757"/>
      <c r="M757"/>
      <c r="N757"/>
      <c r="O757"/>
      <c r="P757"/>
      <c r="Q757"/>
      <c r="R757"/>
      <c r="S757"/>
      <c r="T757"/>
      <c r="U757"/>
      <c r="V757"/>
      <c r="W757"/>
    </row>
    <row r="758" spans="1:23" x14ac:dyDescent="0.25">
      <c r="A758"/>
      <c r="B758"/>
      <c r="C758"/>
      <c r="D758"/>
      <c r="E758"/>
      <c r="F758"/>
      <c r="G758"/>
      <c r="H758"/>
      <c r="I758"/>
      <c r="J758"/>
      <c r="K758"/>
      <c r="L758"/>
      <c r="M758"/>
      <c r="N758"/>
      <c r="O758"/>
      <c r="P758"/>
      <c r="Q758"/>
      <c r="R758"/>
      <c r="S758"/>
      <c r="T758"/>
      <c r="U758"/>
      <c r="V758"/>
      <c r="W758"/>
    </row>
    <row r="759" spans="1:23" x14ac:dyDescent="0.25">
      <c r="A759"/>
      <c r="B759"/>
      <c r="C759"/>
      <c r="D759"/>
      <c r="E759"/>
      <c r="F759"/>
      <c r="G759"/>
      <c r="H759"/>
      <c r="I759"/>
      <c r="J759"/>
      <c r="K759"/>
      <c r="L759"/>
      <c r="M759"/>
      <c r="N759"/>
      <c r="O759"/>
      <c r="P759"/>
      <c r="Q759"/>
      <c r="R759"/>
      <c r="S759"/>
      <c r="T759"/>
      <c r="U759"/>
      <c r="V759"/>
      <c r="W759"/>
    </row>
    <row r="760" spans="1:23" x14ac:dyDescent="0.25">
      <c r="A760"/>
      <c r="B760"/>
      <c r="C760"/>
      <c r="D760"/>
      <c r="E760"/>
      <c r="F760"/>
      <c r="G760"/>
      <c r="H760"/>
      <c r="I760"/>
      <c r="J760"/>
      <c r="K760"/>
      <c r="L760"/>
      <c r="M760"/>
      <c r="N760"/>
      <c r="O760"/>
      <c r="P760"/>
      <c r="Q760"/>
      <c r="R760"/>
      <c r="S760"/>
      <c r="T760"/>
      <c r="U760"/>
      <c r="V760"/>
      <c r="W760"/>
    </row>
    <row r="761" spans="1:23" x14ac:dyDescent="0.25">
      <c r="A761"/>
      <c r="B761"/>
      <c r="C761"/>
      <c r="D761"/>
      <c r="E761"/>
      <c r="F761"/>
      <c r="G761"/>
      <c r="H761"/>
      <c r="I761"/>
      <c r="J761"/>
      <c r="K761"/>
      <c r="L761"/>
      <c r="M761"/>
      <c r="N761"/>
      <c r="O761"/>
      <c r="P761"/>
      <c r="Q761"/>
      <c r="R761"/>
      <c r="S761"/>
      <c r="T761"/>
      <c r="U761"/>
      <c r="V761"/>
      <c r="W761"/>
    </row>
    <row r="762" spans="1:23" x14ac:dyDescent="0.25">
      <c r="A762"/>
      <c r="B762"/>
      <c r="C762"/>
      <c r="D762"/>
      <c r="E762"/>
      <c r="F762"/>
      <c r="G762"/>
      <c r="H762"/>
      <c r="I762"/>
      <c r="J762"/>
      <c r="K762"/>
      <c r="L762"/>
      <c r="M762"/>
      <c r="N762"/>
      <c r="O762"/>
      <c r="P762"/>
      <c r="Q762"/>
      <c r="R762"/>
      <c r="S762"/>
      <c r="T762"/>
      <c r="U762"/>
      <c r="V762"/>
      <c r="W762"/>
    </row>
    <row r="763" spans="1:23" x14ac:dyDescent="0.25">
      <c r="A763"/>
      <c r="B763"/>
      <c r="C763"/>
      <c r="D763"/>
      <c r="E763"/>
      <c r="F763"/>
      <c r="G763"/>
      <c r="H763"/>
      <c r="I763"/>
      <c r="J763"/>
      <c r="K763"/>
      <c r="L763"/>
      <c r="M763"/>
      <c r="N763"/>
      <c r="O763"/>
      <c r="P763"/>
      <c r="Q763"/>
      <c r="R763"/>
      <c r="S763"/>
      <c r="T763"/>
      <c r="U763"/>
      <c r="V763"/>
      <c r="W763"/>
    </row>
    <row r="764" spans="1:23" x14ac:dyDescent="0.25">
      <c r="A764"/>
      <c r="B764"/>
      <c r="C764"/>
      <c r="D764"/>
      <c r="E764"/>
      <c r="F764"/>
      <c r="G764"/>
      <c r="H764"/>
      <c r="I764"/>
      <c r="J764"/>
      <c r="K764"/>
      <c r="L764"/>
      <c r="M764"/>
      <c r="N764"/>
      <c r="O764"/>
      <c r="P764"/>
      <c r="Q764"/>
      <c r="R764"/>
      <c r="S764"/>
      <c r="T764"/>
      <c r="U764"/>
      <c r="V764"/>
      <c r="W764"/>
    </row>
    <row r="765" spans="1:23" x14ac:dyDescent="0.25">
      <c r="A765"/>
      <c r="B765"/>
      <c r="C765"/>
      <c r="D765"/>
      <c r="E765"/>
      <c r="F765"/>
      <c r="G765"/>
      <c r="H765"/>
      <c r="I765"/>
      <c r="J765"/>
      <c r="K765"/>
      <c r="L765"/>
      <c r="M765"/>
      <c r="N765"/>
      <c r="O765"/>
      <c r="P765"/>
      <c r="Q765"/>
      <c r="R765"/>
      <c r="S765"/>
      <c r="T765"/>
      <c r="U765"/>
      <c r="V765"/>
      <c r="W765"/>
    </row>
    <row r="766" spans="1:23" x14ac:dyDescent="0.25">
      <c r="A766"/>
      <c r="B766"/>
      <c r="C766"/>
      <c r="D766"/>
      <c r="E766"/>
      <c r="F766"/>
      <c r="G766"/>
      <c r="H766"/>
      <c r="I766"/>
      <c r="J766"/>
      <c r="K766"/>
      <c r="L766"/>
      <c r="M766"/>
      <c r="N766"/>
      <c r="O766"/>
      <c r="P766"/>
      <c r="Q766"/>
      <c r="R766"/>
      <c r="S766"/>
      <c r="T766"/>
      <c r="U766"/>
      <c r="V766"/>
      <c r="W766"/>
    </row>
    <row r="767" spans="1:23" x14ac:dyDescent="0.25">
      <c r="A767"/>
      <c r="B767"/>
      <c r="C767"/>
      <c r="D767"/>
      <c r="E767"/>
      <c r="F767"/>
      <c r="G767"/>
      <c r="H767"/>
      <c r="I767"/>
      <c r="J767"/>
      <c r="K767"/>
      <c r="L767"/>
      <c r="M767"/>
      <c r="N767"/>
      <c r="O767"/>
      <c r="P767"/>
      <c r="Q767"/>
      <c r="R767"/>
      <c r="S767"/>
      <c r="T767"/>
      <c r="U767"/>
      <c r="V767"/>
      <c r="W767"/>
    </row>
    <row r="768" spans="1:23" x14ac:dyDescent="0.25">
      <c r="A768"/>
      <c r="B768"/>
      <c r="C768"/>
      <c r="D768"/>
      <c r="E768"/>
      <c r="F768"/>
      <c r="G768"/>
      <c r="H768"/>
      <c r="I768"/>
      <c r="J768"/>
      <c r="K768"/>
      <c r="L768"/>
      <c r="M768"/>
      <c r="N768"/>
      <c r="O768"/>
      <c r="P768"/>
      <c r="Q768"/>
      <c r="R768"/>
      <c r="S768"/>
      <c r="T768"/>
      <c r="U768"/>
      <c r="V768"/>
      <c r="W768"/>
    </row>
    <row r="769" spans="1:23" x14ac:dyDescent="0.25">
      <c r="A769"/>
      <c r="B769"/>
      <c r="C769"/>
      <c r="D769"/>
      <c r="E769"/>
      <c r="F769"/>
      <c r="G769"/>
      <c r="H769"/>
      <c r="I769"/>
      <c r="J769"/>
      <c r="K769"/>
      <c r="L769"/>
      <c r="M769"/>
      <c r="N769"/>
      <c r="O769"/>
      <c r="P769"/>
      <c r="Q769"/>
      <c r="R769"/>
      <c r="S769"/>
      <c r="T769"/>
      <c r="U769"/>
      <c r="V769"/>
      <c r="W769"/>
    </row>
    <row r="770" spans="1:23" x14ac:dyDescent="0.25">
      <c r="A770"/>
      <c r="B770"/>
      <c r="C770"/>
      <c r="D770"/>
      <c r="E770"/>
      <c r="F770"/>
      <c r="G770"/>
      <c r="H770"/>
      <c r="I770"/>
      <c r="J770"/>
      <c r="K770"/>
      <c r="L770"/>
      <c r="M770"/>
      <c r="N770"/>
      <c r="O770"/>
      <c r="P770"/>
      <c r="Q770"/>
      <c r="R770"/>
      <c r="S770"/>
      <c r="T770"/>
      <c r="U770"/>
      <c r="V770"/>
      <c r="W770"/>
    </row>
    <row r="771" spans="1:23" x14ac:dyDescent="0.25">
      <c r="A771"/>
      <c r="B771"/>
      <c r="C771"/>
      <c r="D771"/>
      <c r="E771"/>
      <c r="F771"/>
      <c r="G771"/>
      <c r="H771"/>
      <c r="I771"/>
      <c r="J771"/>
      <c r="K771"/>
      <c r="L771"/>
      <c r="M771"/>
      <c r="N771"/>
      <c r="O771"/>
      <c r="P771"/>
      <c r="Q771"/>
      <c r="R771"/>
      <c r="S771"/>
      <c r="T771"/>
      <c r="U771"/>
      <c r="V771"/>
      <c r="W771"/>
    </row>
    <row r="772" spans="1:23" x14ac:dyDescent="0.25">
      <c r="A772"/>
      <c r="B772"/>
      <c r="C772"/>
      <c r="D772"/>
      <c r="E772"/>
      <c r="F772"/>
      <c r="G772"/>
      <c r="H772"/>
      <c r="I772"/>
      <c r="J772"/>
      <c r="K772"/>
      <c r="L772"/>
      <c r="M772"/>
      <c r="N772"/>
      <c r="O772"/>
      <c r="P772"/>
      <c r="Q772"/>
      <c r="R772"/>
      <c r="S772"/>
      <c r="T772"/>
      <c r="U772"/>
      <c r="V772"/>
      <c r="W772"/>
    </row>
    <row r="773" spans="1:23" x14ac:dyDescent="0.25">
      <c r="A773"/>
      <c r="B773"/>
      <c r="C773"/>
      <c r="D773"/>
      <c r="E773"/>
      <c r="F773"/>
      <c r="G773"/>
      <c r="H773"/>
      <c r="I773"/>
      <c r="J773"/>
      <c r="K773"/>
      <c r="L773"/>
      <c r="M773"/>
      <c r="N773"/>
      <c r="O773"/>
      <c r="P773"/>
      <c r="Q773"/>
      <c r="R773"/>
      <c r="S773"/>
      <c r="T773"/>
      <c r="U773"/>
      <c r="V773"/>
      <c r="W773"/>
    </row>
    <row r="774" spans="1:23" x14ac:dyDescent="0.25">
      <c r="A774"/>
      <c r="B774"/>
      <c r="C774"/>
      <c r="D774"/>
      <c r="E774"/>
      <c r="F774"/>
      <c r="G774"/>
      <c r="H774"/>
      <c r="I774"/>
      <c r="J774"/>
      <c r="K774"/>
      <c r="L774"/>
      <c r="M774"/>
      <c r="N774"/>
      <c r="O774"/>
      <c r="P774"/>
      <c r="Q774"/>
      <c r="R774"/>
      <c r="S774"/>
      <c r="T774"/>
      <c r="U774"/>
      <c r="V774"/>
      <c r="W774"/>
    </row>
    <row r="775" spans="1:23" x14ac:dyDescent="0.25">
      <c r="A775"/>
      <c r="B775"/>
      <c r="C775"/>
      <c r="D775"/>
      <c r="E775"/>
      <c r="F775"/>
      <c r="G775"/>
      <c r="H775"/>
      <c r="I775"/>
      <c r="J775"/>
      <c r="K775"/>
      <c r="L775"/>
      <c r="M775"/>
      <c r="N775"/>
      <c r="O775"/>
      <c r="P775"/>
      <c r="Q775"/>
      <c r="R775"/>
      <c r="S775"/>
      <c r="T775"/>
      <c r="U775"/>
      <c r="V775"/>
      <c r="W775"/>
    </row>
    <row r="776" spans="1:23" x14ac:dyDescent="0.25">
      <c r="A776"/>
      <c r="B776"/>
      <c r="C776"/>
      <c r="D776"/>
      <c r="E776"/>
      <c r="F776"/>
      <c r="G776"/>
      <c r="H776"/>
      <c r="I776"/>
      <c r="J776"/>
      <c r="K776"/>
      <c r="L776"/>
      <c r="M776"/>
      <c r="N776"/>
      <c r="O776"/>
      <c r="P776"/>
      <c r="Q776"/>
      <c r="R776"/>
      <c r="S776"/>
      <c r="T776"/>
      <c r="U776"/>
      <c r="V776"/>
      <c r="W776"/>
    </row>
    <row r="777" spans="1:23" x14ac:dyDescent="0.25">
      <c r="A777"/>
      <c r="B777"/>
      <c r="C777"/>
      <c r="D777"/>
      <c r="E777"/>
      <c r="F777"/>
      <c r="G777"/>
      <c r="H777"/>
      <c r="I777"/>
      <c r="J777"/>
      <c r="K777"/>
      <c r="L777"/>
      <c r="M777"/>
      <c r="N777"/>
      <c r="O777"/>
      <c r="P777"/>
      <c r="Q777"/>
      <c r="R777"/>
      <c r="S777"/>
      <c r="T777"/>
      <c r="U777"/>
      <c r="V777"/>
      <c r="W777"/>
    </row>
    <row r="778" spans="1:23" x14ac:dyDescent="0.25">
      <c r="A778"/>
      <c r="B778"/>
      <c r="C778"/>
      <c r="D778"/>
      <c r="E778"/>
      <c r="F778"/>
      <c r="G778"/>
      <c r="H778"/>
      <c r="I778"/>
      <c r="J778"/>
      <c r="K778"/>
      <c r="L778"/>
      <c r="M778"/>
      <c r="N778"/>
      <c r="O778"/>
      <c r="P778"/>
      <c r="Q778"/>
      <c r="R778"/>
      <c r="S778"/>
      <c r="T778"/>
      <c r="U778"/>
      <c r="V778"/>
      <c r="W778"/>
    </row>
    <row r="779" spans="1:23" x14ac:dyDescent="0.25">
      <c r="A779"/>
      <c r="B779"/>
      <c r="C779"/>
      <c r="D779"/>
      <c r="E779"/>
      <c r="F779"/>
      <c r="G779"/>
      <c r="H779"/>
      <c r="I779"/>
      <c r="J779"/>
      <c r="K779"/>
      <c r="L779"/>
      <c r="M779"/>
      <c r="N779"/>
      <c r="O779"/>
      <c r="P779"/>
      <c r="Q779"/>
      <c r="R779"/>
      <c r="S779"/>
      <c r="T779"/>
      <c r="U779"/>
      <c r="V779"/>
      <c r="W779"/>
    </row>
    <row r="780" spans="1:23" x14ac:dyDescent="0.25">
      <c r="A780"/>
      <c r="B780"/>
      <c r="C780"/>
      <c r="D780"/>
      <c r="E780"/>
      <c r="F780"/>
      <c r="G780"/>
      <c r="H780"/>
      <c r="I780"/>
      <c r="J780"/>
      <c r="K780"/>
      <c r="L780"/>
      <c r="M780"/>
      <c r="N780"/>
      <c r="O780"/>
      <c r="P780"/>
      <c r="Q780"/>
      <c r="R780"/>
      <c r="S780"/>
      <c r="T780"/>
      <c r="U780"/>
      <c r="V780"/>
      <c r="W780"/>
    </row>
    <row r="781" spans="1:23" x14ac:dyDescent="0.25">
      <c r="A781"/>
      <c r="B781"/>
      <c r="C781"/>
      <c r="D781"/>
      <c r="E781"/>
      <c r="F781"/>
      <c r="G781"/>
      <c r="H781"/>
      <c r="I781"/>
      <c r="J781"/>
      <c r="K781"/>
      <c r="L781"/>
      <c r="M781"/>
      <c r="N781"/>
      <c r="O781"/>
      <c r="P781"/>
      <c r="Q781"/>
      <c r="R781"/>
      <c r="S781"/>
      <c r="T781"/>
      <c r="U781"/>
      <c r="V781"/>
      <c r="W781"/>
    </row>
    <row r="782" spans="1:23" x14ac:dyDescent="0.25">
      <c r="A782"/>
      <c r="B782"/>
      <c r="C782"/>
      <c r="D782"/>
      <c r="E782"/>
      <c r="F782"/>
      <c r="G782"/>
      <c r="H782"/>
      <c r="I782"/>
      <c r="J782"/>
      <c r="K782"/>
      <c r="L782"/>
      <c r="M782"/>
      <c r="N782"/>
      <c r="O782"/>
      <c r="P782"/>
      <c r="Q782"/>
      <c r="R782"/>
      <c r="S782"/>
      <c r="T782"/>
      <c r="U782"/>
      <c r="V782"/>
      <c r="W782"/>
    </row>
    <row r="783" spans="1:23" x14ac:dyDescent="0.25">
      <c r="A783"/>
      <c r="B783"/>
      <c r="C783"/>
      <c r="D783"/>
      <c r="E783"/>
      <c r="F783"/>
      <c r="G783"/>
      <c r="H783"/>
      <c r="I783"/>
      <c r="J783"/>
      <c r="K783"/>
      <c r="L783"/>
      <c r="M783"/>
      <c r="N783"/>
      <c r="O783"/>
      <c r="P783"/>
      <c r="Q783"/>
      <c r="R783"/>
      <c r="S783"/>
      <c r="T783"/>
      <c r="U783"/>
      <c r="V783"/>
      <c r="W783"/>
    </row>
    <row r="784" spans="1:23" x14ac:dyDescent="0.25">
      <c r="A784"/>
      <c r="B784"/>
      <c r="C784"/>
      <c r="D784"/>
      <c r="E784"/>
      <c r="F784"/>
      <c r="G784"/>
      <c r="H784"/>
      <c r="I784"/>
      <c r="J784"/>
      <c r="K784"/>
      <c r="L784"/>
      <c r="M784"/>
      <c r="N784"/>
      <c r="O784"/>
      <c r="P784"/>
      <c r="Q784"/>
      <c r="R784"/>
      <c r="S784"/>
      <c r="T784"/>
      <c r="U784"/>
      <c r="V784"/>
      <c r="W784"/>
    </row>
    <row r="785" spans="1:23" x14ac:dyDescent="0.25">
      <c r="A785"/>
      <c r="B785"/>
      <c r="C785"/>
      <c r="D785"/>
      <c r="E785"/>
      <c r="F785"/>
      <c r="G785"/>
      <c r="H785"/>
      <c r="I785"/>
      <c r="J785"/>
      <c r="K785"/>
      <c r="L785"/>
      <c r="M785"/>
      <c r="N785"/>
      <c r="O785"/>
      <c r="P785"/>
      <c r="Q785"/>
      <c r="R785"/>
      <c r="S785"/>
      <c r="T785"/>
      <c r="U785"/>
      <c r="V785"/>
      <c r="W785"/>
    </row>
    <row r="786" spans="1:23" x14ac:dyDescent="0.25">
      <c r="A786"/>
      <c r="B786"/>
      <c r="C786"/>
      <c r="D786"/>
      <c r="E786"/>
      <c r="F786"/>
      <c r="G786"/>
      <c r="H786"/>
      <c r="I786"/>
      <c r="J786"/>
      <c r="K786"/>
      <c r="L786"/>
      <c r="M786"/>
      <c r="N786"/>
      <c r="O786"/>
      <c r="P786"/>
      <c r="Q786"/>
      <c r="R786"/>
      <c r="S786"/>
      <c r="T786"/>
      <c r="U786"/>
      <c r="V786"/>
      <c r="W786"/>
    </row>
    <row r="787" spans="1:23" x14ac:dyDescent="0.25">
      <c r="A787"/>
      <c r="B787"/>
      <c r="C787"/>
      <c r="D787"/>
      <c r="E787"/>
      <c r="F787"/>
      <c r="G787"/>
      <c r="H787"/>
      <c r="I787"/>
      <c r="J787"/>
      <c r="K787"/>
      <c r="L787"/>
      <c r="M787"/>
      <c r="N787"/>
      <c r="O787"/>
      <c r="P787"/>
      <c r="Q787"/>
      <c r="R787"/>
      <c r="S787"/>
      <c r="T787"/>
      <c r="U787"/>
      <c r="V787"/>
      <c r="W787"/>
    </row>
    <row r="788" spans="1:23" x14ac:dyDescent="0.25">
      <c r="A788"/>
      <c r="B788"/>
      <c r="C788"/>
      <c r="D788"/>
      <c r="E788"/>
      <c r="F788"/>
      <c r="G788"/>
      <c r="H788"/>
      <c r="I788"/>
      <c r="J788"/>
      <c r="K788"/>
      <c r="L788"/>
      <c r="M788"/>
      <c r="N788"/>
      <c r="O788"/>
      <c r="P788"/>
      <c r="Q788"/>
      <c r="R788"/>
      <c r="S788"/>
      <c r="T788"/>
      <c r="U788"/>
      <c r="V788"/>
      <c r="W788"/>
    </row>
    <row r="789" spans="1:23" x14ac:dyDescent="0.25">
      <c r="A789"/>
      <c r="B789"/>
      <c r="C789"/>
      <c r="D789"/>
      <c r="E789"/>
      <c r="F789"/>
      <c r="G789"/>
      <c r="H789"/>
      <c r="I789"/>
      <c r="J789"/>
      <c r="K789"/>
      <c r="L789"/>
      <c r="M789"/>
      <c r="N789"/>
      <c r="O789"/>
      <c r="P789"/>
      <c r="Q789"/>
      <c r="R789"/>
      <c r="S789"/>
      <c r="T789"/>
      <c r="U789"/>
      <c r="V789"/>
      <c r="W789"/>
    </row>
    <row r="790" spans="1:23" x14ac:dyDescent="0.25">
      <c r="A790"/>
      <c r="B790"/>
      <c r="C790"/>
      <c r="D790"/>
      <c r="E790"/>
      <c r="F790"/>
      <c r="G790"/>
      <c r="H790"/>
      <c r="I790"/>
      <c r="J790"/>
      <c r="K790"/>
      <c r="L790"/>
      <c r="M790"/>
      <c r="N790"/>
      <c r="O790"/>
      <c r="P790"/>
      <c r="Q790"/>
      <c r="R790"/>
      <c r="S790"/>
      <c r="T790"/>
      <c r="U790"/>
      <c r="V790"/>
      <c r="W790"/>
    </row>
    <row r="791" spans="1:23" x14ac:dyDescent="0.25">
      <c r="A791"/>
      <c r="B791"/>
      <c r="C791"/>
      <c r="D791"/>
      <c r="E791"/>
      <c r="F791"/>
      <c r="G791"/>
      <c r="H791"/>
      <c r="I791"/>
      <c r="J791"/>
      <c r="K791"/>
      <c r="L791"/>
      <c r="M791"/>
      <c r="N791"/>
      <c r="O791"/>
      <c r="P791"/>
      <c r="Q791"/>
      <c r="R791"/>
      <c r="S791"/>
      <c r="T791"/>
      <c r="U791"/>
      <c r="V791"/>
      <c r="W791"/>
    </row>
    <row r="792" spans="1:23" x14ac:dyDescent="0.25">
      <c r="A792"/>
      <c r="B792"/>
      <c r="C792"/>
      <c r="D792"/>
      <c r="E792"/>
      <c r="F792"/>
      <c r="G792"/>
      <c r="H792"/>
      <c r="I792"/>
      <c r="J792"/>
      <c r="K792"/>
      <c r="L792"/>
      <c r="M792"/>
      <c r="N792"/>
      <c r="O792"/>
      <c r="P792"/>
      <c r="Q792"/>
      <c r="R792"/>
      <c r="S792"/>
      <c r="T792"/>
      <c r="U792"/>
      <c r="V792"/>
      <c r="W792"/>
    </row>
    <row r="793" spans="1:23" x14ac:dyDescent="0.25">
      <c r="A793"/>
      <c r="B793"/>
      <c r="C793"/>
      <c r="D793"/>
      <c r="E793"/>
      <c r="F793"/>
      <c r="G793"/>
      <c r="H793"/>
      <c r="I793"/>
      <c r="J793"/>
      <c r="K793"/>
      <c r="L793"/>
      <c r="M793"/>
      <c r="N793"/>
      <c r="O793"/>
      <c r="P793"/>
      <c r="Q793"/>
      <c r="R793"/>
      <c r="S793"/>
      <c r="T793"/>
      <c r="U793"/>
      <c r="V793"/>
      <c r="W793"/>
    </row>
    <row r="794" spans="1:23" x14ac:dyDescent="0.25">
      <c r="A794"/>
      <c r="B794"/>
      <c r="C794"/>
      <c r="D794"/>
      <c r="E794"/>
      <c r="F794"/>
      <c r="G794"/>
      <c r="H794"/>
      <c r="I794"/>
      <c r="J794"/>
      <c r="K794"/>
      <c r="L794"/>
      <c r="M794"/>
      <c r="N794"/>
      <c r="O794"/>
      <c r="P794"/>
      <c r="Q794"/>
      <c r="R794"/>
      <c r="S794"/>
      <c r="T794"/>
      <c r="U794"/>
      <c r="V794"/>
      <c r="W794"/>
    </row>
    <row r="795" spans="1:23" x14ac:dyDescent="0.25">
      <c r="A795"/>
      <c r="B795"/>
      <c r="C795"/>
      <c r="D795"/>
      <c r="E795"/>
      <c r="F795"/>
      <c r="G795"/>
      <c r="H795"/>
      <c r="I795"/>
      <c r="J795"/>
      <c r="K795"/>
      <c r="L795"/>
      <c r="M795"/>
      <c r="N795"/>
      <c r="O795"/>
      <c r="P795"/>
      <c r="Q795"/>
      <c r="R795"/>
      <c r="S795"/>
      <c r="T795"/>
      <c r="U795"/>
      <c r="V795"/>
      <c r="W795"/>
    </row>
    <row r="796" spans="1:23" x14ac:dyDescent="0.25">
      <c r="A796"/>
      <c r="B796"/>
      <c r="C796"/>
      <c r="D796"/>
      <c r="E796"/>
      <c r="F796"/>
      <c r="G796"/>
      <c r="H796"/>
      <c r="I796"/>
      <c r="J796"/>
      <c r="K796"/>
      <c r="L796"/>
      <c r="M796"/>
      <c r="N796"/>
      <c r="O796"/>
      <c r="P796"/>
      <c r="Q796"/>
      <c r="R796"/>
      <c r="S796"/>
      <c r="T796"/>
      <c r="U796"/>
      <c r="V796"/>
      <c r="W796"/>
    </row>
    <row r="797" spans="1:23" x14ac:dyDescent="0.25">
      <c r="A797"/>
      <c r="B797"/>
      <c r="C797"/>
      <c r="D797"/>
      <c r="E797"/>
      <c r="F797"/>
      <c r="G797"/>
      <c r="H797"/>
      <c r="I797"/>
      <c r="J797"/>
      <c r="K797"/>
      <c r="L797"/>
      <c r="M797"/>
      <c r="N797"/>
      <c r="O797"/>
      <c r="P797"/>
      <c r="Q797"/>
      <c r="R797"/>
      <c r="S797"/>
      <c r="T797"/>
      <c r="U797"/>
      <c r="V797"/>
      <c r="W797"/>
    </row>
    <row r="798" spans="1:23" x14ac:dyDescent="0.25">
      <c r="A798"/>
      <c r="B798"/>
      <c r="C798"/>
      <c r="D798"/>
      <c r="E798"/>
      <c r="F798"/>
      <c r="G798"/>
      <c r="H798"/>
      <c r="I798"/>
      <c r="J798"/>
      <c r="K798"/>
      <c r="L798"/>
      <c r="M798"/>
      <c r="N798"/>
      <c r="O798"/>
      <c r="P798"/>
      <c r="Q798"/>
      <c r="R798"/>
      <c r="S798"/>
      <c r="T798"/>
      <c r="U798"/>
      <c r="V798"/>
      <c r="W798"/>
    </row>
    <row r="799" spans="1:23" x14ac:dyDescent="0.25">
      <c r="A799"/>
      <c r="B799"/>
      <c r="C799"/>
      <c r="D799"/>
      <c r="E799"/>
      <c r="F799"/>
      <c r="G799"/>
      <c r="H799"/>
      <c r="I799"/>
      <c r="J799"/>
      <c r="K799"/>
      <c r="L799"/>
      <c r="M799"/>
      <c r="N799"/>
      <c r="O799"/>
      <c r="P799"/>
      <c r="Q799"/>
      <c r="R799"/>
      <c r="S799"/>
      <c r="T799"/>
      <c r="U799"/>
      <c r="V799"/>
      <c r="W799"/>
    </row>
    <row r="800" spans="1:23" x14ac:dyDescent="0.25">
      <c r="A800"/>
      <c r="B800"/>
      <c r="C800"/>
      <c r="D800"/>
      <c r="E800"/>
      <c r="F800"/>
      <c r="G800"/>
      <c r="H800"/>
      <c r="I800"/>
      <c r="J800"/>
      <c r="K800"/>
      <c r="L800"/>
      <c r="M800"/>
      <c r="N800"/>
      <c r="O800"/>
      <c r="P800"/>
      <c r="Q800"/>
      <c r="R800"/>
      <c r="S800"/>
      <c r="T800"/>
      <c r="U800"/>
      <c r="V800"/>
      <c r="W800"/>
    </row>
    <row r="801" spans="1:23" x14ac:dyDescent="0.25">
      <c r="A801"/>
      <c r="B801"/>
      <c r="C801"/>
      <c r="D801"/>
      <c r="E801"/>
      <c r="F801"/>
      <c r="G801"/>
      <c r="H801"/>
      <c r="I801"/>
      <c r="J801"/>
      <c r="K801"/>
      <c r="L801"/>
      <c r="M801"/>
      <c r="N801"/>
      <c r="O801"/>
      <c r="P801"/>
      <c r="Q801"/>
      <c r="R801"/>
      <c r="S801"/>
      <c r="T801"/>
      <c r="U801"/>
      <c r="V801"/>
      <c r="W801"/>
    </row>
    <row r="802" spans="1:23" x14ac:dyDescent="0.25">
      <c r="A802"/>
      <c r="B802"/>
      <c r="C802"/>
      <c r="D802"/>
      <c r="E802"/>
      <c r="F802"/>
      <c r="G802"/>
      <c r="H802"/>
      <c r="I802"/>
      <c r="J802"/>
      <c r="K802"/>
      <c r="L802"/>
      <c r="M802"/>
      <c r="N802"/>
      <c r="O802"/>
      <c r="P802"/>
      <c r="Q802"/>
      <c r="R802"/>
      <c r="S802"/>
      <c r="T802"/>
      <c r="U802"/>
      <c r="V802"/>
      <c r="W802"/>
    </row>
    <row r="803" spans="1:23" x14ac:dyDescent="0.25">
      <c r="A803"/>
      <c r="B803"/>
      <c r="C803"/>
      <c r="D803"/>
      <c r="E803"/>
      <c r="F803"/>
      <c r="G803"/>
      <c r="H803"/>
      <c r="I803"/>
      <c r="J803"/>
      <c r="K803"/>
      <c r="L803"/>
      <c r="M803"/>
      <c r="N803"/>
      <c r="O803"/>
      <c r="P803"/>
      <c r="Q803"/>
      <c r="R803"/>
      <c r="S803"/>
      <c r="T803"/>
      <c r="U803"/>
      <c r="V803"/>
      <c r="W803"/>
    </row>
    <row r="804" spans="1:23" x14ac:dyDescent="0.25">
      <c r="A804"/>
      <c r="B804"/>
      <c r="C804"/>
      <c r="D804"/>
      <c r="E804"/>
      <c r="F804"/>
      <c r="G804"/>
      <c r="H804"/>
      <c r="I804"/>
      <c r="J804"/>
      <c r="K804"/>
      <c r="L804"/>
      <c r="M804"/>
      <c r="N804"/>
      <c r="O804"/>
      <c r="P804"/>
      <c r="Q804"/>
      <c r="R804"/>
      <c r="S804"/>
      <c r="T804"/>
      <c r="U804"/>
      <c r="V804"/>
      <c r="W804"/>
    </row>
    <row r="805" spans="1:23" x14ac:dyDescent="0.25">
      <c r="A805"/>
      <c r="B805"/>
      <c r="C805"/>
      <c r="D805"/>
      <c r="E805"/>
      <c r="F805"/>
      <c r="G805"/>
      <c r="H805"/>
      <c r="I805"/>
      <c r="J805"/>
      <c r="K805"/>
      <c r="L805"/>
      <c r="M805"/>
      <c r="N805"/>
      <c r="O805"/>
      <c r="P805"/>
      <c r="Q805"/>
      <c r="R805"/>
      <c r="S805"/>
      <c r="T805"/>
      <c r="U805"/>
      <c r="V805"/>
      <c r="W805"/>
    </row>
    <row r="806" spans="1:23" x14ac:dyDescent="0.25">
      <c r="A806"/>
      <c r="B806"/>
      <c r="C806"/>
      <c r="D806"/>
      <c r="E806"/>
      <c r="F806"/>
      <c r="G806"/>
      <c r="H806"/>
      <c r="I806"/>
      <c r="J806"/>
      <c r="K806"/>
      <c r="L806"/>
      <c r="M806"/>
      <c r="N806"/>
      <c r="O806"/>
      <c r="P806"/>
      <c r="Q806"/>
      <c r="R806"/>
      <c r="S806"/>
      <c r="T806"/>
      <c r="U806"/>
      <c r="V806"/>
      <c r="W806"/>
    </row>
    <row r="807" spans="1:23" x14ac:dyDescent="0.25">
      <c r="A807"/>
      <c r="B807"/>
      <c r="C807"/>
      <c r="D807"/>
      <c r="E807"/>
      <c r="F807"/>
      <c r="G807"/>
      <c r="H807"/>
      <c r="I807"/>
      <c r="J807"/>
      <c r="K807"/>
      <c r="L807"/>
      <c r="M807"/>
      <c r="N807"/>
      <c r="O807"/>
      <c r="P807"/>
      <c r="Q807"/>
      <c r="R807"/>
      <c r="S807"/>
      <c r="T807"/>
      <c r="U807"/>
      <c r="V807"/>
      <c r="W807"/>
    </row>
    <row r="808" spans="1:23" x14ac:dyDescent="0.25">
      <c r="A808"/>
      <c r="B808"/>
      <c r="C808"/>
      <c r="D808"/>
      <c r="E808"/>
      <c r="F808"/>
      <c r="G808"/>
      <c r="H808"/>
      <c r="I808"/>
      <c r="J808"/>
      <c r="K808"/>
      <c r="L808"/>
      <c r="M808"/>
      <c r="N808"/>
      <c r="O808"/>
      <c r="P808"/>
      <c r="Q808"/>
      <c r="R808"/>
      <c r="S808"/>
      <c r="T808"/>
      <c r="U808"/>
      <c r="V808"/>
      <c r="W808"/>
    </row>
    <row r="809" spans="1:23" x14ac:dyDescent="0.25">
      <c r="A809"/>
      <c r="B809"/>
      <c r="C809"/>
      <c r="D809"/>
      <c r="E809"/>
      <c r="F809"/>
      <c r="G809"/>
      <c r="H809"/>
      <c r="I809"/>
      <c r="J809"/>
      <c r="K809"/>
      <c r="L809"/>
      <c r="M809"/>
      <c r="N809"/>
      <c r="O809"/>
      <c r="P809"/>
      <c r="Q809"/>
      <c r="R809"/>
      <c r="S809"/>
      <c r="T809"/>
      <c r="U809"/>
      <c r="V809"/>
      <c r="W809"/>
    </row>
    <row r="810" spans="1:23" x14ac:dyDescent="0.25">
      <c r="A810"/>
      <c r="B810"/>
      <c r="C810"/>
      <c r="D810"/>
      <c r="E810"/>
      <c r="F810"/>
      <c r="G810"/>
      <c r="H810"/>
      <c r="I810"/>
      <c r="J810"/>
      <c r="K810"/>
      <c r="L810"/>
      <c r="M810"/>
      <c r="N810"/>
      <c r="O810"/>
      <c r="P810"/>
      <c r="Q810"/>
      <c r="R810"/>
      <c r="S810"/>
      <c r="T810"/>
      <c r="U810"/>
      <c r="V810"/>
      <c r="W810"/>
    </row>
    <row r="811" spans="1:23" x14ac:dyDescent="0.25">
      <c r="A811"/>
      <c r="B811"/>
      <c r="C811"/>
      <c r="D811"/>
      <c r="E811"/>
      <c r="F811"/>
      <c r="G811"/>
      <c r="H811"/>
      <c r="I811"/>
      <c r="J811"/>
      <c r="K811"/>
      <c r="L811"/>
      <c r="M811"/>
      <c r="N811"/>
      <c r="O811"/>
      <c r="P811"/>
      <c r="Q811"/>
      <c r="R811"/>
      <c r="S811"/>
      <c r="T811"/>
      <c r="U811"/>
      <c r="V811"/>
      <c r="W811"/>
    </row>
    <row r="812" spans="1:23" x14ac:dyDescent="0.25">
      <c r="A812"/>
      <c r="B812"/>
      <c r="C812"/>
      <c r="D812"/>
      <c r="E812"/>
      <c r="F812"/>
      <c r="G812"/>
      <c r="H812"/>
      <c r="I812"/>
      <c r="J812"/>
      <c r="K812"/>
      <c r="L812"/>
      <c r="M812"/>
      <c r="N812"/>
      <c r="O812"/>
      <c r="P812"/>
      <c r="Q812"/>
      <c r="R812"/>
      <c r="S812"/>
      <c r="T812"/>
      <c r="U812"/>
      <c r="V812"/>
      <c r="W812"/>
    </row>
    <row r="813" spans="1:23" x14ac:dyDescent="0.25">
      <c r="A813"/>
      <c r="B813"/>
      <c r="C813"/>
      <c r="D813"/>
      <c r="E813"/>
      <c r="F813"/>
      <c r="G813"/>
      <c r="H813"/>
      <c r="I813"/>
      <c r="J813"/>
      <c r="K813"/>
      <c r="L813"/>
      <c r="M813"/>
      <c r="N813"/>
      <c r="O813"/>
      <c r="P813"/>
      <c r="Q813"/>
      <c r="R813"/>
      <c r="S813"/>
      <c r="T813"/>
      <c r="U813"/>
      <c r="V813"/>
      <c r="W813"/>
    </row>
    <row r="814" spans="1:23" x14ac:dyDescent="0.25">
      <c r="A814"/>
      <c r="B814"/>
      <c r="C814"/>
      <c r="D814"/>
      <c r="E814"/>
      <c r="F814"/>
      <c r="G814"/>
      <c r="H814"/>
      <c r="I814"/>
      <c r="J814"/>
      <c r="K814"/>
      <c r="L814"/>
      <c r="M814"/>
      <c r="N814"/>
      <c r="O814"/>
      <c r="P814"/>
      <c r="Q814"/>
      <c r="R814"/>
      <c r="S814"/>
      <c r="T814"/>
      <c r="U814"/>
      <c r="V814"/>
      <c r="W814"/>
    </row>
    <row r="815" spans="1:23" x14ac:dyDescent="0.25">
      <c r="A815"/>
      <c r="B815"/>
      <c r="C815"/>
      <c r="D815"/>
      <c r="E815"/>
      <c r="F815"/>
      <c r="G815"/>
      <c r="H815"/>
      <c r="I815"/>
      <c r="J815"/>
      <c r="K815"/>
      <c r="L815"/>
      <c r="M815"/>
      <c r="N815"/>
      <c r="O815"/>
      <c r="P815"/>
      <c r="Q815"/>
      <c r="R815"/>
      <c r="S815"/>
      <c r="T815"/>
      <c r="U815"/>
      <c r="V815"/>
      <c r="W815"/>
    </row>
    <row r="816" spans="1:23" x14ac:dyDescent="0.25">
      <c r="A816"/>
      <c r="B816"/>
      <c r="C816"/>
      <c r="D816"/>
      <c r="E816"/>
      <c r="F816"/>
      <c r="G816"/>
      <c r="H816"/>
      <c r="I816"/>
      <c r="J816"/>
      <c r="K816"/>
      <c r="L816"/>
      <c r="M816"/>
      <c r="N816"/>
      <c r="O816"/>
      <c r="P816"/>
      <c r="Q816"/>
      <c r="R816"/>
      <c r="S816"/>
      <c r="T816"/>
      <c r="U816"/>
      <c r="V816"/>
      <c r="W816"/>
    </row>
    <row r="817" spans="1:23" x14ac:dyDescent="0.25">
      <c r="A817"/>
      <c r="B817"/>
      <c r="C817"/>
      <c r="D817"/>
      <c r="E817"/>
      <c r="F817"/>
      <c r="G817"/>
      <c r="H817"/>
      <c r="I817"/>
      <c r="J817"/>
      <c r="K817"/>
      <c r="L817"/>
      <c r="M817"/>
      <c r="N817"/>
      <c r="O817"/>
      <c r="P817"/>
      <c r="Q817"/>
      <c r="R817"/>
      <c r="S817"/>
      <c r="T817"/>
      <c r="U817"/>
      <c r="V817"/>
      <c r="W817"/>
    </row>
    <row r="818" spans="1:23" x14ac:dyDescent="0.25">
      <c r="A818"/>
      <c r="B818"/>
      <c r="C818"/>
      <c r="D818"/>
      <c r="E818"/>
      <c r="F818"/>
      <c r="G818"/>
      <c r="H818"/>
      <c r="I818"/>
      <c r="J818"/>
      <c r="K818"/>
      <c r="L818"/>
      <c r="M818"/>
      <c r="N818"/>
      <c r="O818"/>
      <c r="P818"/>
      <c r="Q818"/>
      <c r="R818"/>
      <c r="S818"/>
      <c r="T818"/>
      <c r="U818"/>
      <c r="V818"/>
      <c r="W818"/>
    </row>
    <row r="819" spans="1:23" x14ac:dyDescent="0.25">
      <c r="A819"/>
      <c r="B819"/>
      <c r="C819"/>
      <c r="D819"/>
      <c r="E819"/>
      <c r="F819"/>
      <c r="G819"/>
      <c r="H819"/>
      <c r="I819"/>
      <c r="J819"/>
      <c r="K819"/>
      <c r="L819"/>
      <c r="M819"/>
      <c r="N819"/>
      <c r="O819"/>
      <c r="P819"/>
      <c r="Q819"/>
      <c r="R819"/>
      <c r="S819"/>
      <c r="T819"/>
      <c r="U819"/>
      <c r="V819"/>
      <c r="W819"/>
    </row>
    <row r="820" spans="1:23" x14ac:dyDescent="0.25">
      <c r="A820"/>
      <c r="B820"/>
      <c r="C820"/>
      <c r="D820"/>
      <c r="E820"/>
      <c r="F820"/>
      <c r="G820"/>
      <c r="H820"/>
      <c r="I820"/>
      <c r="J820"/>
      <c r="K820"/>
      <c r="L820"/>
      <c r="M820"/>
      <c r="N820"/>
      <c r="O820"/>
      <c r="P820"/>
      <c r="Q820"/>
      <c r="R820"/>
      <c r="S820"/>
      <c r="T820"/>
      <c r="U820"/>
      <c r="V820"/>
      <c r="W820"/>
    </row>
    <row r="821" spans="1:23" x14ac:dyDescent="0.25">
      <c r="A821"/>
      <c r="B821"/>
      <c r="C821"/>
      <c r="D821"/>
      <c r="E821"/>
      <c r="F821"/>
      <c r="G821"/>
      <c r="H821"/>
      <c r="I821"/>
      <c r="J821"/>
      <c r="K821"/>
      <c r="L821"/>
      <c r="M821"/>
      <c r="N821"/>
      <c r="O821"/>
      <c r="P821"/>
      <c r="Q821"/>
      <c r="R821"/>
      <c r="S821"/>
      <c r="T821"/>
      <c r="U821"/>
      <c r="V821"/>
      <c r="W821"/>
    </row>
    <row r="822" spans="1:23" x14ac:dyDescent="0.25">
      <c r="A822"/>
      <c r="B822"/>
      <c r="C822"/>
      <c r="D822"/>
      <c r="E822"/>
      <c r="F822"/>
      <c r="G822"/>
      <c r="H822"/>
      <c r="I822"/>
      <c r="J822"/>
      <c r="K822"/>
      <c r="L822"/>
      <c r="M822"/>
      <c r="N822"/>
      <c r="O822"/>
      <c r="P822"/>
      <c r="Q822"/>
      <c r="R822"/>
      <c r="S822"/>
      <c r="T822"/>
      <c r="U822"/>
      <c r="V822"/>
      <c r="W822"/>
    </row>
    <row r="823" spans="1:23" x14ac:dyDescent="0.25">
      <c r="A823"/>
      <c r="B823"/>
      <c r="C823"/>
      <c r="D823"/>
      <c r="E823"/>
      <c r="F823"/>
      <c r="G823"/>
      <c r="H823"/>
      <c r="I823"/>
      <c r="J823"/>
      <c r="K823"/>
      <c r="L823"/>
      <c r="M823"/>
      <c r="N823"/>
      <c r="O823"/>
      <c r="P823"/>
      <c r="Q823"/>
      <c r="R823"/>
      <c r="S823"/>
      <c r="T823"/>
      <c r="U823"/>
      <c r="V823"/>
      <c r="W823"/>
    </row>
    <row r="824" spans="1:23" x14ac:dyDescent="0.25">
      <c r="A824"/>
      <c r="B824"/>
      <c r="C824"/>
      <c r="D824"/>
      <c r="E824"/>
      <c r="F824"/>
      <c r="G824"/>
      <c r="H824"/>
      <c r="I824"/>
      <c r="J824"/>
      <c r="K824"/>
      <c r="L824"/>
      <c r="M824"/>
      <c r="N824"/>
      <c r="O824"/>
      <c r="P824"/>
      <c r="Q824"/>
      <c r="R824"/>
      <c r="S824"/>
      <c r="T824"/>
      <c r="U824"/>
      <c r="V824"/>
      <c r="W824"/>
    </row>
    <row r="825" spans="1:23" x14ac:dyDescent="0.25">
      <c r="A825"/>
      <c r="B825"/>
      <c r="C825"/>
      <c r="D825"/>
      <c r="E825"/>
      <c r="F825"/>
      <c r="G825"/>
      <c r="H825"/>
      <c r="I825"/>
      <c r="J825"/>
      <c r="K825"/>
      <c r="L825"/>
      <c r="M825"/>
      <c r="N825"/>
      <c r="O825"/>
      <c r="P825"/>
      <c r="Q825"/>
      <c r="R825"/>
      <c r="S825"/>
      <c r="T825"/>
      <c r="U825"/>
      <c r="V825"/>
      <c r="W825"/>
    </row>
    <row r="826" spans="1:23" x14ac:dyDescent="0.25">
      <c r="A826"/>
      <c r="B826"/>
      <c r="C826"/>
      <c r="D826"/>
      <c r="E826"/>
      <c r="F826"/>
      <c r="G826"/>
      <c r="H826"/>
      <c r="I826"/>
      <c r="J826"/>
      <c r="K826"/>
      <c r="L826"/>
      <c r="M826"/>
      <c r="N826"/>
      <c r="O826"/>
      <c r="P826"/>
      <c r="Q826"/>
      <c r="R826"/>
      <c r="S826"/>
      <c r="T826"/>
      <c r="U826"/>
      <c r="V826"/>
      <c r="W826"/>
    </row>
    <row r="827" spans="1:23" x14ac:dyDescent="0.25">
      <c r="A827"/>
      <c r="B827"/>
      <c r="C827"/>
      <c r="D827"/>
      <c r="E827"/>
      <c r="F827"/>
      <c r="G827"/>
      <c r="H827"/>
      <c r="I827"/>
      <c r="J827"/>
      <c r="K827"/>
      <c r="L827"/>
      <c r="M827"/>
      <c r="N827"/>
      <c r="O827"/>
      <c r="P827"/>
      <c r="Q827"/>
      <c r="R827"/>
      <c r="S827"/>
      <c r="T827"/>
      <c r="U827"/>
      <c r="V827"/>
      <c r="W827"/>
    </row>
    <row r="828" spans="1:23" x14ac:dyDescent="0.25">
      <c r="A828"/>
      <c r="B828"/>
      <c r="C828"/>
      <c r="D828"/>
      <c r="E828"/>
      <c r="F828"/>
      <c r="G828"/>
      <c r="H828"/>
      <c r="I828"/>
      <c r="J828"/>
      <c r="K828"/>
      <c r="L828"/>
      <c r="M828"/>
      <c r="N828"/>
      <c r="O828"/>
      <c r="P828"/>
      <c r="Q828"/>
      <c r="R828"/>
      <c r="S828"/>
      <c r="T828"/>
      <c r="U828"/>
      <c r="V828"/>
      <c r="W828"/>
    </row>
    <row r="829" spans="1:23" x14ac:dyDescent="0.25">
      <c r="A829"/>
      <c r="B829"/>
      <c r="C829"/>
      <c r="D829"/>
      <c r="E829"/>
      <c r="F829"/>
      <c r="G829"/>
      <c r="H829"/>
      <c r="I829"/>
      <c r="J829"/>
      <c r="K829"/>
      <c r="L829"/>
      <c r="M829"/>
      <c r="N829"/>
      <c r="O829"/>
      <c r="P829"/>
      <c r="Q829"/>
      <c r="R829"/>
      <c r="S829"/>
      <c r="T829"/>
      <c r="U829"/>
      <c r="V829"/>
      <c r="W829"/>
    </row>
    <row r="830" spans="1:23" x14ac:dyDescent="0.25">
      <c r="A830"/>
      <c r="B830"/>
      <c r="C830"/>
      <c r="D830"/>
      <c r="E830"/>
      <c r="F830"/>
      <c r="G830"/>
      <c r="H830"/>
      <c r="I830"/>
      <c r="J830"/>
      <c r="K830"/>
      <c r="L830"/>
      <c r="M830"/>
      <c r="N830"/>
      <c r="O830"/>
      <c r="P830"/>
      <c r="Q830"/>
      <c r="R830"/>
      <c r="S830"/>
      <c r="T830"/>
      <c r="U830"/>
      <c r="V830"/>
      <c r="W830"/>
    </row>
    <row r="831" spans="1:23" x14ac:dyDescent="0.25">
      <c r="A831"/>
      <c r="B831"/>
      <c r="C831"/>
      <c r="D831"/>
      <c r="E831"/>
      <c r="F831"/>
      <c r="G831"/>
      <c r="H831"/>
      <c r="I831"/>
      <c r="J831"/>
      <c r="K831"/>
      <c r="L831"/>
      <c r="M831"/>
      <c r="N831"/>
      <c r="O831"/>
      <c r="P831"/>
      <c r="Q831"/>
      <c r="R831"/>
      <c r="S831"/>
      <c r="T831"/>
      <c r="U831"/>
      <c r="V831"/>
      <c r="W831"/>
    </row>
    <row r="832" spans="1:23" x14ac:dyDescent="0.25">
      <c r="A832"/>
      <c r="B832"/>
      <c r="C832"/>
      <c r="D832"/>
      <c r="E832"/>
      <c r="F832"/>
      <c r="G832"/>
      <c r="H832"/>
      <c r="I832"/>
      <c r="J832"/>
      <c r="K832"/>
      <c r="L832"/>
      <c r="M832"/>
      <c r="N832"/>
      <c r="O832"/>
      <c r="P832"/>
      <c r="Q832"/>
      <c r="R832"/>
      <c r="S832"/>
      <c r="T832"/>
      <c r="U832"/>
      <c r="V832"/>
      <c r="W832"/>
    </row>
    <row r="833" spans="1:23" x14ac:dyDescent="0.25">
      <c r="A833"/>
      <c r="B833"/>
      <c r="C833"/>
      <c r="D833"/>
      <c r="E833"/>
      <c r="F833"/>
      <c r="G833"/>
      <c r="H833"/>
      <c r="I833"/>
      <c r="J833"/>
      <c r="K833"/>
      <c r="L833"/>
      <c r="M833"/>
      <c r="N833"/>
      <c r="O833"/>
      <c r="P833"/>
      <c r="Q833"/>
      <c r="R833"/>
      <c r="S833"/>
      <c r="T833"/>
      <c r="U833"/>
      <c r="V833"/>
      <c r="W833"/>
    </row>
    <row r="834" spans="1:23" x14ac:dyDescent="0.25">
      <c r="A834"/>
      <c r="B834"/>
      <c r="C834"/>
      <c r="D834"/>
      <c r="E834"/>
      <c r="F834"/>
      <c r="G834"/>
      <c r="H834"/>
      <c r="I834"/>
      <c r="J834"/>
      <c r="K834"/>
      <c r="L834"/>
      <c r="M834"/>
      <c r="N834"/>
      <c r="O834"/>
      <c r="P834"/>
      <c r="Q834"/>
      <c r="R834"/>
      <c r="S834"/>
      <c r="T834"/>
      <c r="U834"/>
      <c r="V834"/>
      <c r="W834"/>
    </row>
    <row r="835" spans="1:23" x14ac:dyDescent="0.25">
      <c r="A835"/>
      <c r="B835"/>
      <c r="C835"/>
      <c r="D835"/>
      <c r="E835"/>
      <c r="F835"/>
      <c r="G835"/>
      <c r="H835"/>
      <c r="I835"/>
      <c r="J835"/>
      <c r="K835"/>
      <c r="L835"/>
      <c r="M835"/>
      <c r="N835"/>
      <c r="O835"/>
      <c r="P835"/>
      <c r="Q835"/>
      <c r="R835"/>
      <c r="S835"/>
      <c r="T835"/>
      <c r="U835"/>
      <c r="V835"/>
      <c r="W835"/>
    </row>
    <row r="836" spans="1:23" x14ac:dyDescent="0.25">
      <c r="A836"/>
      <c r="B836"/>
      <c r="C836"/>
      <c r="D836"/>
      <c r="E836"/>
      <c r="F836"/>
      <c r="G836"/>
      <c r="H836"/>
      <c r="I836"/>
      <c r="J836"/>
      <c r="K836"/>
      <c r="L836"/>
      <c r="M836"/>
      <c r="N836"/>
      <c r="O836"/>
      <c r="P836"/>
      <c r="Q836"/>
      <c r="R836"/>
      <c r="S836"/>
      <c r="T836"/>
      <c r="U836"/>
      <c r="V836"/>
      <c r="W836"/>
    </row>
    <row r="837" spans="1:23" x14ac:dyDescent="0.25">
      <c r="A837"/>
      <c r="B837"/>
      <c r="C837"/>
      <c r="D837"/>
      <c r="E837"/>
      <c r="F837"/>
      <c r="G837"/>
      <c r="H837"/>
      <c r="I837"/>
      <c r="J837"/>
      <c r="K837"/>
      <c r="L837"/>
      <c r="M837"/>
      <c r="N837"/>
      <c r="O837"/>
      <c r="P837"/>
      <c r="Q837"/>
      <c r="R837"/>
      <c r="S837"/>
      <c r="T837"/>
      <c r="U837"/>
      <c r="V837"/>
      <c r="W837"/>
    </row>
    <row r="838" spans="1:23" x14ac:dyDescent="0.25">
      <c r="A838"/>
      <c r="B838"/>
      <c r="C838"/>
      <c r="D838"/>
      <c r="E838"/>
      <c r="F838"/>
      <c r="G838"/>
      <c r="H838"/>
      <c r="I838"/>
      <c r="J838"/>
      <c r="K838"/>
      <c r="L838"/>
      <c r="M838"/>
      <c r="N838"/>
      <c r="O838"/>
      <c r="P838"/>
      <c r="Q838"/>
      <c r="R838"/>
      <c r="S838"/>
      <c r="T838"/>
      <c r="U838"/>
      <c r="V838"/>
      <c r="W838"/>
    </row>
    <row r="839" spans="1:23" x14ac:dyDescent="0.25">
      <c r="A839"/>
      <c r="B839"/>
      <c r="C839"/>
      <c r="D839"/>
      <c r="E839"/>
      <c r="F839"/>
      <c r="G839"/>
      <c r="H839"/>
      <c r="I839"/>
      <c r="J839"/>
      <c r="K839"/>
      <c r="L839"/>
      <c r="M839"/>
      <c r="N839"/>
      <c r="O839"/>
      <c r="P839"/>
      <c r="Q839"/>
      <c r="R839"/>
      <c r="S839"/>
      <c r="T839"/>
      <c r="U839"/>
      <c r="V839"/>
      <c r="W839"/>
    </row>
    <row r="840" spans="1:23" x14ac:dyDescent="0.25">
      <c r="A840"/>
      <c r="B840"/>
      <c r="C840"/>
      <c r="D840"/>
      <c r="E840"/>
      <c r="F840"/>
      <c r="G840"/>
      <c r="H840"/>
      <c r="I840"/>
      <c r="J840"/>
      <c r="K840"/>
      <c r="L840"/>
      <c r="M840"/>
      <c r="N840"/>
      <c r="O840"/>
      <c r="P840"/>
      <c r="Q840"/>
      <c r="R840"/>
      <c r="S840"/>
      <c r="T840"/>
      <c r="U840"/>
      <c r="V840"/>
      <c r="W840"/>
    </row>
    <row r="841" spans="1:23" x14ac:dyDescent="0.25">
      <c r="A841"/>
      <c r="B841"/>
      <c r="C841"/>
      <c r="D841"/>
      <c r="E841"/>
      <c r="F841"/>
      <c r="G841"/>
      <c r="H841"/>
      <c r="I841"/>
      <c r="J841"/>
      <c r="K841"/>
      <c r="L841"/>
      <c r="M841"/>
      <c r="N841"/>
      <c r="O841"/>
      <c r="P841"/>
      <c r="Q841"/>
      <c r="R841"/>
      <c r="S841"/>
      <c r="T841"/>
      <c r="U841"/>
      <c r="V841"/>
      <c r="W841"/>
    </row>
    <row r="842" spans="1:23" x14ac:dyDescent="0.25">
      <c r="A842"/>
      <c r="B842"/>
      <c r="C842"/>
      <c r="D842"/>
      <c r="E842"/>
      <c r="F842"/>
      <c r="G842"/>
      <c r="H842"/>
      <c r="I842"/>
      <c r="J842"/>
      <c r="K842"/>
      <c r="L842"/>
      <c r="M842"/>
      <c r="N842"/>
      <c r="O842"/>
      <c r="P842"/>
      <c r="Q842"/>
      <c r="R842"/>
      <c r="S842"/>
      <c r="T842"/>
      <c r="U842"/>
      <c r="V842"/>
      <c r="W842"/>
    </row>
    <row r="843" spans="1:23" x14ac:dyDescent="0.25">
      <c r="A843"/>
      <c r="B843"/>
      <c r="C843"/>
      <c r="D843"/>
      <c r="E843"/>
      <c r="F843"/>
      <c r="G843"/>
      <c r="H843"/>
      <c r="I843"/>
      <c r="J843"/>
      <c r="K843"/>
      <c r="L843"/>
      <c r="M843"/>
      <c r="N843"/>
      <c r="O843"/>
      <c r="P843"/>
      <c r="Q843"/>
      <c r="R843"/>
      <c r="S843"/>
      <c r="T843"/>
      <c r="U843"/>
      <c r="V843"/>
      <c r="W843"/>
    </row>
    <row r="844" spans="1:23" x14ac:dyDescent="0.25">
      <c r="A844"/>
      <c r="B844"/>
      <c r="C844"/>
      <c r="D844"/>
      <c r="E844"/>
      <c r="F844"/>
      <c r="G844"/>
      <c r="H844"/>
      <c r="I844"/>
      <c r="J844"/>
      <c r="K844"/>
      <c r="L844"/>
      <c r="M844"/>
      <c r="N844"/>
      <c r="O844"/>
      <c r="P844"/>
      <c r="Q844"/>
      <c r="R844"/>
      <c r="S844"/>
      <c r="T844"/>
      <c r="U844"/>
      <c r="V844"/>
      <c r="W844"/>
    </row>
    <row r="845" spans="1:23" x14ac:dyDescent="0.25">
      <c r="A845"/>
      <c r="B845"/>
      <c r="C845"/>
      <c r="D845"/>
      <c r="E845"/>
      <c r="F845"/>
      <c r="G845"/>
      <c r="H845"/>
      <c r="I845"/>
      <c r="J845"/>
      <c r="K845"/>
      <c r="L845"/>
      <c r="M845"/>
      <c r="N845"/>
      <c r="O845"/>
      <c r="P845"/>
      <c r="Q845"/>
      <c r="R845"/>
      <c r="S845"/>
      <c r="T845"/>
      <c r="U845"/>
      <c r="V845"/>
      <c r="W845"/>
    </row>
    <row r="846" spans="1:23" x14ac:dyDescent="0.25">
      <c r="A846"/>
      <c r="B846"/>
      <c r="C846"/>
      <c r="D846"/>
      <c r="E846"/>
      <c r="F846"/>
      <c r="G846"/>
      <c r="H846"/>
      <c r="I846"/>
      <c r="J846"/>
      <c r="K846"/>
      <c r="L846"/>
      <c r="M846"/>
      <c r="N846"/>
      <c r="O846"/>
      <c r="P846"/>
      <c r="Q846"/>
      <c r="R846"/>
      <c r="S846"/>
      <c r="T846"/>
      <c r="U846"/>
      <c r="V846"/>
      <c r="W846"/>
    </row>
    <row r="847" spans="1:23" x14ac:dyDescent="0.25">
      <c r="A847"/>
      <c r="B847"/>
      <c r="C847"/>
      <c r="D847"/>
      <c r="E847"/>
      <c r="F847"/>
      <c r="G847"/>
      <c r="H847"/>
      <c r="I847"/>
      <c r="J847"/>
      <c r="K847"/>
      <c r="L847"/>
      <c r="M847"/>
      <c r="N847"/>
      <c r="O847"/>
      <c r="P847"/>
      <c r="Q847"/>
      <c r="R847"/>
      <c r="S847"/>
      <c r="T847"/>
      <c r="U847"/>
      <c r="V847"/>
      <c r="W847"/>
    </row>
    <row r="848" spans="1:23" x14ac:dyDescent="0.25">
      <c r="A848"/>
      <c r="B848"/>
      <c r="C848"/>
      <c r="D848"/>
      <c r="E848"/>
      <c r="F848"/>
      <c r="G848"/>
      <c r="H848"/>
      <c r="I848"/>
      <c r="J848"/>
      <c r="K848"/>
      <c r="L848"/>
      <c r="M848"/>
      <c r="N848"/>
      <c r="O848"/>
      <c r="P848"/>
      <c r="Q848"/>
      <c r="R848"/>
      <c r="S848"/>
      <c r="T848"/>
      <c r="U848"/>
      <c r="V848"/>
      <c r="W848"/>
    </row>
    <row r="849" spans="1:23" x14ac:dyDescent="0.25">
      <c r="A849"/>
      <c r="B849"/>
      <c r="C849"/>
      <c r="D849"/>
      <c r="E849"/>
      <c r="F849"/>
      <c r="G849"/>
      <c r="H849"/>
      <c r="I849"/>
      <c r="J849"/>
      <c r="K849"/>
      <c r="L849"/>
      <c r="M849"/>
      <c r="N849"/>
      <c r="O849"/>
      <c r="P849"/>
      <c r="Q849"/>
      <c r="R849"/>
      <c r="S849"/>
      <c r="T849"/>
      <c r="U849"/>
      <c r="V849"/>
      <c r="W849"/>
    </row>
    <row r="850" spans="1:23" x14ac:dyDescent="0.25">
      <c r="A850"/>
      <c r="B850"/>
      <c r="C850"/>
      <c r="D850"/>
      <c r="E850"/>
      <c r="F850"/>
      <c r="G850"/>
      <c r="H850"/>
      <c r="I850"/>
      <c r="J850"/>
      <c r="K850"/>
      <c r="L850"/>
      <c r="M850"/>
      <c r="N850"/>
      <c r="O850"/>
      <c r="P850"/>
      <c r="Q850"/>
      <c r="R850"/>
      <c r="S850"/>
      <c r="T850"/>
      <c r="U850"/>
      <c r="V850"/>
      <c r="W850"/>
    </row>
    <row r="851" spans="1:23" x14ac:dyDescent="0.25">
      <c r="A851"/>
      <c r="B851"/>
      <c r="C851"/>
      <c r="D851"/>
      <c r="E851"/>
      <c r="F851"/>
      <c r="G851"/>
      <c r="H851"/>
      <c r="I851"/>
      <c r="J851"/>
      <c r="K851"/>
      <c r="L851"/>
      <c r="M851"/>
      <c r="N851"/>
      <c r="O851"/>
      <c r="P851"/>
      <c r="Q851"/>
      <c r="R851"/>
      <c r="S851"/>
      <c r="T851"/>
      <c r="U851"/>
      <c r="V851"/>
      <c r="W851"/>
    </row>
    <row r="852" spans="1:23" x14ac:dyDescent="0.25">
      <c r="A852"/>
      <c r="B852"/>
      <c r="C852"/>
      <c r="D852"/>
      <c r="E852"/>
      <c r="F852"/>
      <c r="G852"/>
      <c r="H852"/>
      <c r="I852"/>
      <c r="J852"/>
      <c r="K852"/>
      <c r="L852"/>
      <c r="M852"/>
      <c r="N852"/>
      <c r="O852"/>
      <c r="P852"/>
      <c r="Q852"/>
      <c r="R852"/>
      <c r="S852"/>
      <c r="T852"/>
      <c r="U852"/>
      <c r="V852"/>
      <c r="W852"/>
    </row>
    <row r="853" spans="1:23" x14ac:dyDescent="0.25">
      <c r="A853"/>
      <c r="B853"/>
      <c r="C853"/>
      <c r="D853"/>
      <c r="E853"/>
      <c r="F853"/>
      <c r="G853"/>
      <c r="H853"/>
      <c r="I853"/>
      <c r="J853"/>
      <c r="K853"/>
      <c r="L853"/>
      <c r="M853"/>
      <c r="N853"/>
      <c r="O853"/>
      <c r="P853"/>
      <c r="Q853"/>
      <c r="R853"/>
      <c r="S853"/>
      <c r="T853"/>
      <c r="U853"/>
      <c r="V853"/>
      <c r="W853"/>
    </row>
    <row r="854" spans="1:23" x14ac:dyDescent="0.25">
      <c r="A854"/>
      <c r="B854"/>
      <c r="C854"/>
      <c r="D854"/>
      <c r="E854"/>
      <c r="F854"/>
      <c r="G854"/>
      <c r="H854"/>
      <c r="I854"/>
      <c r="J854"/>
      <c r="K854"/>
      <c r="L854"/>
      <c r="M854"/>
      <c r="N854"/>
      <c r="O854"/>
      <c r="P854"/>
      <c r="Q854"/>
      <c r="R854"/>
      <c r="S854"/>
      <c r="T854"/>
      <c r="U854"/>
      <c r="V854"/>
      <c r="W854"/>
    </row>
    <row r="855" spans="1:23" x14ac:dyDescent="0.25">
      <c r="A855"/>
      <c r="B855"/>
      <c r="C855"/>
      <c r="D855"/>
      <c r="E855"/>
      <c r="F855"/>
      <c r="G855"/>
      <c r="H855"/>
      <c r="I855"/>
      <c r="J855"/>
      <c r="K855"/>
      <c r="L855"/>
      <c r="M855"/>
      <c r="N855"/>
      <c r="O855"/>
      <c r="P855"/>
      <c r="Q855"/>
      <c r="R855"/>
      <c r="S855"/>
      <c r="T855"/>
      <c r="U855"/>
      <c r="V855"/>
      <c r="W855"/>
    </row>
    <row r="856" spans="1:23" x14ac:dyDescent="0.25">
      <c r="A856"/>
      <c r="B856"/>
      <c r="C856"/>
      <c r="D856"/>
      <c r="E856"/>
      <c r="F856"/>
      <c r="G856"/>
      <c r="H856"/>
      <c r="I856"/>
      <c r="J856"/>
      <c r="K856"/>
      <c r="L856"/>
      <c r="M856"/>
      <c r="N856"/>
      <c r="O856"/>
      <c r="P856"/>
      <c r="Q856"/>
      <c r="R856"/>
      <c r="S856"/>
      <c r="T856"/>
      <c r="U856"/>
      <c r="V856"/>
      <c r="W856"/>
    </row>
    <row r="857" spans="1:23" x14ac:dyDescent="0.25">
      <c r="A857"/>
      <c r="B857"/>
      <c r="C857"/>
      <c r="D857"/>
      <c r="E857"/>
      <c r="F857"/>
      <c r="G857"/>
      <c r="H857"/>
      <c r="I857"/>
      <c r="J857"/>
      <c r="K857"/>
      <c r="L857"/>
      <c r="M857"/>
      <c r="N857"/>
      <c r="O857"/>
      <c r="P857"/>
      <c r="Q857"/>
      <c r="R857"/>
      <c r="S857"/>
      <c r="T857"/>
      <c r="U857"/>
      <c r="V857"/>
      <c r="W857"/>
    </row>
    <row r="858" spans="1:23" x14ac:dyDescent="0.25">
      <c r="A858"/>
      <c r="B858"/>
      <c r="C858"/>
      <c r="D858"/>
      <c r="E858"/>
      <c r="F858"/>
      <c r="G858"/>
      <c r="H858"/>
      <c r="I858"/>
      <c r="J858"/>
      <c r="K858"/>
      <c r="L858"/>
      <c r="M858"/>
      <c r="N858"/>
      <c r="O858"/>
      <c r="P858"/>
      <c r="Q858"/>
      <c r="R858"/>
      <c r="S858"/>
      <c r="T858"/>
      <c r="U858"/>
      <c r="V858"/>
      <c r="W858"/>
    </row>
    <row r="859" spans="1:23" x14ac:dyDescent="0.25">
      <c r="A859"/>
      <c r="B859"/>
      <c r="C859"/>
      <c r="D859"/>
      <c r="E859"/>
      <c r="F859"/>
      <c r="G859"/>
      <c r="H859"/>
      <c r="I859"/>
      <c r="J859"/>
      <c r="K859"/>
      <c r="L859"/>
      <c r="M859"/>
      <c r="N859"/>
      <c r="O859"/>
      <c r="P859"/>
      <c r="Q859"/>
      <c r="R859"/>
      <c r="S859"/>
      <c r="T859"/>
      <c r="U859"/>
      <c r="V859"/>
      <c r="W859"/>
    </row>
    <row r="860" spans="1:23" x14ac:dyDescent="0.25">
      <c r="A860"/>
      <c r="B860"/>
      <c r="C860"/>
      <c r="D860"/>
      <c r="E860"/>
      <c r="F860"/>
      <c r="G860"/>
      <c r="H860"/>
      <c r="I860"/>
      <c r="J860"/>
      <c r="K860"/>
      <c r="L860"/>
      <c r="M860"/>
      <c r="N860"/>
      <c r="O860"/>
      <c r="P860"/>
      <c r="Q860"/>
      <c r="R860"/>
      <c r="S860"/>
      <c r="T860"/>
      <c r="U860"/>
      <c r="V860"/>
      <c r="W860"/>
    </row>
    <row r="861" spans="1:23" x14ac:dyDescent="0.25">
      <c r="A861"/>
      <c r="B861"/>
      <c r="C861"/>
      <c r="D861"/>
      <c r="E861"/>
      <c r="F861"/>
      <c r="G861"/>
      <c r="H861"/>
      <c r="I861"/>
      <c r="J861"/>
      <c r="K861"/>
      <c r="L861"/>
      <c r="M861"/>
      <c r="N861"/>
      <c r="O861"/>
      <c r="P861"/>
      <c r="Q861"/>
      <c r="R861"/>
      <c r="S861"/>
      <c r="T861"/>
      <c r="U861"/>
      <c r="V861"/>
      <c r="W861"/>
    </row>
    <row r="862" spans="1:23" x14ac:dyDescent="0.25">
      <c r="A862"/>
      <c r="B862"/>
      <c r="C862"/>
      <c r="D862"/>
      <c r="E862"/>
      <c r="F862"/>
      <c r="G862"/>
      <c r="H862"/>
      <c r="I862"/>
      <c r="J862"/>
      <c r="K862"/>
      <c r="L862"/>
      <c r="M862"/>
      <c r="N862"/>
      <c r="O862"/>
      <c r="P862"/>
      <c r="Q862"/>
      <c r="R862"/>
      <c r="S862"/>
      <c r="T862"/>
      <c r="U862"/>
      <c r="V862"/>
      <c r="W862"/>
    </row>
    <row r="863" spans="1:23" x14ac:dyDescent="0.25">
      <c r="A863"/>
      <c r="B863"/>
      <c r="C863"/>
      <c r="D863"/>
      <c r="E863"/>
      <c r="F863"/>
      <c r="G863"/>
      <c r="H863"/>
      <c r="I863"/>
      <c r="J863"/>
      <c r="K863"/>
      <c r="L863"/>
      <c r="M863"/>
      <c r="N863"/>
      <c r="O863"/>
      <c r="P863"/>
      <c r="Q863"/>
      <c r="R863"/>
      <c r="S863"/>
      <c r="T863"/>
      <c r="U863"/>
      <c r="V863"/>
      <c r="W863"/>
    </row>
    <row r="864" spans="1:23" x14ac:dyDescent="0.25">
      <c r="A864"/>
      <c r="B864"/>
      <c r="C864"/>
      <c r="D864"/>
      <c r="E864"/>
      <c r="F864"/>
      <c r="G864"/>
      <c r="H864"/>
      <c r="I864"/>
      <c r="J864"/>
      <c r="K864"/>
      <c r="L864"/>
      <c r="M864"/>
      <c r="N864"/>
      <c r="O864"/>
      <c r="P864"/>
      <c r="Q864"/>
      <c r="R864"/>
      <c r="S864"/>
      <c r="T864"/>
      <c r="U864"/>
      <c r="V864"/>
      <c r="W864"/>
    </row>
    <row r="865" spans="1:23" x14ac:dyDescent="0.25">
      <c r="A865"/>
      <c r="B865"/>
      <c r="C865"/>
      <c r="D865"/>
      <c r="E865"/>
      <c r="F865"/>
      <c r="G865"/>
      <c r="H865"/>
      <c r="I865"/>
      <c r="J865"/>
      <c r="K865"/>
      <c r="L865"/>
      <c r="M865"/>
      <c r="N865"/>
      <c r="O865"/>
      <c r="P865"/>
      <c r="Q865"/>
      <c r="R865"/>
      <c r="S865"/>
      <c r="T865"/>
      <c r="U865"/>
      <c r="V865"/>
      <c r="W865"/>
    </row>
    <row r="866" spans="1:23" x14ac:dyDescent="0.25">
      <c r="A866"/>
      <c r="B866"/>
      <c r="C866"/>
      <c r="D866"/>
      <c r="E866"/>
      <c r="F866"/>
      <c r="G866"/>
      <c r="H866"/>
      <c r="I866"/>
      <c r="J866"/>
      <c r="K866"/>
      <c r="L866"/>
      <c r="M866"/>
      <c r="N866"/>
      <c r="O866"/>
      <c r="P866"/>
      <c r="Q866"/>
      <c r="R866"/>
      <c r="S866"/>
      <c r="T866"/>
      <c r="U866"/>
      <c r="V866"/>
      <c r="W866"/>
    </row>
    <row r="867" spans="1:23" x14ac:dyDescent="0.25">
      <c r="A867"/>
      <c r="B867"/>
      <c r="C867"/>
      <c r="D867"/>
      <c r="E867"/>
      <c r="F867"/>
      <c r="G867"/>
      <c r="H867"/>
      <c r="I867"/>
      <c r="J867"/>
      <c r="K867"/>
      <c r="L867"/>
      <c r="M867"/>
      <c r="N867"/>
      <c r="O867"/>
      <c r="P867"/>
      <c r="Q867"/>
      <c r="R867"/>
      <c r="S867"/>
      <c r="T867"/>
      <c r="U867"/>
      <c r="V867"/>
      <c r="W867"/>
    </row>
    <row r="868" spans="1:23" x14ac:dyDescent="0.25">
      <c r="A868"/>
      <c r="B868"/>
      <c r="C868"/>
      <c r="D868"/>
      <c r="E868"/>
      <c r="F868"/>
      <c r="G868"/>
      <c r="H868"/>
      <c r="I868"/>
      <c r="J868"/>
      <c r="K868"/>
      <c r="L868"/>
      <c r="M868"/>
      <c r="N868"/>
      <c r="O868"/>
      <c r="P868"/>
      <c r="Q868"/>
      <c r="R868"/>
      <c r="S868"/>
      <c r="T868"/>
      <c r="U868"/>
      <c r="V868"/>
      <c r="W868"/>
    </row>
    <row r="869" spans="1:23" x14ac:dyDescent="0.25">
      <c r="A869"/>
      <c r="B869"/>
      <c r="C869"/>
      <c r="D869"/>
      <c r="E869"/>
      <c r="F869"/>
      <c r="G869"/>
      <c r="H869"/>
      <c r="I869"/>
      <c r="J869"/>
      <c r="K869"/>
      <c r="L869"/>
      <c r="M869"/>
      <c r="N869"/>
      <c r="O869"/>
      <c r="P869"/>
      <c r="Q869"/>
      <c r="R869"/>
      <c r="S869"/>
      <c r="T869"/>
      <c r="U869"/>
      <c r="V869"/>
      <c r="W869"/>
    </row>
    <row r="870" spans="1:23" x14ac:dyDescent="0.25">
      <c r="A870"/>
      <c r="B870"/>
      <c r="C870"/>
      <c r="D870"/>
      <c r="E870"/>
      <c r="F870"/>
      <c r="G870"/>
      <c r="H870"/>
      <c r="I870"/>
      <c r="J870"/>
      <c r="K870"/>
      <c r="L870"/>
      <c r="M870"/>
      <c r="N870"/>
      <c r="O870"/>
      <c r="P870"/>
      <c r="Q870"/>
      <c r="R870"/>
      <c r="S870"/>
      <c r="T870"/>
      <c r="U870"/>
      <c r="V870"/>
      <c r="W870"/>
    </row>
    <row r="871" spans="1:23" x14ac:dyDescent="0.25">
      <c r="A871"/>
      <c r="B871"/>
      <c r="C871"/>
      <c r="D871"/>
      <c r="E871"/>
      <c r="F871"/>
      <c r="G871"/>
      <c r="H871"/>
      <c r="I871"/>
      <c r="J871"/>
      <c r="K871"/>
      <c r="L871"/>
      <c r="M871"/>
      <c r="N871"/>
      <c r="O871"/>
      <c r="P871"/>
      <c r="Q871"/>
      <c r="R871"/>
      <c r="S871"/>
      <c r="T871"/>
      <c r="U871"/>
      <c r="V871"/>
      <c r="W871"/>
    </row>
    <row r="872" spans="1:23" x14ac:dyDescent="0.25">
      <c r="A872"/>
      <c r="B872"/>
      <c r="C872"/>
      <c r="D872"/>
      <c r="E872"/>
      <c r="F872"/>
      <c r="G872"/>
      <c r="H872"/>
      <c r="I872"/>
      <c r="J872"/>
      <c r="K872"/>
      <c r="L872"/>
      <c r="M872"/>
      <c r="N872"/>
      <c r="O872"/>
      <c r="P872"/>
      <c r="Q872"/>
      <c r="R872"/>
      <c r="S872"/>
      <c r="T872"/>
      <c r="U872"/>
      <c r="V872"/>
      <c r="W872"/>
    </row>
    <row r="873" spans="1:23" x14ac:dyDescent="0.25">
      <c r="A873"/>
      <c r="B873"/>
      <c r="C873"/>
      <c r="D873"/>
      <c r="E873"/>
      <c r="F873"/>
      <c r="G873"/>
      <c r="H873"/>
      <c r="I873"/>
      <c r="J873"/>
      <c r="K873"/>
      <c r="L873"/>
      <c r="M873"/>
      <c r="N873"/>
      <c r="O873"/>
      <c r="P873"/>
      <c r="Q873"/>
      <c r="R873"/>
      <c r="S873"/>
      <c r="T873"/>
      <c r="U873"/>
      <c r="V873"/>
      <c r="W873"/>
    </row>
    <row r="874" spans="1:23" x14ac:dyDescent="0.25">
      <c r="A874"/>
      <c r="B874"/>
      <c r="C874"/>
      <c r="D874"/>
      <c r="E874"/>
      <c r="F874"/>
      <c r="G874"/>
      <c r="H874"/>
      <c r="I874"/>
      <c r="J874"/>
      <c r="K874"/>
      <c r="L874"/>
      <c r="M874"/>
      <c r="N874"/>
      <c r="O874"/>
      <c r="P874"/>
      <c r="Q874"/>
      <c r="R874"/>
      <c r="S874"/>
      <c r="T874"/>
      <c r="U874"/>
      <c r="V874"/>
      <c r="W874"/>
    </row>
    <row r="875" spans="1:23" x14ac:dyDescent="0.25">
      <c r="A875"/>
      <c r="B875"/>
      <c r="C875"/>
      <c r="D875"/>
      <c r="E875"/>
      <c r="F875"/>
      <c r="G875"/>
      <c r="H875"/>
      <c r="I875"/>
      <c r="J875"/>
      <c r="K875"/>
      <c r="L875"/>
      <c r="M875"/>
      <c r="N875"/>
      <c r="O875"/>
      <c r="P875"/>
      <c r="Q875"/>
      <c r="R875"/>
      <c r="S875"/>
      <c r="T875"/>
      <c r="U875"/>
      <c r="V875"/>
      <c r="W875"/>
    </row>
    <row r="876" spans="1:23" x14ac:dyDescent="0.25">
      <c r="A876"/>
      <c r="B876"/>
      <c r="C876"/>
      <c r="D876"/>
      <c r="E876"/>
      <c r="F876"/>
      <c r="G876"/>
      <c r="H876"/>
      <c r="I876"/>
      <c r="J876"/>
      <c r="K876"/>
      <c r="L876"/>
      <c r="M876"/>
      <c r="N876"/>
      <c r="O876"/>
      <c r="P876"/>
      <c r="Q876"/>
      <c r="R876"/>
      <c r="S876"/>
      <c r="T876"/>
      <c r="U876"/>
      <c r="V876"/>
      <c r="W876"/>
    </row>
    <row r="877" spans="1:23" x14ac:dyDescent="0.25">
      <c r="A877"/>
      <c r="B877"/>
      <c r="C877"/>
      <c r="D877"/>
      <c r="E877"/>
      <c r="F877"/>
      <c r="G877"/>
      <c r="H877"/>
      <c r="I877"/>
      <c r="J877"/>
      <c r="K877"/>
      <c r="L877"/>
      <c r="M877"/>
      <c r="N877"/>
      <c r="O877"/>
      <c r="P877"/>
      <c r="Q877"/>
      <c r="R877"/>
      <c r="S877"/>
      <c r="T877"/>
      <c r="U877"/>
      <c r="V877"/>
      <c r="W877"/>
    </row>
    <row r="878" spans="1:23" x14ac:dyDescent="0.25">
      <c r="A878"/>
      <c r="B878"/>
      <c r="C878"/>
      <c r="D878"/>
      <c r="E878"/>
      <c r="F878"/>
      <c r="G878"/>
      <c r="H878"/>
      <c r="I878"/>
      <c r="J878"/>
      <c r="K878"/>
      <c r="L878"/>
      <c r="M878"/>
      <c r="N878"/>
      <c r="O878"/>
      <c r="P878"/>
      <c r="Q878"/>
      <c r="R878"/>
      <c r="S878"/>
      <c r="T878"/>
      <c r="U878"/>
      <c r="V878"/>
      <c r="W878"/>
    </row>
    <row r="879" spans="1:23" x14ac:dyDescent="0.25">
      <c r="A879"/>
      <c r="B879"/>
      <c r="C879"/>
      <c r="D879"/>
      <c r="E879"/>
      <c r="F879"/>
      <c r="G879"/>
      <c r="H879"/>
      <c r="I879"/>
      <c r="J879"/>
      <c r="K879"/>
      <c r="L879"/>
      <c r="M879"/>
      <c r="N879"/>
      <c r="O879"/>
      <c r="P879"/>
      <c r="Q879"/>
      <c r="R879"/>
      <c r="S879"/>
      <c r="T879"/>
      <c r="U879"/>
      <c r="V879"/>
      <c r="W879"/>
    </row>
    <row r="880" spans="1:23" x14ac:dyDescent="0.25">
      <c r="A880"/>
      <c r="B880"/>
      <c r="C880"/>
      <c r="D880"/>
      <c r="E880"/>
      <c r="F880"/>
      <c r="G880"/>
      <c r="H880"/>
      <c r="I880"/>
      <c r="J880"/>
      <c r="K880"/>
      <c r="L880"/>
      <c r="M880"/>
      <c r="N880"/>
      <c r="O880"/>
      <c r="P880"/>
      <c r="Q880"/>
      <c r="R880"/>
      <c r="S880"/>
      <c r="T880"/>
      <c r="U880"/>
      <c r="V880"/>
      <c r="W880"/>
    </row>
    <row r="881" spans="1:23" x14ac:dyDescent="0.25">
      <c r="A881"/>
      <c r="B881"/>
      <c r="C881"/>
      <c r="D881"/>
      <c r="E881"/>
      <c r="F881"/>
      <c r="G881"/>
      <c r="H881"/>
      <c r="I881"/>
      <c r="J881"/>
      <c r="K881"/>
      <c r="L881"/>
      <c r="M881"/>
      <c r="N881"/>
      <c r="O881"/>
      <c r="P881"/>
      <c r="Q881"/>
      <c r="R881"/>
      <c r="S881"/>
      <c r="T881"/>
      <c r="U881"/>
      <c r="V881"/>
      <c r="W881"/>
    </row>
    <row r="882" spans="1:23" x14ac:dyDescent="0.25">
      <c r="A882"/>
      <c r="B882"/>
      <c r="C882"/>
      <c r="D882"/>
      <c r="E882"/>
      <c r="F882"/>
      <c r="G882"/>
      <c r="H882"/>
      <c r="I882"/>
      <c r="J882"/>
      <c r="K882"/>
      <c r="L882"/>
      <c r="M882"/>
      <c r="N882"/>
      <c r="O882"/>
      <c r="P882"/>
      <c r="Q882"/>
      <c r="R882"/>
      <c r="S882"/>
      <c r="T882"/>
      <c r="U882"/>
      <c r="V882"/>
      <c r="W882"/>
    </row>
    <row r="883" spans="1:23" x14ac:dyDescent="0.25">
      <c r="A883"/>
      <c r="B883"/>
      <c r="C883"/>
      <c r="D883"/>
      <c r="E883"/>
      <c r="F883"/>
      <c r="G883"/>
      <c r="H883"/>
      <c r="I883"/>
      <c r="J883"/>
      <c r="K883"/>
      <c r="L883"/>
      <c r="M883"/>
      <c r="N883"/>
      <c r="O883"/>
      <c r="P883"/>
      <c r="Q883"/>
      <c r="R883"/>
      <c r="S883"/>
      <c r="T883"/>
      <c r="U883"/>
      <c r="V883"/>
      <c r="W883"/>
    </row>
    <row r="884" spans="1:23" x14ac:dyDescent="0.25">
      <c r="A884"/>
      <c r="B884"/>
      <c r="C884"/>
      <c r="D884"/>
      <c r="E884"/>
      <c r="F884"/>
      <c r="G884"/>
      <c r="H884"/>
      <c r="I884"/>
      <c r="J884"/>
      <c r="K884"/>
      <c r="L884"/>
      <c r="M884"/>
      <c r="N884"/>
      <c r="O884"/>
      <c r="P884"/>
      <c r="Q884"/>
      <c r="R884"/>
      <c r="S884"/>
      <c r="T884"/>
      <c r="U884"/>
      <c r="V884"/>
      <c r="W884"/>
    </row>
    <row r="885" spans="1:23" x14ac:dyDescent="0.25">
      <c r="A885"/>
      <c r="B885"/>
      <c r="C885"/>
      <c r="D885"/>
      <c r="E885"/>
      <c r="F885"/>
      <c r="G885"/>
      <c r="H885"/>
      <c r="I885"/>
      <c r="J885"/>
      <c r="K885"/>
      <c r="L885"/>
      <c r="M885"/>
      <c r="N885"/>
      <c r="O885"/>
      <c r="P885"/>
      <c r="Q885"/>
      <c r="R885"/>
      <c r="S885"/>
      <c r="T885"/>
      <c r="U885"/>
      <c r="V885"/>
      <c r="W885"/>
    </row>
    <row r="886" spans="1:23" x14ac:dyDescent="0.25">
      <c r="A886"/>
      <c r="B886"/>
      <c r="C886"/>
      <c r="D886"/>
      <c r="E886"/>
      <c r="F886"/>
      <c r="G886"/>
      <c r="H886"/>
      <c r="I886"/>
      <c r="J886"/>
      <c r="K886"/>
      <c r="L886"/>
      <c r="M886"/>
      <c r="N886"/>
      <c r="O886"/>
      <c r="P886"/>
      <c r="Q886"/>
      <c r="R886"/>
      <c r="S886"/>
      <c r="T886"/>
      <c r="U886"/>
      <c r="V886"/>
      <c r="W886"/>
    </row>
    <row r="887" spans="1:23" x14ac:dyDescent="0.25">
      <c r="A887"/>
      <c r="B887"/>
      <c r="C887"/>
      <c r="D887"/>
      <c r="E887"/>
      <c r="F887"/>
      <c r="G887"/>
      <c r="H887"/>
      <c r="I887"/>
      <c r="J887"/>
      <c r="K887"/>
      <c r="L887"/>
      <c r="M887"/>
      <c r="N887"/>
      <c r="O887"/>
      <c r="P887"/>
      <c r="Q887"/>
      <c r="R887"/>
      <c r="S887"/>
      <c r="T887"/>
      <c r="U887"/>
      <c r="V887"/>
      <c r="W887"/>
    </row>
    <row r="888" spans="1:23" x14ac:dyDescent="0.25">
      <c r="A888"/>
      <c r="B888"/>
      <c r="C888"/>
      <c r="D888"/>
      <c r="E888"/>
      <c r="F888"/>
      <c r="G888"/>
      <c r="H888"/>
      <c r="I888"/>
      <c r="J888"/>
      <c r="K888"/>
      <c r="L888"/>
      <c r="M888"/>
      <c r="N888"/>
      <c r="O888"/>
      <c r="P888"/>
      <c r="Q888"/>
      <c r="R888"/>
      <c r="S888"/>
      <c r="T888"/>
      <c r="U888"/>
      <c r="V888"/>
      <c r="W888"/>
    </row>
    <row r="889" spans="1:23" x14ac:dyDescent="0.25">
      <c r="A889"/>
      <c r="B889"/>
      <c r="C889"/>
      <c r="D889"/>
      <c r="E889"/>
      <c r="F889"/>
      <c r="G889"/>
      <c r="H889"/>
      <c r="I889"/>
      <c r="J889"/>
      <c r="K889"/>
      <c r="L889"/>
      <c r="M889"/>
      <c r="N889"/>
      <c r="O889"/>
      <c r="P889"/>
      <c r="Q889"/>
      <c r="R889"/>
      <c r="S889"/>
      <c r="T889"/>
      <c r="U889"/>
      <c r="V889"/>
      <c r="W889"/>
    </row>
    <row r="890" spans="1:23" x14ac:dyDescent="0.25">
      <c r="A890"/>
      <c r="B890"/>
      <c r="C890"/>
      <c r="D890"/>
      <c r="E890"/>
      <c r="F890"/>
      <c r="G890"/>
      <c r="H890"/>
      <c r="I890"/>
      <c r="J890"/>
      <c r="K890"/>
      <c r="L890"/>
      <c r="M890"/>
      <c r="N890"/>
      <c r="O890"/>
      <c r="P890"/>
      <c r="Q890"/>
      <c r="R890"/>
      <c r="S890"/>
      <c r="T890"/>
      <c r="U890"/>
      <c r="V890"/>
      <c r="W890"/>
    </row>
    <row r="891" spans="1:23" x14ac:dyDescent="0.25">
      <c r="A891"/>
      <c r="B891"/>
      <c r="C891"/>
      <c r="D891"/>
      <c r="E891"/>
      <c r="F891"/>
      <c r="G891"/>
      <c r="H891"/>
      <c r="I891"/>
      <c r="J891"/>
      <c r="K891"/>
      <c r="L891"/>
      <c r="M891"/>
      <c r="N891"/>
      <c r="O891"/>
      <c r="P891"/>
      <c r="Q891"/>
      <c r="R891"/>
      <c r="S891"/>
      <c r="T891"/>
      <c r="U891"/>
      <c r="V891"/>
      <c r="W891"/>
    </row>
    <row r="892" spans="1:23" x14ac:dyDescent="0.25">
      <c r="A892"/>
      <c r="B892"/>
      <c r="C892"/>
      <c r="D892"/>
      <c r="E892"/>
      <c r="F892"/>
      <c r="G892"/>
      <c r="H892"/>
      <c r="I892"/>
      <c r="J892"/>
      <c r="K892"/>
      <c r="L892"/>
      <c r="M892"/>
      <c r="N892"/>
      <c r="O892"/>
      <c r="P892"/>
      <c r="Q892"/>
      <c r="R892"/>
      <c r="S892"/>
      <c r="T892"/>
      <c r="U892"/>
      <c r="V892"/>
      <c r="W892"/>
    </row>
    <row r="893" spans="1:23" x14ac:dyDescent="0.25">
      <c r="A893"/>
      <c r="B893"/>
      <c r="C893"/>
      <c r="D893"/>
      <c r="E893"/>
      <c r="F893"/>
      <c r="G893"/>
      <c r="H893"/>
      <c r="I893"/>
      <c r="J893"/>
      <c r="K893"/>
      <c r="L893"/>
      <c r="M893"/>
      <c r="N893"/>
      <c r="O893"/>
      <c r="P893"/>
      <c r="Q893"/>
      <c r="R893"/>
      <c r="S893"/>
      <c r="T893"/>
      <c r="U893"/>
      <c r="V893"/>
      <c r="W893"/>
    </row>
    <row r="894" spans="1:23" x14ac:dyDescent="0.25">
      <c r="A894"/>
      <c r="B894"/>
      <c r="C894"/>
      <c r="D894"/>
      <c r="E894"/>
      <c r="F894"/>
      <c r="G894"/>
      <c r="H894"/>
      <c r="I894"/>
      <c r="J894"/>
      <c r="K894"/>
      <c r="L894"/>
      <c r="M894"/>
      <c r="N894"/>
      <c r="O894"/>
      <c r="P894"/>
      <c r="Q894"/>
      <c r="R894"/>
      <c r="S894"/>
      <c r="T894"/>
      <c r="U894"/>
      <c r="V894"/>
      <c r="W894"/>
    </row>
    <row r="895" spans="1:23" x14ac:dyDescent="0.25">
      <c r="A895"/>
      <c r="B895"/>
      <c r="C895"/>
      <c r="D895"/>
      <c r="E895"/>
      <c r="F895"/>
      <c r="G895"/>
      <c r="H895"/>
      <c r="I895"/>
      <c r="J895"/>
      <c r="K895"/>
      <c r="L895"/>
      <c r="M895"/>
      <c r="N895"/>
      <c r="O895"/>
      <c r="P895"/>
      <c r="Q895"/>
      <c r="R895"/>
      <c r="S895"/>
      <c r="T895"/>
      <c r="U895"/>
      <c r="V895"/>
      <c r="W895"/>
    </row>
    <row r="896" spans="1:23" x14ac:dyDescent="0.25">
      <c r="A896"/>
      <c r="B896"/>
      <c r="C896"/>
      <c r="D896"/>
      <c r="E896"/>
      <c r="F896"/>
      <c r="G896"/>
      <c r="H896"/>
      <c r="I896"/>
      <c r="J896"/>
      <c r="K896"/>
      <c r="L896"/>
      <c r="M896"/>
      <c r="N896"/>
      <c r="O896"/>
      <c r="P896"/>
      <c r="Q896"/>
      <c r="R896"/>
      <c r="S896"/>
      <c r="T896"/>
      <c r="U896"/>
      <c r="V896"/>
      <c r="W896"/>
    </row>
    <row r="897" spans="1:23" x14ac:dyDescent="0.25">
      <c r="A897"/>
      <c r="B897"/>
      <c r="C897"/>
      <c r="D897"/>
      <c r="E897"/>
      <c r="F897"/>
      <c r="G897"/>
      <c r="H897"/>
      <c r="I897"/>
      <c r="J897"/>
      <c r="K897"/>
      <c r="L897"/>
      <c r="M897"/>
      <c r="N897"/>
      <c r="O897"/>
      <c r="P897"/>
      <c r="Q897"/>
      <c r="R897"/>
      <c r="S897"/>
      <c r="T897"/>
      <c r="U897"/>
      <c r="V897"/>
      <c r="W897"/>
    </row>
    <row r="898" spans="1:23" x14ac:dyDescent="0.25">
      <c r="A898"/>
      <c r="B898"/>
      <c r="C898"/>
      <c r="D898"/>
      <c r="E898"/>
      <c r="F898"/>
      <c r="G898"/>
      <c r="H898"/>
      <c r="I898"/>
      <c r="J898"/>
      <c r="K898"/>
      <c r="L898"/>
      <c r="M898"/>
      <c r="N898"/>
      <c r="O898"/>
      <c r="P898"/>
      <c r="Q898"/>
      <c r="R898"/>
      <c r="S898"/>
      <c r="T898"/>
      <c r="U898"/>
      <c r="V898"/>
      <c r="W898"/>
    </row>
    <row r="899" spans="1:23" x14ac:dyDescent="0.25">
      <c r="A899"/>
      <c r="B899"/>
      <c r="C899"/>
      <c r="D899"/>
      <c r="E899"/>
      <c r="F899"/>
      <c r="G899"/>
      <c r="H899"/>
      <c r="I899"/>
      <c r="J899"/>
      <c r="K899"/>
      <c r="L899"/>
      <c r="M899"/>
      <c r="N899"/>
      <c r="O899"/>
      <c r="P899"/>
      <c r="Q899"/>
      <c r="R899"/>
      <c r="S899"/>
      <c r="T899"/>
      <c r="U899"/>
      <c r="V899"/>
      <c r="W899"/>
    </row>
    <row r="900" spans="1:23" x14ac:dyDescent="0.25">
      <c r="A900"/>
      <c r="B900"/>
      <c r="C900"/>
      <c r="D900"/>
      <c r="E900"/>
      <c r="F900"/>
      <c r="G900"/>
      <c r="H900"/>
      <c r="I900"/>
      <c r="J900"/>
      <c r="K900"/>
      <c r="L900"/>
      <c r="M900"/>
      <c r="N900"/>
      <c r="O900"/>
      <c r="P900"/>
      <c r="Q900"/>
      <c r="R900"/>
      <c r="S900"/>
      <c r="T900"/>
      <c r="U900"/>
      <c r="V900"/>
      <c r="W900"/>
    </row>
    <row r="901" spans="1:23" x14ac:dyDescent="0.25">
      <c r="A901"/>
      <c r="B901"/>
      <c r="C901"/>
      <c r="D901"/>
      <c r="E901"/>
      <c r="F901"/>
      <c r="G901"/>
      <c r="H901"/>
      <c r="I901"/>
      <c r="J901"/>
      <c r="K901"/>
      <c r="L901"/>
      <c r="M901"/>
      <c r="N901"/>
      <c r="O901"/>
      <c r="P901"/>
      <c r="Q901"/>
      <c r="R901"/>
      <c r="S901"/>
      <c r="T901"/>
      <c r="U901"/>
      <c r="V901"/>
      <c r="W901"/>
    </row>
    <row r="902" spans="1:23" x14ac:dyDescent="0.25">
      <c r="A902"/>
      <c r="B902"/>
      <c r="C902"/>
      <c r="D902"/>
      <c r="E902"/>
      <c r="F902"/>
      <c r="G902"/>
      <c r="H902"/>
      <c r="I902"/>
      <c r="J902"/>
      <c r="K902"/>
      <c r="L902"/>
      <c r="M902"/>
      <c r="N902"/>
      <c r="O902"/>
      <c r="P902"/>
      <c r="Q902"/>
      <c r="R902"/>
      <c r="S902"/>
      <c r="T902"/>
      <c r="U902"/>
      <c r="V902"/>
      <c r="W902"/>
    </row>
    <row r="903" spans="1:23" x14ac:dyDescent="0.25">
      <c r="A903"/>
      <c r="B903"/>
      <c r="C903"/>
      <c r="D903"/>
      <c r="E903"/>
      <c r="F903"/>
      <c r="G903"/>
      <c r="H903"/>
      <c r="I903"/>
      <c r="J903"/>
      <c r="K903"/>
      <c r="L903"/>
      <c r="M903"/>
      <c r="N903"/>
      <c r="O903"/>
      <c r="P903"/>
      <c r="Q903"/>
      <c r="R903"/>
      <c r="S903"/>
      <c r="T903"/>
      <c r="U903"/>
      <c r="V903"/>
      <c r="W903"/>
    </row>
    <row r="904" spans="1:23" x14ac:dyDescent="0.25">
      <c r="A904"/>
      <c r="B904"/>
      <c r="C904"/>
      <c r="D904"/>
      <c r="E904"/>
      <c r="F904"/>
      <c r="G904"/>
      <c r="H904"/>
      <c r="I904"/>
      <c r="J904"/>
      <c r="K904"/>
      <c r="L904"/>
      <c r="M904"/>
      <c r="N904"/>
      <c r="O904"/>
      <c r="P904"/>
      <c r="Q904"/>
      <c r="R904"/>
      <c r="S904"/>
      <c r="T904"/>
      <c r="U904"/>
      <c r="V904"/>
      <c r="W904"/>
    </row>
    <row r="905" spans="1:23" x14ac:dyDescent="0.25">
      <c r="A905"/>
      <c r="B905"/>
      <c r="C905"/>
      <c r="D905"/>
      <c r="E905"/>
      <c r="F905"/>
      <c r="G905"/>
      <c r="H905"/>
      <c r="I905"/>
      <c r="J905"/>
      <c r="K905"/>
      <c r="L905"/>
      <c r="M905"/>
      <c r="N905"/>
      <c r="O905"/>
      <c r="P905"/>
      <c r="Q905"/>
      <c r="R905"/>
      <c r="S905"/>
      <c r="T905"/>
      <c r="U905"/>
      <c r="V905"/>
      <c r="W905"/>
    </row>
    <row r="906" spans="1:23" x14ac:dyDescent="0.25">
      <c r="A906"/>
      <c r="B906"/>
      <c r="C906"/>
      <c r="D906"/>
      <c r="E906"/>
      <c r="F906"/>
      <c r="G906"/>
      <c r="H906"/>
      <c r="I906"/>
      <c r="J906"/>
      <c r="K906"/>
      <c r="L906"/>
      <c r="M906"/>
      <c r="N906"/>
      <c r="O906"/>
      <c r="P906"/>
      <c r="Q906"/>
      <c r="R906"/>
      <c r="S906"/>
      <c r="T906"/>
      <c r="U906"/>
      <c r="V906"/>
      <c r="W906"/>
    </row>
    <row r="907" spans="1:23" x14ac:dyDescent="0.25">
      <c r="A907"/>
      <c r="B907"/>
      <c r="C907"/>
      <c r="D907"/>
      <c r="E907"/>
      <c r="F907"/>
      <c r="G907"/>
      <c r="H907"/>
      <c r="I907"/>
      <c r="J907"/>
      <c r="K907"/>
      <c r="L907"/>
      <c r="M907"/>
      <c r="N907"/>
      <c r="O907"/>
      <c r="P907"/>
      <c r="Q907"/>
      <c r="R907"/>
      <c r="S907"/>
      <c r="T907"/>
      <c r="U907"/>
      <c r="V907"/>
      <c r="W907"/>
    </row>
    <row r="908" spans="1:23" x14ac:dyDescent="0.25">
      <c r="A908"/>
      <c r="B908"/>
      <c r="C908"/>
      <c r="D908"/>
      <c r="E908"/>
      <c r="F908"/>
      <c r="G908"/>
      <c r="H908"/>
      <c r="I908"/>
      <c r="J908"/>
      <c r="K908"/>
      <c r="L908"/>
      <c r="M908"/>
      <c r="N908"/>
      <c r="O908"/>
      <c r="P908"/>
      <c r="Q908"/>
      <c r="R908"/>
      <c r="S908"/>
      <c r="T908"/>
      <c r="U908"/>
      <c r="V908"/>
      <c r="W908"/>
    </row>
    <row r="909" spans="1:23" x14ac:dyDescent="0.25">
      <c r="A909"/>
      <c r="B909"/>
      <c r="C909"/>
      <c r="D909"/>
      <c r="E909"/>
      <c r="F909"/>
      <c r="G909"/>
      <c r="H909"/>
      <c r="I909"/>
      <c r="J909"/>
      <c r="K909"/>
      <c r="L909"/>
      <c r="M909"/>
      <c r="N909"/>
      <c r="O909"/>
      <c r="P909"/>
      <c r="Q909"/>
      <c r="R909"/>
      <c r="S909"/>
      <c r="T909"/>
      <c r="U909"/>
      <c r="V909"/>
      <c r="W909"/>
    </row>
    <row r="910" spans="1:23" x14ac:dyDescent="0.25">
      <c r="A910"/>
      <c r="B910"/>
      <c r="C910"/>
      <c r="D910"/>
      <c r="E910"/>
      <c r="F910"/>
      <c r="G910"/>
      <c r="H910"/>
      <c r="I910"/>
      <c r="J910"/>
      <c r="K910"/>
      <c r="L910"/>
      <c r="M910"/>
      <c r="N910"/>
      <c r="O910"/>
      <c r="P910"/>
      <c r="Q910"/>
      <c r="R910"/>
      <c r="S910"/>
      <c r="T910"/>
      <c r="U910"/>
      <c r="V910"/>
      <c r="W910"/>
    </row>
    <row r="911" spans="1:23" x14ac:dyDescent="0.25">
      <c r="A911"/>
      <c r="B911"/>
      <c r="C911"/>
      <c r="D911"/>
      <c r="E911"/>
      <c r="F911"/>
      <c r="G911"/>
      <c r="H911"/>
      <c r="I911"/>
      <c r="J911"/>
      <c r="K911"/>
      <c r="L911"/>
      <c r="M911"/>
      <c r="N911"/>
      <c r="O911"/>
      <c r="P911"/>
      <c r="Q911"/>
      <c r="R911"/>
      <c r="S911"/>
      <c r="T911"/>
      <c r="U911"/>
      <c r="V911"/>
      <c r="W911"/>
    </row>
    <row r="912" spans="1:23" x14ac:dyDescent="0.25">
      <c r="A912"/>
      <c r="B912"/>
      <c r="C912"/>
      <c r="D912"/>
      <c r="E912"/>
      <c r="F912"/>
      <c r="G912"/>
      <c r="H912"/>
      <c r="I912"/>
      <c r="J912"/>
      <c r="K912"/>
      <c r="L912"/>
      <c r="M912"/>
      <c r="N912"/>
      <c r="O912"/>
      <c r="P912"/>
      <c r="Q912"/>
      <c r="R912"/>
      <c r="S912"/>
      <c r="T912"/>
      <c r="U912"/>
      <c r="V912"/>
      <c r="W912"/>
    </row>
    <row r="913" spans="1:23" x14ac:dyDescent="0.25">
      <c r="A913"/>
      <c r="B913"/>
      <c r="C913"/>
      <c r="D913"/>
      <c r="E913"/>
      <c r="F913"/>
      <c r="G913"/>
      <c r="H913"/>
      <c r="I913"/>
      <c r="J913"/>
      <c r="K913"/>
      <c r="L913"/>
      <c r="M913"/>
      <c r="N913"/>
      <c r="O913"/>
      <c r="P913"/>
      <c r="Q913"/>
      <c r="R913"/>
      <c r="S913"/>
      <c r="T913"/>
      <c r="U913"/>
      <c r="V913"/>
      <c r="W913"/>
    </row>
    <row r="914" spans="1:23" x14ac:dyDescent="0.25">
      <c r="A914"/>
      <c r="B914"/>
      <c r="C914"/>
      <c r="D914"/>
      <c r="E914"/>
      <c r="F914"/>
      <c r="G914"/>
      <c r="H914"/>
      <c r="I914"/>
      <c r="J914"/>
      <c r="K914"/>
      <c r="L914"/>
      <c r="M914"/>
      <c r="N914"/>
      <c r="O914"/>
      <c r="P914"/>
      <c r="Q914"/>
      <c r="R914"/>
      <c r="S914"/>
      <c r="T914"/>
      <c r="U914"/>
      <c r="V914"/>
      <c r="W914"/>
    </row>
    <row r="915" spans="1:23" x14ac:dyDescent="0.25">
      <c r="A915"/>
      <c r="B915"/>
      <c r="C915"/>
      <c r="D915"/>
      <c r="E915"/>
      <c r="F915"/>
      <c r="G915"/>
      <c r="H915"/>
      <c r="I915"/>
      <c r="J915"/>
      <c r="K915"/>
      <c r="L915"/>
      <c r="M915"/>
      <c r="N915"/>
      <c r="O915"/>
      <c r="P915"/>
      <c r="Q915"/>
      <c r="R915"/>
      <c r="S915"/>
      <c r="T915"/>
      <c r="U915"/>
      <c r="V915"/>
      <c r="W915"/>
    </row>
    <row r="916" spans="1:23" x14ac:dyDescent="0.25">
      <c r="A916"/>
      <c r="B916"/>
      <c r="C916"/>
      <c r="D916"/>
      <c r="E916"/>
      <c r="F916"/>
      <c r="G916"/>
      <c r="H916"/>
      <c r="I916"/>
      <c r="J916"/>
      <c r="K916"/>
      <c r="L916"/>
      <c r="M916"/>
      <c r="N916"/>
      <c r="O916"/>
      <c r="P916"/>
      <c r="Q916"/>
      <c r="R916"/>
      <c r="S916"/>
      <c r="T916"/>
      <c r="U916"/>
      <c r="V916"/>
      <c r="W916"/>
    </row>
    <row r="917" spans="1:23" x14ac:dyDescent="0.25">
      <c r="A917"/>
      <c r="B917"/>
      <c r="C917"/>
      <c r="D917"/>
      <c r="E917"/>
      <c r="F917"/>
      <c r="G917"/>
      <c r="H917"/>
      <c r="I917"/>
      <c r="J917"/>
      <c r="K917"/>
      <c r="L917"/>
      <c r="M917"/>
      <c r="N917"/>
      <c r="O917"/>
      <c r="P917"/>
      <c r="Q917"/>
      <c r="R917"/>
      <c r="S917"/>
      <c r="T917"/>
      <c r="U917"/>
      <c r="V917"/>
      <c r="W917"/>
    </row>
    <row r="918" spans="1:23" x14ac:dyDescent="0.25">
      <c r="A918"/>
      <c r="B918"/>
      <c r="C918"/>
      <c r="D918"/>
      <c r="E918"/>
      <c r="F918"/>
      <c r="G918"/>
      <c r="H918"/>
      <c r="I918"/>
      <c r="J918"/>
      <c r="K918"/>
      <c r="L918"/>
      <c r="M918"/>
      <c r="N918"/>
      <c r="O918"/>
      <c r="P918"/>
      <c r="Q918"/>
      <c r="R918"/>
      <c r="S918"/>
      <c r="T918"/>
      <c r="U918"/>
      <c r="V918"/>
      <c r="W918"/>
    </row>
    <row r="919" spans="1:23" x14ac:dyDescent="0.25">
      <c r="A919"/>
      <c r="B919"/>
      <c r="C919"/>
      <c r="D919"/>
      <c r="E919"/>
      <c r="F919"/>
      <c r="G919"/>
      <c r="H919"/>
      <c r="I919"/>
      <c r="J919"/>
      <c r="K919"/>
      <c r="L919"/>
      <c r="M919"/>
      <c r="N919"/>
      <c r="O919"/>
      <c r="P919"/>
      <c r="Q919"/>
      <c r="R919"/>
      <c r="S919"/>
      <c r="T919"/>
      <c r="U919"/>
      <c r="V919"/>
      <c r="W919"/>
    </row>
    <row r="920" spans="1:23" x14ac:dyDescent="0.25">
      <c r="A920"/>
      <c r="B920"/>
      <c r="C920"/>
      <c r="D920"/>
      <c r="E920"/>
      <c r="F920"/>
      <c r="G920"/>
      <c r="H920"/>
      <c r="I920"/>
      <c r="J920"/>
      <c r="K920"/>
      <c r="L920"/>
      <c r="M920"/>
      <c r="N920"/>
      <c r="O920"/>
      <c r="P920"/>
      <c r="Q920"/>
      <c r="R920"/>
      <c r="S920"/>
      <c r="T920"/>
      <c r="U920"/>
      <c r="V920"/>
      <c r="W920"/>
    </row>
    <row r="921" spans="1:23" x14ac:dyDescent="0.25">
      <c r="A921"/>
      <c r="B921"/>
      <c r="C921"/>
      <c r="D921"/>
      <c r="E921"/>
      <c r="F921"/>
      <c r="G921"/>
      <c r="H921"/>
      <c r="I921"/>
      <c r="J921"/>
      <c r="K921"/>
      <c r="L921"/>
      <c r="M921"/>
      <c r="N921"/>
      <c r="O921"/>
      <c r="P921"/>
      <c r="Q921"/>
      <c r="R921"/>
      <c r="S921"/>
      <c r="T921"/>
      <c r="U921"/>
      <c r="V921"/>
      <c r="W921"/>
    </row>
    <row r="922" spans="1:23" x14ac:dyDescent="0.25">
      <c r="A922"/>
      <c r="B922"/>
      <c r="C922"/>
      <c r="D922"/>
      <c r="E922"/>
      <c r="F922"/>
      <c r="G922"/>
      <c r="H922"/>
      <c r="I922"/>
      <c r="J922"/>
      <c r="K922"/>
      <c r="L922"/>
      <c r="M922"/>
      <c r="N922"/>
      <c r="O922"/>
      <c r="P922"/>
      <c r="Q922"/>
      <c r="R922"/>
      <c r="S922"/>
      <c r="T922"/>
      <c r="U922"/>
      <c r="V922"/>
      <c r="W922"/>
    </row>
    <row r="923" spans="1:23" x14ac:dyDescent="0.25">
      <c r="A923"/>
      <c r="B923"/>
      <c r="C923"/>
      <c r="D923"/>
      <c r="E923"/>
      <c r="F923"/>
      <c r="G923"/>
      <c r="H923"/>
      <c r="I923"/>
      <c r="J923"/>
      <c r="K923"/>
      <c r="L923"/>
      <c r="M923"/>
      <c r="N923"/>
      <c r="O923"/>
      <c r="P923"/>
      <c r="Q923"/>
      <c r="R923"/>
      <c r="S923"/>
      <c r="T923"/>
      <c r="U923"/>
      <c r="V923"/>
      <c r="W923"/>
    </row>
    <row r="924" spans="1:23" x14ac:dyDescent="0.25">
      <c r="A924"/>
      <c r="B924"/>
      <c r="C924"/>
      <c r="D924"/>
      <c r="E924"/>
      <c r="F924"/>
      <c r="G924"/>
      <c r="H924"/>
      <c r="I924"/>
      <c r="J924"/>
      <c r="K924"/>
      <c r="L924"/>
      <c r="M924"/>
      <c r="N924"/>
      <c r="O924"/>
      <c r="P924"/>
      <c r="Q924"/>
      <c r="R924"/>
      <c r="S924"/>
      <c r="T924"/>
      <c r="U924"/>
      <c r="V924"/>
      <c r="W924"/>
    </row>
    <row r="925" spans="1:23" x14ac:dyDescent="0.25">
      <c r="A925"/>
      <c r="B925"/>
      <c r="C925"/>
      <c r="D925"/>
      <c r="E925"/>
      <c r="F925"/>
      <c r="G925"/>
      <c r="H925"/>
      <c r="I925"/>
      <c r="J925"/>
      <c r="K925"/>
      <c r="L925"/>
      <c r="M925"/>
      <c r="N925"/>
      <c r="O925"/>
      <c r="P925"/>
      <c r="Q925"/>
      <c r="R925"/>
      <c r="S925"/>
      <c r="T925"/>
      <c r="U925"/>
      <c r="V925"/>
      <c r="W925"/>
    </row>
    <row r="926" spans="1:23" x14ac:dyDescent="0.25">
      <c r="A926"/>
      <c r="B926"/>
      <c r="C926"/>
      <c r="D926"/>
      <c r="E926"/>
      <c r="F926"/>
      <c r="G926"/>
      <c r="H926"/>
      <c r="I926"/>
      <c r="J926"/>
      <c r="K926"/>
      <c r="L926"/>
      <c r="M926"/>
      <c r="N926"/>
      <c r="O926"/>
      <c r="P926"/>
      <c r="Q926"/>
      <c r="R926"/>
      <c r="S926"/>
      <c r="T926"/>
      <c r="U926"/>
      <c r="V926"/>
      <c r="W926"/>
    </row>
    <row r="927" spans="1:23" x14ac:dyDescent="0.25">
      <c r="A927"/>
      <c r="B927"/>
      <c r="C927"/>
      <c r="D927"/>
      <c r="E927"/>
      <c r="F927"/>
      <c r="G927"/>
      <c r="H927"/>
      <c r="I927"/>
      <c r="J927"/>
      <c r="K927"/>
      <c r="L927"/>
      <c r="M927"/>
      <c r="N927"/>
      <c r="O927"/>
      <c r="P927"/>
      <c r="Q927"/>
      <c r="R927"/>
      <c r="S927"/>
      <c r="T927"/>
      <c r="U927"/>
      <c r="V927"/>
      <c r="W927"/>
    </row>
    <row r="928" spans="1:23" x14ac:dyDescent="0.25">
      <c r="A928"/>
      <c r="B928"/>
      <c r="C928"/>
      <c r="D928"/>
      <c r="E928"/>
      <c r="F928"/>
      <c r="G928"/>
      <c r="H928"/>
      <c r="I928"/>
      <c r="J928"/>
      <c r="K928"/>
      <c r="L928"/>
      <c r="M928"/>
      <c r="N928"/>
      <c r="O928"/>
      <c r="P928"/>
      <c r="Q928"/>
      <c r="R928"/>
      <c r="S928"/>
      <c r="T928"/>
      <c r="U928"/>
      <c r="V928"/>
      <c r="W928"/>
    </row>
    <row r="929" spans="1:23" x14ac:dyDescent="0.25">
      <c r="A929"/>
      <c r="B929"/>
      <c r="C929"/>
      <c r="D929"/>
      <c r="E929"/>
      <c r="F929"/>
      <c r="G929"/>
      <c r="H929"/>
      <c r="I929"/>
      <c r="J929"/>
      <c r="K929"/>
      <c r="L929"/>
      <c r="M929"/>
      <c r="N929"/>
      <c r="O929"/>
      <c r="P929"/>
      <c r="Q929"/>
      <c r="R929"/>
      <c r="S929"/>
      <c r="T929"/>
      <c r="U929"/>
      <c r="V929"/>
      <c r="W929"/>
    </row>
    <row r="930" spans="1:23" x14ac:dyDescent="0.25">
      <c r="A930"/>
      <c r="B930"/>
      <c r="C930"/>
      <c r="D930"/>
      <c r="E930"/>
      <c r="F930"/>
      <c r="G930"/>
      <c r="H930"/>
      <c r="I930"/>
      <c r="J930"/>
      <c r="K930"/>
      <c r="L930"/>
      <c r="M930"/>
      <c r="N930"/>
      <c r="O930"/>
      <c r="P930"/>
      <c r="Q930"/>
      <c r="R930"/>
      <c r="S930"/>
      <c r="T930"/>
      <c r="U930"/>
      <c r="V930"/>
      <c r="W930"/>
    </row>
    <row r="931" spans="1:23" x14ac:dyDescent="0.25">
      <c r="A931"/>
      <c r="B931"/>
      <c r="C931"/>
      <c r="D931"/>
      <c r="E931"/>
      <c r="F931"/>
      <c r="G931"/>
      <c r="H931"/>
      <c r="I931"/>
      <c r="J931"/>
      <c r="K931"/>
      <c r="L931"/>
      <c r="M931"/>
      <c r="N931"/>
      <c r="O931"/>
      <c r="P931"/>
      <c r="Q931"/>
      <c r="R931"/>
      <c r="S931"/>
      <c r="T931"/>
      <c r="U931"/>
      <c r="V931"/>
      <c r="W931"/>
    </row>
    <row r="932" spans="1:23" x14ac:dyDescent="0.25">
      <c r="A932"/>
      <c r="B932"/>
      <c r="C932"/>
      <c r="D932"/>
      <c r="E932"/>
      <c r="F932"/>
      <c r="G932"/>
      <c r="H932"/>
      <c r="I932"/>
      <c r="J932"/>
      <c r="K932"/>
      <c r="L932"/>
      <c r="M932"/>
      <c r="N932"/>
      <c r="O932"/>
      <c r="P932"/>
      <c r="Q932"/>
      <c r="R932"/>
      <c r="S932"/>
      <c r="T932"/>
      <c r="U932"/>
      <c r="V932"/>
      <c r="W932"/>
    </row>
    <row r="933" spans="1:23" x14ac:dyDescent="0.25">
      <c r="A933"/>
      <c r="B933"/>
      <c r="C933"/>
      <c r="D933"/>
      <c r="E933"/>
      <c r="F933"/>
      <c r="G933"/>
      <c r="H933"/>
      <c r="I933"/>
      <c r="J933"/>
      <c r="K933"/>
      <c r="L933"/>
      <c r="M933"/>
      <c r="N933"/>
      <c r="O933"/>
      <c r="P933"/>
      <c r="Q933"/>
      <c r="R933"/>
      <c r="S933"/>
      <c r="T933"/>
      <c r="U933"/>
      <c r="V933"/>
      <c r="W933"/>
    </row>
    <row r="934" spans="1:23" x14ac:dyDescent="0.25">
      <c r="A934"/>
      <c r="B934"/>
      <c r="C934"/>
      <c r="D934"/>
      <c r="E934"/>
      <c r="F934"/>
      <c r="G934"/>
      <c r="H934"/>
      <c r="I934"/>
      <c r="J934"/>
      <c r="K934"/>
      <c r="L934"/>
      <c r="M934"/>
      <c r="N934"/>
      <c r="O934"/>
      <c r="P934"/>
      <c r="Q934"/>
      <c r="R934"/>
      <c r="S934"/>
      <c r="T934"/>
      <c r="U934"/>
      <c r="V934"/>
      <c r="W934"/>
    </row>
    <row r="935" spans="1:23" x14ac:dyDescent="0.25">
      <c r="A935"/>
      <c r="B935"/>
      <c r="C935"/>
      <c r="D935"/>
      <c r="E935"/>
      <c r="F935"/>
      <c r="G935"/>
      <c r="H935"/>
      <c r="I935"/>
      <c r="J935"/>
      <c r="K935"/>
      <c r="L935"/>
      <c r="M935"/>
      <c r="N935"/>
      <c r="O935"/>
      <c r="P935"/>
      <c r="Q935"/>
      <c r="R935"/>
      <c r="S935"/>
      <c r="T935"/>
      <c r="U935"/>
      <c r="V935"/>
      <c r="W935"/>
    </row>
    <row r="936" spans="1:23" x14ac:dyDescent="0.25">
      <c r="A936"/>
      <c r="B936"/>
      <c r="C936"/>
      <c r="D936"/>
      <c r="E936"/>
      <c r="F936"/>
      <c r="G936"/>
      <c r="H936"/>
      <c r="I936"/>
      <c r="J936"/>
      <c r="K936"/>
      <c r="L936"/>
      <c r="M936"/>
      <c r="N936"/>
      <c r="O936"/>
      <c r="P936"/>
      <c r="Q936"/>
      <c r="R936"/>
      <c r="S936"/>
      <c r="T936"/>
      <c r="U936"/>
      <c r="V936"/>
      <c r="W936"/>
    </row>
    <row r="937" spans="1:23" x14ac:dyDescent="0.25">
      <c r="A937"/>
      <c r="B937"/>
      <c r="C937"/>
      <c r="D937"/>
      <c r="E937"/>
      <c r="F937"/>
      <c r="G937"/>
      <c r="H937"/>
      <c r="I937"/>
      <c r="J937"/>
      <c r="K937"/>
      <c r="L937"/>
      <c r="M937"/>
      <c r="N937"/>
      <c r="O937"/>
      <c r="P937"/>
      <c r="Q937"/>
      <c r="R937"/>
      <c r="S937"/>
      <c r="T937"/>
      <c r="U937"/>
      <c r="V937"/>
      <c r="W937"/>
    </row>
    <row r="938" spans="1:23" x14ac:dyDescent="0.25">
      <c r="A938"/>
      <c r="B938"/>
      <c r="C938"/>
      <c r="D938"/>
      <c r="E938"/>
      <c r="F938"/>
      <c r="G938"/>
      <c r="H938"/>
      <c r="I938"/>
      <c r="J938"/>
      <c r="K938"/>
      <c r="L938"/>
      <c r="M938"/>
      <c r="N938"/>
      <c r="O938"/>
      <c r="P938"/>
      <c r="Q938"/>
      <c r="R938"/>
      <c r="S938"/>
      <c r="T938"/>
      <c r="U938"/>
      <c r="V938"/>
      <c r="W938"/>
    </row>
    <row r="939" spans="1:23" x14ac:dyDescent="0.25">
      <c r="A939"/>
      <c r="B939"/>
      <c r="C939"/>
      <c r="D939"/>
      <c r="E939"/>
      <c r="F939"/>
      <c r="G939"/>
      <c r="H939"/>
      <c r="I939"/>
      <c r="J939"/>
      <c r="K939"/>
      <c r="L939"/>
      <c r="M939"/>
      <c r="N939"/>
      <c r="O939"/>
      <c r="P939"/>
      <c r="Q939"/>
      <c r="R939"/>
      <c r="S939"/>
      <c r="T939"/>
      <c r="U939"/>
      <c r="V939"/>
      <c r="W939"/>
    </row>
    <row r="940" spans="1:23" x14ac:dyDescent="0.25">
      <c r="A940"/>
      <c r="B940"/>
      <c r="C940"/>
      <c r="D940"/>
      <c r="E940"/>
      <c r="F940"/>
      <c r="G940"/>
      <c r="H940"/>
      <c r="I940"/>
      <c r="J940"/>
      <c r="K940"/>
      <c r="L940"/>
      <c r="M940"/>
      <c r="N940"/>
      <c r="O940"/>
      <c r="P940"/>
      <c r="Q940"/>
      <c r="R940"/>
      <c r="S940"/>
      <c r="T940"/>
      <c r="U940"/>
      <c r="V940"/>
      <c r="W940"/>
    </row>
    <row r="941" spans="1:23" x14ac:dyDescent="0.25">
      <c r="A941"/>
      <c r="B941"/>
      <c r="C941"/>
      <c r="D941"/>
      <c r="E941"/>
      <c r="F941"/>
      <c r="G941"/>
      <c r="H941"/>
      <c r="I941"/>
      <c r="J941"/>
      <c r="K941"/>
      <c r="L941"/>
      <c r="M941"/>
      <c r="N941"/>
      <c r="O941"/>
      <c r="P941"/>
      <c r="Q941"/>
      <c r="R941"/>
      <c r="S941"/>
      <c r="T941"/>
      <c r="U941"/>
      <c r="V941"/>
      <c r="W941"/>
    </row>
    <row r="942" spans="1:23" x14ac:dyDescent="0.25">
      <c r="A942"/>
      <c r="B942"/>
      <c r="C942"/>
      <c r="D942"/>
      <c r="E942"/>
      <c r="F942"/>
      <c r="G942"/>
      <c r="H942"/>
      <c r="I942"/>
      <c r="J942"/>
      <c r="K942"/>
      <c r="L942"/>
      <c r="M942"/>
      <c r="N942"/>
      <c r="O942"/>
      <c r="P942"/>
      <c r="Q942"/>
      <c r="R942"/>
      <c r="S942"/>
      <c r="T942"/>
      <c r="U942"/>
      <c r="V942"/>
      <c r="W942"/>
    </row>
    <row r="943" spans="1:23" x14ac:dyDescent="0.25">
      <c r="A943"/>
      <c r="B943"/>
      <c r="C943"/>
      <c r="D943"/>
      <c r="E943"/>
      <c r="F943"/>
      <c r="G943"/>
      <c r="H943"/>
      <c r="I943"/>
      <c r="J943"/>
      <c r="K943"/>
      <c r="L943"/>
      <c r="M943"/>
      <c r="N943"/>
      <c r="O943"/>
      <c r="P943"/>
      <c r="Q943"/>
      <c r="R943"/>
      <c r="S943"/>
      <c r="T943"/>
      <c r="U943"/>
      <c r="V943"/>
      <c r="W943"/>
    </row>
    <row r="944" spans="1:23" x14ac:dyDescent="0.25">
      <c r="A944"/>
      <c r="B944"/>
      <c r="C944"/>
      <c r="D944"/>
      <c r="E944"/>
      <c r="F944"/>
      <c r="G944"/>
      <c r="H944"/>
      <c r="I944"/>
      <c r="J944"/>
      <c r="K944"/>
      <c r="L944"/>
      <c r="M944"/>
      <c r="N944"/>
      <c r="O944"/>
      <c r="P944"/>
      <c r="Q944"/>
      <c r="R944"/>
      <c r="S944"/>
      <c r="T944"/>
      <c r="U944"/>
      <c r="V944"/>
      <c r="W944"/>
    </row>
    <row r="945" spans="1:23" x14ac:dyDescent="0.25">
      <c r="A945"/>
      <c r="B945"/>
      <c r="C945"/>
      <c r="D945"/>
      <c r="E945"/>
      <c r="F945"/>
      <c r="G945"/>
      <c r="H945"/>
      <c r="I945"/>
      <c r="J945"/>
      <c r="K945"/>
      <c r="L945"/>
      <c r="M945"/>
      <c r="N945"/>
      <c r="O945"/>
      <c r="P945"/>
      <c r="Q945"/>
      <c r="R945"/>
      <c r="S945"/>
      <c r="T945"/>
      <c r="U945"/>
      <c r="V945"/>
      <c r="W945"/>
    </row>
    <row r="946" spans="1:23" x14ac:dyDescent="0.25">
      <c r="A946"/>
      <c r="B946"/>
      <c r="C946"/>
      <c r="D946"/>
      <c r="E946"/>
      <c r="F946"/>
      <c r="G946"/>
      <c r="H946"/>
      <c r="I946"/>
      <c r="J946"/>
      <c r="K946"/>
      <c r="L946"/>
      <c r="M946"/>
      <c r="N946"/>
      <c r="O946"/>
      <c r="P946"/>
      <c r="Q946"/>
      <c r="R946"/>
      <c r="S946"/>
      <c r="T946"/>
      <c r="U946"/>
      <c r="V946"/>
      <c r="W946"/>
    </row>
    <row r="947" spans="1:23" x14ac:dyDescent="0.25">
      <c r="A947"/>
      <c r="B947"/>
      <c r="C947"/>
      <c r="D947"/>
      <c r="E947"/>
      <c r="F947"/>
      <c r="G947"/>
      <c r="H947"/>
      <c r="I947"/>
      <c r="J947"/>
      <c r="K947"/>
      <c r="L947"/>
      <c r="M947"/>
      <c r="N947"/>
      <c r="O947"/>
      <c r="P947"/>
      <c r="Q947"/>
      <c r="R947"/>
      <c r="S947"/>
      <c r="T947"/>
      <c r="U947"/>
      <c r="V947"/>
      <c r="W947"/>
    </row>
    <row r="948" spans="1:23" x14ac:dyDescent="0.25">
      <c r="A948"/>
      <c r="B948"/>
      <c r="C948"/>
      <c r="D948"/>
      <c r="E948"/>
      <c r="F948"/>
      <c r="G948"/>
      <c r="H948"/>
      <c r="I948"/>
      <c r="J948"/>
      <c r="K948"/>
      <c r="L948"/>
      <c r="M948"/>
      <c r="N948"/>
      <c r="O948"/>
      <c r="P948"/>
      <c r="Q948"/>
      <c r="R948"/>
      <c r="S948"/>
      <c r="T948"/>
      <c r="U948"/>
      <c r="V948"/>
      <c r="W948"/>
    </row>
    <row r="949" spans="1:23" x14ac:dyDescent="0.25">
      <c r="A949"/>
      <c r="B949"/>
      <c r="C949"/>
      <c r="D949"/>
      <c r="E949"/>
      <c r="F949"/>
      <c r="G949"/>
      <c r="H949"/>
      <c r="I949"/>
      <c r="J949"/>
      <c r="K949"/>
      <c r="L949"/>
      <c r="M949"/>
      <c r="N949"/>
      <c r="O949"/>
      <c r="P949"/>
      <c r="Q949"/>
      <c r="R949"/>
      <c r="S949"/>
      <c r="T949"/>
      <c r="U949"/>
      <c r="V949"/>
      <c r="W949"/>
    </row>
    <row r="950" spans="1:23" x14ac:dyDescent="0.25">
      <c r="A950"/>
      <c r="B950"/>
      <c r="C950"/>
      <c r="D950"/>
      <c r="E950"/>
      <c r="F950"/>
      <c r="G950"/>
      <c r="H950"/>
      <c r="I950"/>
      <c r="J950"/>
      <c r="K950"/>
      <c r="L950"/>
      <c r="M950"/>
      <c r="N950"/>
      <c r="O950"/>
      <c r="P950"/>
      <c r="Q950"/>
      <c r="R950"/>
      <c r="S950"/>
      <c r="T950"/>
      <c r="U950"/>
      <c r="V950"/>
      <c r="W950"/>
    </row>
    <row r="951" spans="1:23" x14ac:dyDescent="0.25">
      <c r="A951"/>
      <c r="B951"/>
      <c r="C951"/>
      <c r="D951"/>
      <c r="E951"/>
      <c r="F951"/>
      <c r="G951"/>
      <c r="H951"/>
      <c r="I951"/>
      <c r="J951"/>
      <c r="K951"/>
      <c r="L951"/>
      <c r="M951"/>
      <c r="N951"/>
      <c r="O951"/>
      <c r="P951"/>
      <c r="Q951"/>
      <c r="R951"/>
      <c r="S951"/>
      <c r="T951"/>
      <c r="U951"/>
      <c r="V951"/>
      <c r="W951"/>
    </row>
    <row r="952" spans="1:23" x14ac:dyDescent="0.25">
      <c r="A952"/>
      <c r="B952"/>
      <c r="C952"/>
      <c r="D952"/>
      <c r="E952"/>
      <c r="F952"/>
      <c r="G952"/>
      <c r="H952"/>
      <c r="I952"/>
      <c r="J952"/>
      <c r="K952"/>
      <c r="L952"/>
      <c r="M952"/>
      <c r="N952"/>
      <c r="O952"/>
      <c r="P952"/>
      <c r="Q952"/>
      <c r="R952"/>
      <c r="S952"/>
      <c r="T952"/>
      <c r="U952"/>
      <c r="V952"/>
      <c r="W952"/>
    </row>
    <row r="953" spans="1:23" x14ac:dyDescent="0.25">
      <c r="A953"/>
      <c r="B953"/>
      <c r="C953"/>
      <c r="D953"/>
      <c r="E953"/>
      <c r="F953"/>
      <c r="G953"/>
      <c r="H953"/>
      <c r="I953"/>
      <c r="J953"/>
      <c r="K953"/>
      <c r="L953"/>
      <c r="M953"/>
      <c r="N953"/>
      <c r="O953"/>
      <c r="P953"/>
      <c r="Q953"/>
      <c r="R953"/>
      <c r="S953"/>
      <c r="T953"/>
      <c r="U953"/>
      <c r="V953"/>
      <c r="W953"/>
    </row>
    <row r="954" spans="1:23" x14ac:dyDescent="0.25">
      <c r="A954"/>
      <c r="B954"/>
      <c r="C954"/>
      <c r="D954"/>
      <c r="E954"/>
      <c r="F954"/>
      <c r="G954"/>
      <c r="H954"/>
      <c r="I954"/>
      <c r="J954"/>
      <c r="K954"/>
      <c r="L954"/>
      <c r="M954"/>
      <c r="N954"/>
      <c r="O954"/>
      <c r="P954"/>
      <c r="Q954"/>
      <c r="R954"/>
      <c r="S954"/>
      <c r="T954"/>
      <c r="U954"/>
      <c r="V954"/>
      <c r="W954"/>
    </row>
    <row r="955" spans="1:23" x14ac:dyDescent="0.25">
      <c r="A955"/>
      <c r="B955"/>
      <c r="C955"/>
      <c r="D955"/>
      <c r="E955"/>
      <c r="F955"/>
      <c r="G955"/>
      <c r="H955"/>
      <c r="I955"/>
      <c r="J955"/>
      <c r="K955"/>
      <c r="L955"/>
      <c r="M955"/>
      <c r="N955"/>
      <c r="O955"/>
      <c r="P955"/>
      <c r="Q955"/>
      <c r="R955"/>
      <c r="S955"/>
      <c r="T955"/>
      <c r="U955"/>
      <c r="V955"/>
      <c r="W955"/>
    </row>
    <row r="956" spans="1:23" x14ac:dyDescent="0.25">
      <c r="A956"/>
      <c r="B956"/>
      <c r="C956"/>
      <c r="D956"/>
      <c r="E956"/>
      <c r="F956"/>
      <c r="G956"/>
      <c r="H956"/>
      <c r="I956"/>
      <c r="J956"/>
      <c r="K956"/>
      <c r="L956"/>
      <c r="M956"/>
      <c r="N956"/>
      <c r="O956"/>
      <c r="P956"/>
      <c r="Q956"/>
      <c r="R956"/>
      <c r="S956"/>
      <c r="T956"/>
      <c r="U956"/>
      <c r="V956"/>
      <c r="W956"/>
    </row>
    <row r="957" spans="1:23" x14ac:dyDescent="0.25">
      <c r="A957"/>
      <c r="B957"/>
      <c r="C957"/>
      <c r="D957"/>
      <c r="E957"/>
      <c r="F957"/>
      <c r="G957"/>
      <c r="H957"/>
      <c r="I957"/>
      <c r="J957"/>
      <c r="K957"/>
      <c r="L957"/>
      <c r="M957"/>
      <c r="N957"/>
      <c r="O957"/>
      <c r="P957"/>
      <c r="Q957"/>
      <c r="R957"/>
      <c r="S957"/>
      <c r="T957"/>
      <c r="U957"/>
      <c r="V957"/>
      <c r="W957"/>
    </row>
    <row r="958" spans="1:23" x14ac:dyDescent="0.25">
      <c r="A958"/>
      <c r="B958"/>
      <c r="C958"/>
      <c r="D958"/>
      <c r="E958"/>
      <c r="F958"/>
      <c r="G958"/>
      <c r="H958"/>
      <c r="I958"/>
      <c r="J958"/>
      <c r="K958"/>
      <c r="L958"/>
      <c r="M958"/>
      <c r="N958"/>
      <c r="O958"/>
      <c r="P958"/>
      <c r="Q958"/>
      <c r="R958"/>
      <c r="S958"/>
      <c r="T958"/>
      <c r="U958"/>
      <c r="V958"/>
      <c r="W958"/>
    </row>
    <row r="959" spans="1:23" x14ac:dyDescent="0.25">
      <c r="A959"/>
      <c r="B959"/>
      <c r="C959"/>
      <c r="D959"/>
      <c r="E959"/>
      <c r="F959"/>
      <c r="G959"/>
      <c r="H959"/>
      <c r="I959"/>
      <c r="J959"/>
      <c r="K959"/>
      <c r="L959"/>
      <c r="M959"/>
      <c r="N959"/>
      <c r="O959"/>
      <c r="P959"/>
      <c r="Q959"/>
      <c r="R959"/>
      <c r="S959"/>
      <c r="T959"/>
      <c r="U959"/>
      <c r="V959"/>
      <c r="W959"/>
    </row>
    <row r="960" spans="1:23" x14ac:dyDescent="0.25">
      <c r="A960"/>
      <c r="B960"/>
      <c r="C960"/>
      <c r="D960"/>
      <c r="E960"/>
      <c r="F960"/>
      <c r="G960"/>
      <c r="H960"/>
      <c r="I960"/>
      <c r="J960"/>
      <c r="K960"/>
      <c r="L960"/>
      <c r="M960"/>
      <c r="N960"/>
      <c r="O960"/>
      <c r="P960"/>
      <c r="Q960"/>
      <c r="R960"/>
      <c r="S960"/>
      <c r="T960"/>
      <c r="U960"/>
      <c r="V960"/>
      <c r="W960"/>
    </row>
    <row r="961" spans="1:23" x14ac:dyDescent="0.25">
      <c r="A961"/>
      <c r="B961"/>
      <c r="C961"/>
      <c r="D961"/>
      <c r="E961"/>
      <c r="F961"/>
      <c r="G961"/>
      <c r="H961"/>
      <c r="I961"/>
      <c r="J961"/>
      <c r="K961"/>
      <c r="L961"/>
      <c r="M961"/>
      <c r="N961"/>
      <c r="O961"/>
      <c r="P961"/>
      <c r="Q961"/>
      <c r="R961"/>
      <c r="S961"/>
      <c r="T961"/>
      <c r="U961"/>
      <c r="V961"/>
      <c r="W961"/>
    </row>
    <row r="962" spans="1:23" x14ac:dyDescent="0.25">
      <c r="A962"/>
      <c r="B962"/>
      <c r="C962"/>
      <c r="D962"/>
      <c r="E962"/>
      <c r="F962"/>
      <c r="G962"/>
      <c r="H962"/>
      <c r="I962"/>
      <c r="J962"/>
      <c r="K962"/>
      <c r="L962"/>
      <c r="M962"/>
      <c r="N962"/>
      <c r="O962"/>
      <c r="P962"/>
      <c r="Q962"/>
      <c r="R962"/>
      <c r="S962"/>
      <c r="T962"/>
      <c r="U962"/>
      <c r="V962"/>
      <c r="W962"/>
    </row>
    <row r="963" spans="1:23" x14ac:dyDescent="0.25">
      <c r="A963"/>
      <c r="B963"/>
      <c r="C963"/>
      <c r="D963"/>
      <c r="E963"/>
      <c r="F963"/>
      <c r="G963"/>
      <c r="H963"/>
      <c r="I963"/>
      <c r="J963"/>
      <c r="K963"/>
      <c r="L963"/>
      <c r="M963"/>
      <c r="N963"/>
      <c r="O963"/>
      <c r="P963"/>
      <c r="Q963"/>
      <c r="R963"/>
      <c r="S963"/>
      <c r="T963"/>
      <c r="U963"/>
      <c r="V963"/>
      <c r="W963"/>
    </row>
    <row r="964" spans="1:23" x14ac:dyDescent="0.25">
      <c r="A964"/>
      <c r="B964"/>
      <c r="C964"/>
      <c r="D964"/>
      <c r="E964"/>
      <c r="F964"/>
      <c r="G964"/>
      <c r="H964"/>
      <c r="I964"/>
      <c r="J964"/>
      <c r="K964"/>
      <c r="L964"/>
      <c r="M964"/>
      <c r="N964"/>
      <c r="O964"/>
      <c r="P964"/>
      <c r="Q964"/>
      <c r="R964"/>
      <c r="S964"/>
      <c r="T964"/>
      <c r="U964"/>
      <c r="V964"/>
      <c r="W964"/>
    </row>
    <row r="965" spans="1:23" x14ac:dyDescent="0.25">
      <c r="A965"/>
      <c r="B965"/>
      <c r="C965"/>
      <c r="D965"/>
      <c r="E965"/>
      <c r="F965"/>
      <c r="G965"/>
      <c r="H965"/>
      <c r="I965"/>
      <c r="J965"/>
      <c r="K965"/>
      <c r="L965"/>
      <c r="M965"/>
      <c r="N965"/>
      <c r="O965"/>
      <c r="P965"/>
      <c r="Q965"/>
      <c r="R965"/>
      <c r="S965"/>
      <c r="T965"/>
      <c r="U965"/>
      <c r="V965"/>
      <c r="W965"/>
    </row>
    <row r="966" spans="1:23" x14ac:dyDescent="0.25">
      <c r="A966"/>
      <c r="B966"/>
      <c r="C966"/>
      <c r="D966"/>
      <c r="E966"/>
      <c r="F966"/>
      <c r="G966"/>
      <c r="H966"/>
      <c r="I966"/>
      <c r="J966"/>
      <c r="K966"/>
      <c r="L966"/>
      <c r="M966"/>
      <c r="N966"/>
      <c r="O966"/>
      <c r="P966"/>
      <c r="Q966"/>
      <c r="R966"/>
      <c r="S966"/>
      <c r="T966"/>
      <c r="U966"/>
      <c r="V966"/>
      <c r="W966"/>
    </row>
    <row r="967" spans="1:23" x14ac:dyDescent="0.25">
      <c r="A967"/>
      <c r="B967"/>
      <c r="C967"/>
      <c r="D967"/>
      <c r="E967"/>
      <c r="F967"/>
      <c r="G967"/>
      <c r="H967"/>
      <c r="I967"/>
      <c r="J967"/>
      <c r="K967"/>
      <c r="L967"/>
      <c r="M967"/>
      <c r="N967"/>
      <c r="O967"/>
      <c r="P967"/>
      <c r="Q967"/>
      <c r="R967"/>
      <c r="S967"/>
      <c r="T967"/>
      <c r="U967"/>
      <c r="V967"/>
      <c r="W967"/>
    </row>
    <row r="968" spans="1:23" x14ac:dyDescent="0.25">
      <c r="A968"/>
      <c r="B968"/>
      <c r="C968"/>
      <c r="D968"/>
      <c r="E968"/>
      <c r="F968"/>
      <c r="G968"/>
      <c r="H968"/>
      <c r="I968"/>
      <c r="J968"/>
      <c r="K968"/>
      <c r="L968"/>
      <c r="M968"/>
      <c r="N968"/>
      <c r="O968"/>
      <c r="P968"/>
      <c r="Q968"/>
      <c r="R968"/>
      <c r="S968"/>
      <c r="T968"/>
      <c r="U968"/>
      <c r="V968"/>
      <c r="W968"/>
    </row>
    <row r="969" spans="1:23" x14ac:dyDescent="0.25">
      <c r="A969"/>
      <c r="B969"/>
      <c r="C969"/>
      <c r="D969"/>
      <c r="E969"/>
      <c r="F969"/>
      <c r="G969"/>
      <c r="H969"/>
      <c r="I969"/>
      <c r="J969"/>
      <c r="K969"/>
      <c r="L969"/>
      <c r="M969"/>
      <c r="N969"/>
      <c r="O969"/>
      <c r="P969"/>
      <c r="Q969"/>
      <c r="R969"/>
      <c r="S969"/>
      <c r="T969"/>
      <c r="U969"/>
      <c r="V969"/>
      <c r="W969"/>
    </row>
    <row r="970" spans="1:23" x14ac:dyDescent="0.25">
      <c r="A970"/>
      <c r="B970"/>
      <c r="C970"/>
      <c r="D970"/>
      <c r="E970"/>
      <c r="F970"/>
      <c r="G970"/>
      <c r="H970"/>
      <c r="I970"/>
      <c r="J970"/>
      <c r="K970"/>
      <c r="L970"/>
      <c r="M970"/>
      <c r="N970"/>
      <c r="O970"/>
      <c r="P970"/>
      <c r="Q970"/>
      <c r="R970"/>
      <c r="S970"/>
      <c r="T970"/>
      <c r="U970"/>
      <c r="V970"/>
      <c r="W970"/>
    </row>
    <row r="971" spans="1:23" x14ac:dyDescent="0.25">
      <c r="A971"/>
      <c r="B971"/>
      <c r="C971"/>
      <c r="D971"/>
      <c r="E971"/>
      <c r="F971"/>
      <c r="G971"/>
      <c r="H971"/>
      <c r="I971"/>
      <c r="J971"/>
      <c r="K971"/>
      <c r="L971"/>
      <c r="M971"/>
      <c r="N971"/>
      <c r="O971"/>
      <c r="P971"/>
      <c r="Q971"/>
      <c r="R971"/>
      <c r="S971"/>
      <c r="T971"/>
      <c r="U971"/>
      <c r="V971"/>
      <c r="W971"/>
    </row>
    <row r="972" spans="1:23" x14ac:dyDescent="0.25">
      <c r="A972"/>
      <c r="B972"/>
      <c r="C972"/>
      <c r="D972"/>
      <c r="E972"/>
      <c r="F972"/>
      <c r="G972"/>
      <c r="H972"/>
      <c r="I972"/>
      <c r="J972"/>
      <c r="K972"/>
      <c r="L972"/>
      <c r="M972"/>
      <c r="N972"/>
      <c r="O972"/>
      <c r="P972"/>
      <c r="Q972"/>
      <c r="R972"/>
      <c r="S972"/>
      <c r="T972"/>
      <c r="U972"/>
      <c r="V972"/>
      <c r="W972"/>
    </row>
    <row r="973" spans="1:23" x14ac:dyDescent="0.25">
      <c r="A973"/>
      <c r="B973"/>
      <c r="C973"/>
      <c r="D973"/>
      <c r="E973"/>
      <c r="F973"/>
      <c r="G973"/>
      <c r="H973"/>
      <c r="I973"/>
      <c r="J973"/>
      <c r="K973"/>
      <c r="L973"/>
      <c r="M973"/>
      <c r="N973"/>
      <c r="O973"/>
      <c r="P973"/>
      <c r="Q973"/>
      <c r="R973"/>
      <c r="S973"/>
      <c r="T973"/>
      <c r="U973"/>
      <c r="V973"/>
      <c r="W973"/>
    </row>
    <row r="974" spans="1:23" x14ac:dyDescent="0.25">
      <c r="A974"/>
      <c r="B974"/>
      <c r="C974"/>
      <c r="D974"/>
      <c r="E974"/>
      <c r="F974"/>
      <c r="G974"/>
      <c r="H974"/>
      <c r="I974"/>
      <c r="J974"/>
      <c r="K974"/>
      <c r="L974"/>
      <c r="M974"/>
      <c r="N974"/>
      <c r="O974"/>
      <c r="P974"/>
      <c r="Q974"/>
      <c r="R974"/>
      <c r="S974"/>
      <c r="T974"/>
      <c r="U974"/>
      <c r="V974"/>
      <c r="W974"/>
    </row>
    <row r="975" spans="1:23" x14ac:dyDescent="0.25">
      <c r="A975"/>
      <c r="B975"/>
      <c r="C975"/>
      <c r="D975"/>
      <c r="E975"/>
      <c r="F975"/>
      <c r="G975"/>
      <c r="H975"/>
      <c r="I975"/>
      <c r="J975"/>
      <c r="K975"/>
      <c r="L975"/>
      <c r="M975"/>
      <c r="N975"/>
      <c r="O975"/>
      <c r="P975"/>
      <c r="Q975"/>
      <c r="R975"/>
      <c r="S975"/>
      <c r="T975"/>
      <c r="U975"/>
      <c r="V975"/>
      <c r="W975"/>
    </row>
    <row r="976" spans="1:23" x14ac:dyDescent="0.25">
      <c r="A976"/>
      <c r="B976"/>
      <c r="C976"/>
      <c r="D976"/>
      <c r="E976"/>
      <c r="F976"/>
      <c r="G976"/>
      <c r="H976"/>
      <c r="I976"/>
      <c r="J976"/>
      <c r="K976"/>
      <c r="L976"/>
      <c r="M976"/>
      <c r="N976"/>
      <c r="O976"/>
      <c r="P976"/>
      <c r="Q976"/>
      <c r="R976"/>
      <c r="S976"/>
      <c r="T976"/>
      <c r="U976"/>
      <c r="V976"/>
      <c r="W976"/>
    </row>
    <row r="977" spans="1:23" x14ac:dyDescent="0.25">
      <c r="A977"/>
      <c r="B977"/>
      <c r="C977"/>
      <c r="D977"/>
      <c r="E977"/>
      <c r="F977"/>
      <c r="G977"/>
      <c r="H977"/>
      <c r="I977"/>
      <c r="J977"/>
      <c r="K977"/>
      <c r="L977"/>
      <c r="M977"/>
      <c r="N977"/>
      <c r="O977"/>
      <c r="P977"/>
      <c r="Q977"/>
      <c r="R977"/>
      <c r="S977"/>
      <c r="T977"/>
      <c r="U977"/>
      <c r="V977"/>
      <c r="W977"/>
    </row>
    <row r="978" spans="1:23" x14ac:dyDescent="0.25">
      <c r="A978"/>
      <c r="B978"/>
      <c r="C978"/>
      <c r="D978"/>
      <c r="E978"/>
      <c r="F978"/>
      <c r="G978"/>
      <c r="H978"/>
      <c r="I978"/>
      <c r="J978"/>
      <c r="K978"/>
      <c r="L978"/>
      <c r="M978"/>
      <c r="N978"/>
      <c r="O978"/>
      <c r="P978"/>
      <c r="Q978"/>
      <c r="R978"/>
      <c r="S978"/>
      <c r="T978"/>
      <c r="U978"/>
      <c r="V978"/>
      <c r="W978"/>
    </row>
    <row r="979" spans="1:23" x14ac:dyDescent="0.25">
      <c r="A979"/>
      <c r="B979"/>
      <c r="C979"/>
      <c r="D979"/>
      <c r="E979"/>
      <c r="F979"/>
      <c r="G979"/>
      <c r="H979"/>
      <c r="I979"/>
      <c r="J979"/>
      <c r="K979"/>
      <c r="L979"/>
      <c r="M979"/>
      <c r="N979"/>
      <c r="O979"/>
      <c r="P979"/>
      <c r="Q979"/>
      <c r="R979"/>
      <c r="S979"/>
      <c r="T979"/>
      <c r="U979"/>
      <c r="V979"/>
      <c r="W979"/>
    </row>
    <row r="980" spans="1:23" x14ac:dyDescent="0.25">
      <c r="A980"/>
      <c r="B980"/>
      <c r="C980"/>
      <c r="D980"/>
      <c r="E980"/>
      <c r="F980"/>
      <c r="G980"/>
      <c r="H980"/>
      <c r="I980"/>
      <c r="J980"/>
      <c r="K980"/>
      <c r="L980"/>
      <c r="M980"/>
      <c r="N980"/>
      <c r="O980"/>
      <c r="P980"/>
      <c r="Q980"/>
      <c r="R980"/>
      <c r="S980"/>
      <c r="T980"/>
      <c r="U980"/>
      <c r="V980"/>
      <c r="W980"/>
    </row>
    <row r="981" spans="1:23" x14ac:dyDescent="0.25">
      <c r="A981"/>
      <c r="B981"/>
      <c r="C981"/>
      <c r="D981"/>
      <c r="E981"/>
      <c r="F981"/>
      <c r="G981"/>
      <c r="H981"/>
      <c r="I981"/>
      <c r="J981"/>
      <c r="K981"/>
      <c r="L981"/>
      <c r="M981"/>
      <c r="N981"/>
      <c r="O981"/>
      <c r="P981"/>
      <c r="Q981"/>
      <c r="R981"/>
      <c r="S981"/>
      <c r="T981"/>
      <c r="U981"/>
      <c r="V981"/>
      <c r="W981"/>
    </row>
    <row r="982" spans="1:23" x14ac:dyDescent="0.25">
      <c r="A982"/>
      <c r="B982"/>
      <c r="C982"/>
      <c r="D982"/>
      <c r="E982"/>
      <c r="F982"/>
      <c r="G982"/>
      <c r="H982"/>
      <c r="I982"/>
      <c r="J982"/>
      <c r="K982"/>
      <c r="L982"/>
      <c r="M982"/>
      <c r="N982"/>
      <c r="O982"/>
      <c r="P982"/>
      <c r="Q982"/>
      <c r="R982"/>
      <c r="S982"/>
      <c r="T982"/>
      <c r="U982"/>
      <c r="V982"/>
      <c r="W982"/>
    </row>
    <row r="983" spans="1:23" x14ac:dyDescent="0.25">
      <c r="A983"/>
      <c r="B983"/>
      <c r="C983"/>
      <c r="D983"/>
      <c r="E983"/>
      <c r="F983"/>
      <c r="G983"/>
      <c r="H983"/>
      <c r="I983"/>
      <c r="J983"/>
      <c r="K983"/>
      <c r="L983"/>
      <c r="M983"/>
      <c r="N983"/>
      <c r="O983"/>
      <c r="P983"/>
      <c r="Q983"/>
      <c r="R983"/>
      <c r="S983"/>
      <c r="T983"/>
      <c r="U983"/>
      <c r="V983"/>
      <c r="W983"/>
    </row>
    <row r="984" spans="1:23" x14ac:dyDescent="0.25">
      <c r="A984"/>
      <c r="B984"/>
      <c r="C984"/>
      <c r="D984"/>
      <c r="E984"/>
      <c r="F984"/>
      <c r="G984"/>
      <c r="H984"/>
      <c r="I984"/>
      <c r="J984"/>
      <c r="K984"/>
      <c r="L984"/>
      <c r="M984"/>
      <c r="N984"/>
      <c r="O984"/>
      <c r="P984"/>
      <c r="Q984"/>
      <c r="R984"/>
      <c r="S984"/>
      <c r="T984"/>
      <c r="U984"/>
      <c r="V984"/>
      <c r="W984"/>
    </row>
    <row r="985" spans="1:23" x14ac:dyDescent="0.25">
      <c r="A985"/>
      <c r="B985"/>
      <c r="C985"/>
      <c r="D985"/>
      <c r="E985"/>
      <c r="F985"/>
      <c r="G985"/>
      <c r="H985"/>
      <c r="I985"/>
      <c r="J985"/>
      <c r="K985"/>
      <c r="L985"/>
      <c r="M985"/>
      <c r="N985"/>
      <c r="O985"/>
      <c r="P985"/>
      <c r="Q985"/>
      <c r="R985"/>
      <c r="S985"/>
      <c r="T985"/>
      <c r="U985"/>
      <c r="V985"/>
      <c r="W985"/>
    </row>
    <row r="986" spans="1:23" x14ac:dyDescent="0.25">
      <c r="A986"/>
      <c r="B986"/>
      <c r="C986"/>
      <c r="D986"/>
      <c r="E986"/>
      <c r="F986"/>
      <c r="G986"/>
      <c r="H986"/>
      <c r="I986"/>
      <c r="J986"/>
      <c r="K986"/>
      <c r="L986"/>
      <c r="M986"/>
      <c r="N986"/>
      <c r="O986"/>
      <c r="P986"/>
      <c r="Q986"/>
      <c r="R986"/>
      <c r="S986"/>
      <c r="T986"/>
      <c r="U986"/>
      <c r="V986"/>
      <c r="W986"/>
    </row>
    <row r="987" spans="1:23" x14ac:dyDescent="0.25">
      <c r="A987"/>
      <c r="B987"/>
      <c r="C987"/>
      <c r="D987"/>
      <c r="E987"/>
      <c r="F987"/>
      <c r="G987"/>
      <c r="H987"/>
      <c r="I987"/>
      <c r="J987"/>
      <c r="K987"/>
      <c r="L987"/>
      <c r="M987"/>
      <c r="N987"/>
      <c r="O987"/>
      <c r="P987"/>
      <c r="Q987"/>
      <c r="R987"/>
      <c r="S987"/>
      <c r="T987"/>
      <c r="U987"/>
      <c r="V987"/>
      <c r="W987"/>
    </row>
    <row r="988" spans="1:23" x14ac:dyDescent="0.25">
      <c r="A988"/>
      <c r="B988"/>
      <c r="C988"/>
      <c r="D988"/>
      <c r="E988"/>
      <c r="F988"/>
      <c r="G988"/>
      <c r="H988"/>
      <c r="I988"/>
      <c r="J988"/>
      <c r="K988"/>
      <c r="L988"/>
      <c r="M988"/>
      <c r="N988"/>
      <c r="O988"/>
      <c r="P988"/>
      <c r="Q988"/>
      <c r="R988"/>
      <c r="S988"/>
      <c r="T988"/>
      <c r="U988"/>
      <c r="V988"/>
      <c r="W988"/>
    </row>
    <row r="989" spans="1:23" x14ac:dyDescent="0.25">
      <c r="A989"/>
      <c r="B989"/>
      <c r="C989"/>
      <c r="D989"/>
      <c r="E989"/>
      <c r="F989"/>
      <c r="G989"/>
      <c r="H989"/>
      <c r="I989"/>
      <c r="J989"/>
      <c r="K989"/>
      <c r="L989"/>
      <c r="M989"/>
      <c r="N989"/>
      <c r="O989"/>
      <c r="P989"/>
      <c r="Q989"/>
      <c r="R989"/>
      <c r="S989"/>
      <c r="T989"/>
      <c r="U989"/>
      <c r="V989"/>
      <c r="W989"/>
    </row>
    <row r="990" spans="1:23" x14ac:dyDescent="0.25">
      <c r="A990"/>
      <c r="B990"/>
      <c r="C990"/>
      <c r="D990"/>
      <c r="E990"/>
      <c r="F990"/>
      <c r="G990"/>
      <c r="H990"/>
      <c r="I990"/>
      <c r="J990"/>
      <c r="K990"/>
      <c r="L990"/>
      <c r="M990"/>
      <c r="N990"/>
      <c r="O990"/>
      <c r="P990"/>
      <c r="Q990"/>
      <c r="R990"/>
      <c r="S990"/>
      <c r="T990"/>
      <c r="U990"/>
      <c r="V990"/>
      <c r="W990"/>
    </row>
    <row r="991" spans="1:23" x14ac:dyDescent="0.25">
      <c r="A991"/>
      <c r="B991"/>
      <c r="C991"/>
      <c r="D991"/>
      <c r="E991"/>
      <c r="F991"/>
      <c r="G991"/>
      <c r="H991"/>
      <c r="I991"/>
      <c r="J991"/>
      <c r="K991"/>
      <c r="L991"/>
      <c r="M991"/>
      <c r="N991"/>
      <c r="O991"/>
      <c r="P991"/>
      <c r="Q991"/>
      <c r="R991"/>
      <c r="S991"/>
      <c r="T991"/>
      <c r="U991"/>
      <c r="V991"/>
      <c r="W991"/>
    </row>
    <row r="992" spans="1:23" x14ac:dyDescent="0.25">
      <c r="A992"/>
      <c r="B992"/>
      <c r="C992"/>
      <c r="D992"/>
      <c r="E992"/>
      <c r="F992"/>
      <c r="G992"/>
      <c r="H992"/>
      <c r="I992"/>
      <c r="J992"/>
      <c r="K992"/>
      <c r="L992"/>
      <c r="M992"/>
      <c r="N992"/>
      <c r="O992"/>
      <c r="P992"/>
      <c r="Q992"/>
      <c r="R992"/>
      <c r="S992"/>
      <c r="T992"/>
      <c r="U992"/>
      <c r="V992"/>
      <c r="W992"/>
    </row>
    <row r="993" spans="1:23" x14ac:dyDescent="0.25">
      <c r="A993"/>
      <c r="B993"/>
      <c r="C993"/>
      <c r="D993"/>
      <c r="E993"/>
      <c r="F993"/>
      <c r="G993"/>
      <c r="H993"/>
      <c r="I993"/>
      <c r="J993"/>
      <c r="K993"/>
      <c r="L993"/>
      <c r="M993"/>
      <c r="N993"/>
      <c r="O993"/>
      <c r="P993"/>
      <c r="Q993"/>
      <c r="R993"/>
      <c r="S993"/>
      <c r="T993"/>
      <c r="U993"/>
      <c r="V993"/>
      <c r="W993"/>
    </row>
    <row r="994" spans="1:23" x14ac:dyDescent="0.25">
      <c r="A994"/>
      <c r="B994"/>
      <c r="C994"/>
      <c r="D994"/>
      <c r="E994"/>
      <c r="F994"/>
      <c r="G994"/>
      <c r="H994"/>
      <c r="I994"/>
      <c r="J994"/>
      <c r="K994"/>
      <c r="L994"/>
      <c r="M994"/>
      <c r="N994"/>
      <c r="O994"/>
      <c r="P994"/>
      <c r="Q994"/>
      <c r="R994"/>
      <c r="S994"/>
      <c r="T994"/>
      <c r="U994"/>
      <c r="V994"/>
      <c r="W994"/>
    </row>
    <row r="995" spans="1:23" x14ac:dyDescent="0.25">
      <c r="A995"/>
      <c r="B995"/>
      <c r="C995"/>
      <c r="D995"/>
      <c r="E995"/>
      <c r="F995"/>
      <c r="G995"/>
      <c r="H995"/>
      <c r="I995"/>
      <c r="J995"/>
      <c r="K995"/>
      <c r="L995"/>
      <c r="M995"/>
      <c r="N995"/>
      <c r="O995"/>
      <c r="P995"/>
      <c r="Q995"/>
      <c r="R995"/>
      <c r="S995"/>
      <c r="T995"/>
      <c r="U995"/>
      <c r="V995"/>
      <c r="W995"/>
    </row>
    <row r="996" spans="1:23" x14ac:dyDescent="0.25">
      <c r="A996"/>
      <c r="B996"/>
      <c r="C996"/>
      <c r="D996"/>
      <c r="E996"/>
      <c r="F996"/>
      <c r="G996"/>
      <c r="H996"/>
      <c r="I996"/>
      <c r="J996"/>
      <c r="K996"/>
      <c r="L996"/>
      <c r="M996"/>
      <c r="N996"/>
      <c r="O996"/>
      <c r="P996"/>
      <c r="Q996"/>
      <c r="R996"/>
      <c r="S996"/>
      <c r="T996"/>
      <c r="U996"/>
      <c r="V996"/>
      <c r="W996"/>
    </row>
    <row r="997" spans="1:23" x14ac:dyDescent="0.25">
      <c r="A997"/>
      <c r="B997"/>
      <c r="C997"/>
      <c r="D997"/>
      <c r="E997"/>
      <c r="F997"/>
      <c r="G997"/>
      <c r="H997"/>
      <c r="I997"/>
      <c r="J997"/>
      <c r="K997"/>
      <c r="L997"/>
      <c r="M997"/>
      <c r="N997"/>
      <c r="O997"/>
      <c r="P997"/>
      <c r="Q997"/>
      <c r="R997"/>
      <c r="S997"/>
      <c r="T997"/>
      <c r="U997"/>
      <c r="V997"/>
      <c r="W997"/>
    </row>
    <row r="998" spans="1:23" x14ac:dyDescent="0.25">
      <c r="A998"/>
      <c r="B998"/>
      <c r="C998"/>
      <c r="D998"/>
      <c r="E998"/>
      <c r="F998"/>
      <c r="G998"/>
      <c r="H998"/>
      <c r="I998"/>
      <c r="J998"/>
      <c r="K998"/>
      <c r="L998"/>
      <c r="M998"/>
      <c r="N998"/>
      <c r="O998"/>
      <c r="P998"/>
      <c r="Q998"/>
      <c r="R998"/>
      <c r="S998"/>
      <c r="T998"/>
      <c r="U998"/>
      <c r="V998"/>
      <c r="W998"/>
    </row>
    <row r="999" spans="1:23" x14ac:dyDescent="0.25">
      <c r="A999"/>
      <c r="B999"/>
      <c r="C999"/>
      <c r="D999"/>
      <c r="E999"/>
      <c r="F999"/>
      <c r="G999"/>
      <c r="H999"/>
      <c r="I999"/>
      <c r="J999"/>
      <c r="K999"/>
      <c r="L999"/>
      <c r="M999"/>
      <c r="N999"/>
      <c r="O999"/>
      <c r="P999"/>
      <c r="Q999"/>
      <c r="R999"/>
      <c r="S999"/>
      <c r="T999"/>
      <c r="U999"/>
      <c r="V999"/>
      <c r="W999"/>
    </row>
    <row r="1000" spans="1:23" x14ac:dyDescent="0.25">
      <c r="A1000"/>
      <c r="B1000"/>
      <c r="C1000"/>
      <c r="D1000"/>
      <c r="E1000"/>
      <c r="F1000"/>
      <c r="G1000"/>
      <c r="H1000"/>
      <c r="I1000"/>
      <c r="J1000"/>
      <c r="K1000"/>
      <c r="L1000"/>
      <c r="M1000"/>
      <c r="N1000"/>
      <c r="O1000"/>
      <c r="P1000"/>
      <c r="Q1000"/>
      <c r="R1000"/>
      <c r="S1000"/>
      <c r="T1000"/>
      <c r="U1000"/>
      <c r="V1000"/>
      <c r="W1000"/>
    </row>
  </sheetData>
  <sheetProtection sheet="1" objects="1" scenarios="1"/>
  <mergeCells count="11">
    <mergeCell ref="P4:S4"/>
    <mergeCell ref="A6:C6"/>
    <mergeCell ref="T4:W4"/>
    <mergeCell ref="T6:W6"/>
    <mergeCell ref="A8:S8"/>
    <mergeCell ref="D6:G6"/>
    <mergeCell ref="H6:K6"/>
    <mergeCell ref="L6:O6"/>
    <mergeCell ref="P6:S6"/>
    <mergeCell ref="A4:C4"/>
    <mergeCell ref="H4:K4"/>
  </mergeCells>
  <phoneticPr fontId="2" type="noConversion"/>
  <conditionalFormatting sqref="AA9:AA169">
    <cfRule type="cellIs" dxfId="0" priority="1" operator="equal">
      <formula>FALSE</formula>
    </cfRule>
  </conditionalFormatting>
  <dataValidations count="7">
    <dataValidation type="list" allowBlank="1" showInputMessage="1" showErrorMessage="1" sqref="S9:S169 P9:P169" xr:uid="{00000000-0002-0000-0100-000000000000}">
      <formula1>"0,1"</formula1>
    </dataValidation>
    <dataValidation type="list" allowBlank="1" showInputMessage="1" showErrorMessage="1" sqref="Q9:R169" xr:uid="{00000000-0002-0000-0100-000001000000}">
      <formula1>"0,1,2"</formula1>
    </dataValidation>
    <dataValidation type="decimal" operator="greaterThan" allowBlank="1" showInputMessage="1" showErrorMessage="1" error="Please enter numerical values only." sqref="D9:D169" xr:uid="{00000000-0002-0000-0100-000002000000}">
      <formula1>0</formula1>
    </dataValidation>
    <dataValidation type="list" allowBlank="1" showInputMessage="1" showErrorMessage="1" sqref="H9:I169" xr:uid="{00000000-0002-0000-0100-000003000000}">
      <formula1>"0,1,4,99"</formula1>
    </dataValidation>
    <dataValidation type="list" allowBlank="1" showInputMessage="1" showErrorMessage="1" sqref="J9:K169" xr:uid="{00000000-0002-0000-0100-000004000000}">
      <formula1>"0,1,2,3,4,5"</formula1>
    </dataValidation>
    <dataValidation type="list" allowBlank="1" showInputMessage="1" showErrorMessage="1" sqref="T9:T169" xr:uid="{00000000-0002-0000-0100-000007000000}">
      <formula1>"SS/SC,TAS,Both"</formula1>
    </dataValidation>
    <dataValidation type="list" allowBlank="1" showInputMessage="1" showErrorMessage="1" sqref="U9:W169" xr:uid="{00000000-0002-0000-0100-000008000000}">
      <formula1>"Yes"</formula1>
    </dataValidation>
  </dataValidations>
  <pageMargins left="0.2" right="0.2" top="0.53" bottom="0.38" header="0.5" footer="0.38"/>
  <pageSetup paperSize="9"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1000"/>
  <sheetViews>
    <sheetView workbookViewId="0">
      <pane xSplit="3" ySplit="8" topLeftCell="D9" activePane="bottomRight" state="frozen"/>
      <selection pane="topRight" activeCell="D1" sqref="D1"/>
      <selection pane="bottomLeft" activeCell="A9" sqref="A9"/>
      <selection pane="bottomRight" activeCell="K9" sqref="K9"/>
    </sheetView>
  </sheetViews>
  <sheetFormatPr baseColWidth="10" defaultColWidth="9.08984375" defaultRowHeight="12.5" x14ac:dyDescent="0.25"/>
  <cols>
    <col min="1" max="1" width="18.36328125" style="1" customWidth="1"/>
    <col min="2" max="3" width="23.453125" style="1" customWidth="1"/>
    <col min="4" max="6" width="11.6328125" style="1" customWidth="1"/>
    <col min="7" max="7" width="12.6328125" style="1" customWidth="1"/>
    <col min="8" max="8" width="13.453125" style="1" customWidth="1"/>
    <col min="9" max="9" width="15.54296875" style="1" customWidth="1"/>
    <col min="10" max="12" width="12.6328125" style="1" customWidth="1"/>
    <col min="13" max="13" width="13.6328125" style="1" customWidth="1"/>
    <col min="14" max="16384" width="9.08984375" style="1"/>
  </cols>
  <sheetData>
    <row r="1" spans="1:13" ht="23" x14ac:dyDescent="0.5">
      <c r="A1" s="4" t="s">
        <v>30</v>
      </c>
      <c r="B1" s="5"/>
      <c r="C1" s="5"/>
      <c r="D1" s="5"/>
      <c r="E1" s="5"/>
      <c r="F1" s="5"/>
      <c r="G1" s="5"/>
      <c r="H1" s="5"/>
      <c r="I1" s="5"/>
      <c r="J1" s="5"/>
      <c r="K1" s="5"/>
      <c r="L1" s="5"/>
    </row>
    <row r="2" spans="1:13" x14ac:dyDescent="0.25">
      <c r="A2" s="5" t="s">
        <v>32</v>
      </c>
      <c r="B2" s="5"/>
      <c r="C2" s="5"/>
      <c r="D2" s="5"/>
      <c r="E2" s="5"/>
      <c r="F2" s="5"/>
      <c r="G2" s="5"/>
      <c r="H2" s="5"/>
      <c r="I2" s="5"/>
      <c r="J2" s="5"/>
      <c r="K2" s="5"/>
      <c r="L2" s="5"/>
    </row>
    <row r="3" spans="1:13" x14ac:dyDescent="0.25">
      <c r="A3" s="5"/>
      <c r="B3" s="5"/>
      <c r="C3" s="5"/>
      <c r="D3" s="5"/>
      <c r="E3" s="5"/>
      <c r="F3" s="5"/>
      <c r="G3" s="5"/>
      <c r="H3" s="5"/>
      <c r="I3" s="5"/>
      <c r="J3" s="5"/>
      <c r="K3" s="5"/>
      <c r="L3" s="5"/>
    </row>
    <row r="4" spans="1:13" ht="13" x14ac:dyDescent="0.3">
      <c r="A4" s="217" t="s">
        <v>22</v>
      </c>
      <c r="B4" s="217"/>
      <c r="C4" s="217"/>
      <c r="D4" s="6">
        <f>SUM(D$9:D$1000)</f>
        <v>0</v>
      </c>
      <c r="E4" s="6">
        <f>SUM(E$9:E$1000)</f>
        <v>0</v>
      </c>
      <c r="F4" s="6">
        <f>SUM(F$9:F$1000)</f>
        <v>0</v>
      </c>
      <c r="G4" s="6">
        <f>SUM(G$9:G$1000)</f>
        <v>0</v>
      </c>
      <c r="H4" s="20"/>
      <c r="I4" s="6">
        <f>SUM(I$9:I$1000)</f>
        <v>0</v>
      </c>
      <c r="J4" s="6">
        <f>SUM(J$9:J$1000)</f>
        <v>0</v>
      </c>
      <c r="K4" s="6">
        <f>SUM(K$9:K$1000)</f>
        <v>0</v>
      </c>
      <c r="L4" s="6">
        <f>SUM(L$9:L$1000)</f>
        <v>0</v>
      </c>
      <c r="M4" s="6">
        <f>SUM(M$9:M$1000)</f>
        <v>0</v>
      </c>
    </row>
    <row r="5" spans="1:13" ht="2.25" customHeight="1" x14ac:dyDescent="0.25">
      <c r="A5" s="5"/>
      <c r="B5" s="5"/>
      <c r="C5" s="5"/>
      <c r="D5" s="5"/>
      <c r="E5" s="5"/>
      <c r="F5" s="5"/>
      <c r="G5" s="5"/>
      <c r="H5" s="5"/>
      <c r="I5" s="5"/>
      <c r="J5" s="5"/>
      <c r="K5" s="5"/>
      <c r="L5" s="5"/>
      <c r="M5" s="5"/>
    </row>
    <row r="6" spans="1:13" ht="13" x14ac:dyDescent="0.3">
      <c r="A6" s="180" t="s">
        <v>68</v>
      </c>
      <c r="B6" s="220"/>
      <c r="C6" s="181"/>
      <c r="D6" s="225" t="s">
        <v>31</v>
      </c>
      <c r="E6" s="226"/>
      <c r="F6" s="226"/>
      <c r="G6" s="226"/>
      <c r="H6" s="36" t="s">
        <v>18</v>
      </c>
      <c r="I6" s="10" t="s">
        <v>21</v>
      </c>
      <c r="J6" s="227" t="s">
        <v>30</v>
      </c>
      <c r="K6" s="228"/>
      <c r="L6" s="228"/>
      <c r="M6" s="229"/>
    </row>
    <row r="7" spans="1:13" x14ac:dyDescent="0.25">
      <c r="A7" s="223" t="s">
        <v>0</v>
      </c>
      <c r="B7" s="223" t="s">
        <v>1</v>
      </c>
      <c r="C7" s="223" t="s">
        <v>2</v>
      </c>
      <c r="D7" s="221" t="s">
        <v>4</v>
      </c>
      <c r="E7" s="221" t="s">
        <v>5</v>
      </c>
      <c r="F7" s="221" t="s">
        <v>6</v>
      </c>
      <c r="G7" s="221" t="s">
        <v>7</v>
      </c>
      <c r="H7" s="221" t="s">
        <v>8</v>
      </c>
      <c r="I7" s="221" t="s">
        <v>8</v>
      </c>
      <c r="J7" s="221" t="s">
        <v>16</v>
      </c>
      <c r="K7" s="221" t="s">
        <v>17</v>
      </c>
      <c r="L7" s="221" t="s">
        <v>82</v>
      </c>
      <c r="M7" s="221" t="s">
        <v>99</v>
      </c>
    </row>
    <row r="8" spans="1:13" ht="12.75" customHeight="1" x14ac:dyDescent="0.25">
      <c r="A8" s="224"/>
      <c r="B8" s="224"/>
      <c r="C8" s="224"/>
      <c r="D8" s="222"/>
      <c r="E8" s="222"/>
      <c r="F8" s="222"/>
      <c r="G8" s="222"/>
      <c r="H8" s="222"/>
      <c r="I8" s="222"/>
      <c r="J8" s="222"/>
      <c r="K8" s="222"/>
      <c r="L8" s="222"/>
      <c r="M8" s="222"/>
    </row>
    <row r="9" spans="1:13" x14ac:dyDescent="0.25">
      <c r="A9" s="14" t="str">
        <f>IF(INTRO!$E$39&lt;&gt;"Non-endemic", " ", IF(INTRO!$E$37="Non-endemic"," ", IF(COUNTRY_INFO!A9=0," ",COUNTRY_INFO!A9)))</f>
        <v xml:space="preserve"> </v>
      </c>
      <c r="B9" s="14" t="str">
        <f>IF(INTRO!$E$39&lt;&gt;"Non-endemic", " ", IF(INTRO!$E$37="Non-endemic"," ", IF(COUNTRY_INFO!B9=0," ",COUNTRY_INFO!B9)))</f>
        <v xml:space="preserve"> </v>
      </c>
      <c r="C9" s="14" t="str">
        <f>IF(INTRO!$E$39&lt;&gt;"Non-endemic", " ", IF(INTRO!$E$37="Non-endemic"," ", IF(COUNTRY_INFO!C9=0," ",COUNTRY_INFO!C9)))</f>
        <v xml:space="preserve"> </v>
      </c>
      <c r="D9" s="15">
        <f>IF(INTRO!$E$39&lt;&gt;"Non-endemic", 0, IF(INTRO!$E$37="Non-endemic",0,IF(COUNTRY_INFO!$H9=1,COUNTRY_INFO!E9,0)))</f>
        <v>0</v>
      </c>
      <c r="E9" s="15">
        <f>IF(INTRO!$E$39&lt;&gt;"Non-endemic", 0, IF(INTRO!$E$37="Non-endemic",0,IF(COUNTRY_INFO!$H9=1,COUNTRY_INFO!F9,0)))</f>
        <v>0</v>
      </c>
      <c r="F9" s="15">
        <f>IF(INTRO!$E$39&lt;&gt;"Non-endemic", 0, IF(INTRO!$E$37="Non-endemic",0,IF(COUNTRY_INFO!$H9=1,COUNTRY_INFO!G9,0)))</f>
        <v>0</v>
      </c>
      <c r="G9" s="15">
        <f t="shared" ref="G9:G40" si="0">SUM(D9:F9)</f>
        <v>0</v>
      </c>
      <c r="H9" s="16" t="str">
        <f>IF(INTRO!$E$39="Non-endemic",IF(INTRO!$E$37="Non-endemic","Not required",COUNTRY_INFO!P9),"Treat with IVM")</f>
        <v>Treat with IVM</v>
      </c>
      <c r="I9" s="15">
        <f t="shared" ref="I9:I40" si="1">IF(H9=1,G9,0)</f>
        <v>0</v>
      </c>
      <c r="J9" s="15">
        <f t="shared" ref="J9:J40" si="2">IF(I9&gt;0,I9*2.5,0)</f>
        <v>0</v>
      </c>
      <c r="K9" s="27"/>
      <c r="L9" s="17">
        <f t="shared" ref="L9:L40" si="3">IF($J9&gt;$K9,$J9-$K9,0)</f>
        <v>0</v>
      </c>
      <c r="M9" s="17">
        <f t="shared" ref="M9:M40" si="4">ROUNDUP($J9/1000,0)</f>
        <v>0</v>
      </c>
    </row>
    <row r="10" spans="1:13" x14ac:dyDescent="0.25">
      <c r="A10" s="14" t="str">
        <f>IF(INTRO!$E$39&lt;&gt;"Non-endemic", " ", IF(INTRO!$E$37="Non-endemic"," ", IF(COUNTRY_INFO!A10=0," ",COUNTRY_INFO!A10)))</f>
        <v xml:space="preserve"> </v>
      </c>
      <c r="B10" s="14" t="str">
        <f>IF(INTRO!$E$39&lt;&gt;"Non-endemic", " ", IF(INTRO!$E$37="Non-endemic"," ", IF(COUNTRY_INFO!B10=0," ",COUNTRY_INFO!B10)))</f>
        <v xml:space="preserve"> </v>
      </c>
      <c r="C10" s="14" t="str">
        <f>IF(INTRO!$E$39&lt;&gt;"Non-endemic", " ", IF(INTRO!$E$37="Non-endemic"," ", IF(COUNTRY_INFO!C10=0," ",COUNTRY_INFO!C10)))</f>
        <v xml:space="preserve"> </v>
      </c>
      <c r="D10" s="15">
        <f>IF(INTRO!$E$39&lt;&gt;"Non-endemic", 0, IF(INTRO!$E$37="Non-endemic",0,IF(COUNTRY_INFO!$H10=1,COUNTRY_INFO!E10,0)))</f>
        <v>0</v>
      </c>
      <c r="E10" s="15">
        <f>IF(INTRO!$E$39&lt;&gt;"Non-endemic", 0, IF(INTRO!$E$37="Non-endemic",0,IF(COUNTRY_INFO!$H10=1,COUNTRY_INFO!F10,0)))</f>
        <v>0</v>
      </c>
      <c r="F10" s="15">
        <f>IF(INTRO!$E$39&lt;&gt;"Non-endemic", 0, IF(INTRO!$E$37="Non-endemic",0,IF(COUNTRY_INFO!$H10=1,COUNTRY_INFO!G10,0)))</f>
        <v>0</v>
      </c>
      <c r="G10" s="15">
        <f t="shared" si="0"/>
        <v>0</v>
      </c>
      <c r="H10" s="16" t="str">
        <f>IF(INTRO!$E$39="Non-endemic",IF(INTRO!$E$37="Non-endemic","Not required",COUNTRY_INFO!P10),"Treat with IVM")</f>
        <v>Treat with IVM</v>
      </c>
      <c r="I10" s="15">
        <f t="shared" si="1"/>
        <v>0</v>
      </c>
      <c r="J10" s="15">
        <f t="shared" si="2"/>
        <v>0</v>
      </c>
      <c r="K10" s="27"/>
      <c r="L10" s="17">
        <f t="shared" si="3"/>
        <v>0</v>
      </c>
      <c r="M10" s="17">
        <f t="shared" si="4"/>
        <v>0</v>
      </c>
    </row>
    <row r="11" spans="1:13" x14ac:dyDescent="0.25">
      <c r="A11" s="14" t="str">
        <f>IF(INTRO!$E$39&lt;&gt;"Non-endemic", " ", IF(INTRO!$E$37="Non-endemic"," ", IF(COUNTRY_INFO!A11=0," ",COUNTRY_INFO!A11)))</f>
        <v xml:space="preserve"> </v>
      </c>
      <c r="B11" s="14" t="str">
        <f>IF(INTRO!$E$39&lt;&gt;"Non-endemic", " ", IF(INTRO!$E$37="Non-endemic"," ", IF(COUNTRY_INFO!B11=0," ",COUNTRY_INFO!B11)))</f>
        <v xml:space="preserve"> </v>
      </c>
      <c r="C11" s="14" t="str">
        <f>IF(INTRO!$E$39&lt;&gt;"Non-endemic", " ", IF(INTRO!$E$37="Non-endemic"," ", IF(COUNTRY_INFO!C11=0," ",COUNTRY_INFO!C11)))</f>
        <v xml:space="preserve"> </v>
      </c>
      <c r="D11" s="15">
        <f>IF(INTRO!$E$39&lt;&gt;"Non-endemic", 0, IF(INTRO!$E$37="Non-endemic",0,IF(COUNTRY_INFO!$H11=1,COUNTRY_INFO!E11,0)))</f>
        <v>0</v>
      </c>
      <c r="E11" s="15">
        <f>IF(INTRO!$E$39&lt;&gt;"Non-endemic", 0, IF(INTRO!$E$37="Non-endemic",0,IF(COUNTRY_INFO!$H11=1,COUNTRY_INFO!F11,0)))</f>
        <v>0</v>
      </c>
      <c r="F11" s="15">
        <f>IF(INTRO!$E$39&lt;&gt;"Non-endemic", 0, IF(INTRO!$E$37="Non-endemic",0,IF(COUNTRY_INFO!$H11=1,COUNTRY_INFO!G11,0)))</f>
        <v>0</v>
      </c>
      <c r="G11" s="15">
        <f t="shared" si="0"/>
        <v>0</v>
      </c>
      <c r="H11" s="16" t="str">
        <f>IF(INTRO!$E$39="Non-endemic",IF(INTRO!$E$37="Non-endemic","Not required",COUNTRY_INFO!P11),"Treat with IVM")</f>
        <v>Treat with IVM</v>
      </c>
      <c r="I11" s="15">
        <f t="shared" si="1"/>
        <v>0</v>
      </c>
      <c r="J11" s="15">
        <f t="shared" si="2"/>
        <v>0</v>
      </c>
      <c r="K11" s="27"/>
      <c r="L11" s="17">
        <f t="shared" si="3"/>
        <v>0</v>
      </c>
      <c r="M11" s="17">
        <f t="shared" si="4"/>
        <v>0</v>
      </c>
    </row>
    <row r="12" spans="1:13" x14ac:dyDescent="0.25">
      <c r="A12" s="14" t="str">
        <f>IF(INTRO!$E$39&lt;&gt;"Non-endemic", " ", IF(INTRO!$E$37="Non-endemic"," ", IF(COUNTRY_INFO!A12=0," ",COUNTRY_INFO!A12)))</f>
        <v xml:space="preserve"> </v>
      </c>
      <c r="B12" s="14" t="str">
        <f>IF(INTRO!$E$39&lt;&gt;"Non-endemic", " ", IF(INTRO!$E$37="Non-endemic"," ", IF(COUNTRY_INFO!B12=0," ",COUNTRY_INFO!B12)))</f>
        <v xml:space="preserve"> </v>
      </c>
      <c r="C12" s="14" t="str">
        <f>IF(INTRO!$E$39&lt;&gt;"Non-endemic", " ", IF(INTRO!$E$37="Non-endemic"," ", IF(COUNTRY_INFO!C12=0," ",COUNTRY_INFO!C12)))</f>
        <v xml:space="preserve"> </v>
      </c>
      <c r="D12" s="15">
        <f>IF(INTRO!$E$39&lt;&gt;"Non-endemic", 0, IF(INTRO!$E$37="Non-endemic",0,IF(COUNTRY_INFO!$H12=1,COUNTRY_INFO!E12,0)))</f>
        <v>0</v>
      </c>
      <c r="E12" s="15">
        <f>IF(INTRO!$E$39&lt;&gt;"Non-endemic", 0, IF(INTRO!$E$37="Non-endemic",0,IF(COUNTRY_INFO!$H12=1,COUNTRY_INFO!F12,0)))</f>
        <v>0</v>
      </c>
      <c r="F12" s="15">
        <f>IF(INTRO!$E$39&lt;&gt;"Non-endemic", 0, IF(INTRO!$E$37="Non-endemic",0,IF(COUNTRY_INFO!$H12=1,COUNTRY_INFO!G12,0)))</f>
        <v>0</v>
      </c>
      <c r="G12" s="15">
        <f t="shared" si="0"/>
        <v>0</v>
      </c>
      <c r="H12" s="16" t="str">
        <f>IF(INTRO!$E$39="Non-endemic",IF(INTRO!$E$37="Non-endemic","Not required",COUNTRY_INFO!P12),"Treat with IVM")</f>
        <v>Treat with IVM</v>
      </c>
      <c r="I12" s="15">
        <f t="shared" si="1"/>
        <v>0</v>
      </c>
      <c r="J12" s="15">
        <f t="shared" si="2"/>
        <v>0</v>
      </c>
      <c r="K12" s="27"/>
      <c r="L12" s="17">
        <f t="shared" si="3"/>
        <v>0</v>
      </c>
      <c r="M12" s="17">
        <f t="shared" si="4"/>
        <v>0</v>
      </c>
    </row>
    <row r="13" spans="1:13" x14ac:dyDescent="0.25">
      <c r="A13" s="14" t="str">
        <f>IF(INTRO!$E$39&lt;&gt;"Non-endemic", " ", IF(INTRO!$E$37="Non-endemic"," ", IF(COUNTRY_INFO!A13=0," ",COUNTRY_INFO!A13)))</f>
        <v xml:space="preserve"> </v>
      </c>
      <c r="B13" s="14" t="str">
        <f>IF(INTRO!$E$39&lt;&gt;"Non-endemic", " ", IF(INTRO!$E$37="Non-endemic"," ", IF(COUNTRY_INFO!B13=0," ",COUNTRY_INFO!B13)))</f>
        <v xml:space="preserve"> </v>
      </c>
      <c r="C13" s="14" t="str">
        <f>IF(INTRO!$E$39&lt;&gt;"Non-endemic", " ", IF(INTRO!$E$37="Non-endemic"," ", IF(COUNTRY_INFO!C13=0," ",COUNTRY_INFO!C13)))</f>
        <v xml:space="preserve"> </v>
      </c>
      <c r="D13" s="15">
        <f>IF(INTRO!$E$39&lt;&gt;"Non-endemic", 0, IF(INTRO!$E$37="Non-endemic",0,IF(COUNTRY_INFO!$H13=1,COUNTRY_INFO!E13,0)))</f>
        <v>0</v>
      </c>
      <c r="E13" s="15">
        <f>IF(INTRO!$E$39&lt;&gt;"Non-endemic", 0, IF(INTRO!$E$37="Non-endemic",0,IF(COUNTRY_INFO!$H13=1,COUNTRY_INFO!F13,0)))</f>
        <v>0</v>
      </c>
      <c r="F13" s="15">
        <f>IF(INTRO!$E$39&lt;&gt;"Non-endemic", 0, IF(INTRO!$E$37="Non-endemic",0,IF(COUNTRY_INFO!$H13=1,COUNTRY_INFO!G13,0)))</f>
        <v>0</v>
      </c>
      <c r="G13" s="15">
        <f t="shared" si="0"/>
        <v>0</v>
      </c>
      <c r="H13" s="16" t="str">
        <f>IF(INTRO!$E$39="Non-endemic",IF(INTRO!$E$37="Non-endemic","Not required",COUNTRY_INFO!P13),"Treat with IVM")</f>
        <v>Treat with IVM</v>
      </c>
      <c r="I13" s="15">
        <f t="shared" si="1"/>
        <v>0</v>
      </c>
      <c r="J13" s="15">
        <f t="shared" si="2"/>
        <v>0</v>
      </c>
      <c r="K13" s="27"/>
      <c r="L13" s="17">
        <f t="shared" si="3"/>
        <v>0</v>
      </c>
      <c r="M13" s="17">
        <f t="shared" si="4"/>
        <v>0</v>
      </c>
    </row>
    <row r="14" spans="1:13" x14ac:dyDescent="0.25">
      <c r="A14" s="14" t="str">
        <f>IF(INTRO!$E$39&lt;&gt;"Non-endemic", " ", IF(INTRO!$E$37="Non-endemic"," ", IF(COUNTRY_INFO!A14=0," ",COUNTRY_INFO!A14)))</f>
        <v xml:space="preserve"> </v>
      </c>
      <c r="B14" s="14" t="str">
        <f>IF(INTRO!$E$39&lt;&gt;"Non-endemic", " ", IF(INTRO!$E$37="Non-endemic"," ", IF(COUNTRY_INFO!B14=0," ",COUNTRY_INFO!B14)))</f>
        <v xml:space="preserve"> </v>
      </c>
      <c r="C14" s="14" t="str">
        <f>IF(INTRO!$E$39&lt;&gt;"Non-endemic", " ", IF(INTRO!$E$37="Non-endemic"," ", IF(COUNTRY_INFO!C14=0," ",COUNTRY_INFO!C14)))</f>
        <v xml:space="preserve"> </v>
      </c>
      <c r="D14" s="15">
        <f>IF(INTRO!$E$39&lt;&gt;"Non-endemic", 0, IF(INTRO!$E$37="Non-endemic",0,IF(COUNTRY_INFO!$H14=1,COUNTRY_INFO!E14,0)))</f>
        <v>0</v>
      </c>
      <c r="E14" s="15">
        <f>IF(INTRO!$E$39&lt;&gt;"Non-endemic", 0, IF(INTRO!$E$37="Non-endemic",0,IF(COUNTRY_INFO!$H14=1,COUNTRY_INFO!F14,0)))</f>
        <v>0</v>
      </c>
      <c r="F14" s="15">
        <f>IF(INTRO!$E$39&lt;&gt;"Non-endemic", 0, IF(INTRO!$E$37="Non-endemic",0,IF(COUNTRY_INFO!$H14=1,COUNTRY_INFO!G14,0)))</f>
        <v>0</v>
      </c>
      <c r="G14" s="15">
        <f t="shared" si="0"/>
        <v>0</v>
      </c>
      <c r="H14" s="16" t="str">
        <f>IF(INTRO!$E$39="Non-endemic",IF(INTRO!$E$37="Non-endemic","Not required",COUNTRY_INFO!P14),"Treat with IVM")</f>
        <v>Treat with IVM</v>
      </c>
      <c r="I14" s="15">
        <f t="shared" si="1"/>
        <v>0</v>
      </c>
      <c r="J14" s="15">
        <f t="shared" si="2"/>
        <v>0</v>
      </c>
      <c r="K14" s="27"/>
      <c r="L14" s="17">
        <f t="shared" si="3"/>
        <v>0</v>
      </c>
      <c r="M14" s="17">
        <f t="shared" si="4"/>
        <v>0</v>
      </c>
    </row>
    <row r="15" spans="1:13" x14ac:dyDescent="0.25">
      <c r="A15" s="14" t="str">
        <f>IF(INTRO!$E$39&lt;&gt;"Non-endemic", " ", IF(INTRO!$E$37="Non-endemic"," ", IF(COUNTRY_INFO!A15=0," ",COUNTRY_INFO!A15)))</f>
        <v xml:space="preserve"> </v>
      </c>
      <c r="B15" s="14" t="str">
        <f>IF(INTRO!$E$39&lt;&gt;"Non-endemic", " ", IF(INTRO!$E$37="Non-endemic"," ", IF(COUNTRY_INFO!B15=0," ",COUNTRY_INFO!B15)))</f>
        <v xml:space="preserve"> </v>
      </c>
      <c r="C15" s="14" t="str">
        <f>IF(INTRO!$E$39&lt;&gt;"Non-endemic", " ", IF(INTRO!$E$37="Non-endemic"," ", IF(COUNTRY_INFO!C15=0," ",COUNTRY_INFO!C15)))</f>
        <v xml:space="preserve"> </v>
      </c>
      <c r="D15" s="15">
        <f>IF(INTRO!$E$39&lt;&gt;"Non-endemic", 0, IF(INTRO!$E$37="Non-endemic",0,IF(COUNTRY_INFO!$H15=1,COUNTRY_INFO!E15,0)))</f>
        <v>0</v>
      </c>
      <c r="E15" s="15">
        <f>IF(INTRO!$E$39&lt;&gt;"Non-endemic", 0, IF(INTRO!$E$37="Non-endemic",0,IF(COUNTRY_INFO!$H15=1,COUNTRY_INFO!F15,0)))</f>
        <v>0</v>
      </c>
      <c r="F15" s="15">
        <f>IF(INTRO!$E$39&lt;&gt;"Non-endemic", 0, IF(INTRO!$E$37="Non-endemic",0,IF(COUNTRY_INFO!$H15=1,COUNTRY_INFO!G15,0)))</f>
        <v>0</v>
      </c>
      <c r="G15" s="15">
        <f t="shared" si="0"/>
        <v>0</v>
      </c>
      <c r="H15" s="16" t="str">
        <f>IF(INTRO!$E$39="Non-endemic",IF(INTRO!$E$37="Non-endemic","Not required",COUNTRY_INFO!P15),"Treat with IVM")</f>
        <v>Treat with IVM</v>
      </c>
      <c r="I15" s="15">
        <f t="shared" si="1"/>
        <v>0</v>
      </c>
      <c r="J15" s="15">
        <f t="shared" si="2"/>
        <v>0</v>
      </c>
      <c r="K15" s="27"/>
      <c r="L15" s="17">
        <f t="shared" si="3"/>
        <v>0</v>
      </c>
      <c r="M15" s="17">
        <f t="shared" si="4"/>
        <v>0</v>
      </c>
    </row>
    <row r="16" spans="1:13" x14ac:dyDescent="0.25">
      <c r="A16" s="14" t="str">
        <f>IF(INTRO!$E$39&lt;&gt;"Non-endemic", " ", IF(INTRO!$E$37="Non-endemic"," ", IF(COUNTRY_INFO!A16=0," ",COUNTRY_INFO!A16)))</f>
        <v xml:space="preserve"> </v>
      </c>
      <c r="B16" s="14" t="str">
        <f>IF(INTRO!$E$39&lt;&gt;"Non-endemic", " ", IF(INTRO!$E$37="Non-endemic"," ", IF(COUNTRY_INFO!B16=0," ",COUNTRY_INFO!B16)))</f>
        <v xml:space="preserve"> </v>
      </c>
      <c r="C16" s="14" t="str">
        <f>IF(INTRO!$E$39&lt;&gt;"Non-endemic", " ", IF(INTRO!$E$37="Non-endemic"," ", IF(COUNTRY_INFO!C16=0," ",COUNTRY_INFO!C16)))</f>
        <v xml:space="preserve"> </v>
      </c>
      <c r="D16" s="15">
        <f>IF(INTRO!$E$39&lt;&gt;"Non-endemic", 0, IF(INTRO!$E$37="Non-endemic",0,IF(COUNTRY_INFO!$H16=1,COUNTRY_INFO!E16,0)))</f>
        <v>0</v>
      </c>
      <c r="E16" s="15">
        <f>IF(INTRO!$E$39&lt;&gt;"Non-endemic", 0, IF(INTRO!$E$37="Non-endemic",0,IF(COUNTRY_INFO!$H16=1,COUNTRY_INFO!F16,0)))</f>
        <v>0</v>
      </c>
      <c r="F16" s="15">
        <f>IF(INTRO!$E$39&lt;&gt;"Non-endemic", 0, IF(INTRO!$E$37="Non-endemic",0,IF(COUNTRY_INFO!$H16=1,COUNTRY_INFO!G16,0)))</f>
        <v>0</v>
      </c>
      <c r="G16" s="15">
        <f t="shared" si="0"/>
        <v>0</v>
      </c>
      <c r="H16" s="16" t="str">
        <f>IF(INTRO!$E$39="Non-endemic",IF(INTRO!$E$37="Non-endemic","Not required",COUNTRY_INFO!P16),"Treat with IVM")</f>
        <v>Treat with IVM</v>
      </c>
      <c r="I16" s="15">
        <f t="shared" si="1"/>
        <v>0</v>
      </c>
      <c r="J16" s="15">
        <f t="shared" si="2"/>
        <v>0</v>
      </c>
      <c r="K16" s="27"/>
      <c r="L16" s="17">
        <f t="shared" si="3"/>
        <v>0</v>
      </c>
      <c r="M16" s="17">
        <f t="shared" si="4"/>
        <v>0</v>
      </c>
    </row>
    <row r="17" spans="1:13" x14ac:dyDescent="0.25">
      <c r="A17" s="14" t="str">
        <f>IF(INTRO!$E$39&lt;&gt;"Non-endemic", " ", IF(INTRO!$E$37="Non-endemic"," ", IF(COUNTRY_INFO!A17=0," ",COUNTRY_INFO!A17)))</f>
        <v xml:space="preserve"> </v>
      </c>
      <c r="B17" s="14" t="str">
        <f>IF(INTRO!$E$39&lt;&gt;"Non-endemic", " ", IF(INTRO!$E$37="Non-endemic"," ", IF(COUNTRY_INFO!B17=0," ",COUNTRY_INFO!B17)))</f>
        <v xml:space="preserve"> </v>
      </c>
      <c r="C17" s="14" t="str">
        <f>IF(INTRO!$E$39&lt;&gt;"Non-endemic", " ", IF(INTRO!$E$37="Non-endemic"," ", IF(COUNTRY_INFO!C17=0," ",COUNTRY_INFO!C17)))</f>
        <v xml:space="preserve"> </v>
      </c>
      <c r="D17" s="15">
        <f>IF(INTRO!$E$39&lt;&gt;"Non-endemic", 0, IF(INTRO!$E$37="Non-endemic",0,IF(COUNTRY_INFO!$H17=1,COUNTRY_INFO!E17,0)))</f>
        <v>0</v>
      </c>
      <c r="E17" s="15">
        <f>IF(INTRO!$E$39&lt;&gt;"Non-endemic", 0, IF(INTRO!$E$37="Non-endemic",0,IF(COUNTRY_INFO!$H17=1,COUNTRY_INFO!F17,0)))</f>
        <v>0</v>
      </c>
      <c r="F17" s="15">
        <f>IF(INTRO!$E$39&lt;&gt;"Non-endemic", 0, IF(INTRO!$E$37="Non-endemic",0,IF(COUNTRY_INFO!$H17=1,COUNTRY_INFO!G17,0)))</f>
        <v>0</v>
      </c>
      <c r="G17" s="15">
        <f t="shared" si="0"/>
        <v>0</v>
      </c>
      <c r="H17" s="16" t="str">
        <f>IF(INTRO!$E$39="Non-endemic",IF(INTRO!$E$37="Non-endemic","Not required",COUNTRY_INFO!P17),"Treat with IVM")</f>
        <v>Treat with IVM</v>
      </c>
      <c r="I17" s="15">
        <f t="shared" si="1"/>
        <v>0</v>
      </c>
      <c r="J17" s="15">
        <f t="shared" si="2"/>
        <v>0</v>
      </c>
      <c r="K17" s="27"/>
      <c r="L17" s="17">
        <f t="shared" si="3"/>
        <v>0</v>
      </c>
      <c r="M17" s="17">
        <f t="shared" si="4"/>
        <v>0</v>
      </c>
    </row>
    <row r="18" spans="1:13" x14ac:dyDescent="0.25">
      <c r="A18" s="14" t="str">
        <f>IF(INTRO!$E$39&lt;&gt;"Non-endemic", " ", IF(INTRO!$E$37="Non-endemic"," ", IF(COUNTRY_INFO!A18=0," ",COUNTRY_INFO!A18)))</f>
        <v xml:space="preserve"> </v>
      </c>
      <c r="B18" s="14" t="str">
        <f>IF(INTRO!$E$39&lt;&gt;"Non-endemic", " ", IF(INTRO!$E$37="Non-endemic"," ", IF(COUNTRY_INFO!B18=0," ",COUNTRY_INFO!B18)))</f>
        <v xml:space="preserve"> </v>
      </c>
      <c r="C18" s="14" t="str">
        <f>IF(INTRO!$E$39&lt;&gt;"Non-endemic", " ", IF(INTRO!$E$37="Non-endemic"," ", IF(COUNTRY_INFO!C18=0," ",COUNTRY_INFO!C18)))</f>
        <v xml:space="preserve"> </v>
      </c>
      <c r="D18" s="15">
        <f>IF(INTRO!$E$39&lt;&gt;"Non-endemic", 0, IF(INTRO!$E$37="Non-endemic",0,IF(COUNTRY_INFO!$H18=1,COUNTRY_INFO!E18,0)))</f>
        <v>0</v>
      </c>
      <c r="E18" s="15">
        <f>IF(INTRO!$E$39&lt;&gt;"Non-endemic", 0, IF(INTRO!$E$37="Non-endemic",0,IF(COUNTRY_INFO!$H18=1,COUNTRY_INFO!F18,0)))</f>
        <v>0</v>
      </c>
      <c r="F18" s="15">
        <f>IF(INTRO!$E$39&lt;&gt;"Non-endemic", 0, IF(INTRO!$E$37="Non-endemic",0,IF(COUNTRY_INFO!$H18=1,COUNTRY_INFO!G18,0)))</f>
        <v>0</v>
      </c>
      <c r="G18" s="15">
        <f t="shared" si="0"/>
        <v>0</v>
      </c>
      <c r="H18" s="16" t="str">
        <f>IF(INTRO!$E$39="Non-endemic",IF(INTRO!$E$37="Non-endemic","Not required",COUNTRY_INFO!P18),"Treat with IVM")</f>
        <v>Treat with IVM</v>
      </c>
      <c r="I18" s="15">
        <f t="shared" si="1"/>
        <v>0</v>
      </c>
      <c r="J18" s="15">
        <f t="shared" si="2"/>
        <v>0</v>
      </c>
      <c r="K18" s="27"/>
      <c r="L18" s="17">
        <f t="shared" si="3"/>
        <v>0</v>
      </c>
      <c r="M18" s="17">
        <f t="shared" si="4"/>
        <v>0</v>
      </c>
    </row>
    <row r="19" spans="1:13" x14ac:dyDescent="0.25">
      <c r="A19" s="14" t="str">
        <f>IF(INTRO!$E$39&lt;&gt;"Non-endemic", " ", IF(INTRO!$E$37="Non-endemic"," ", IF(COUNTRY_INFO!A19=0," ",COUNTRY_INFO!A19)))</f>
        <v xml:space="preserve"> </v>
      </c>
      <c r="B19" s="14" t="str">
        <f>IF(INTRO!$E$39&lt;&gt;"Non-endemic", " ", IF(INTRO!$E$37="Non-endemic"," ", IF(COUNTRY_INFO!B19=0," ",COUNTRY_INFO!B19)))</f>
        <v xml:space="preserve"> </v>
      </c>
      <c r="C19" s="14" t="str">
        <f>IF(INTRO!$E$39&lt;&gt;"Non-endemic", " ", IF(INTRO!$E$37="Non-endemic"," ", IF(COUNTRY_INFO!C19=0," ",COUNTRY_INFO!C19)))</f>
        <v xml:space="preserve"> </v>
      </c>
      <c r="D19" s="15">
        <f>IF(INTRO!$E$39&lt;&gt;"Non-endemic", 0, IF(INTRO!$E$37="Non-endemic",0,IF(COUNTRY_INFO!$H19=1,COUNTRY_INFO!E19,0)))</f>
        <v>0</v>
      </c>
      <c r="E19" s="15">
        <f>IF(INTRO!$E$39&lt;&gt;"Non-endemic", 0, IF(INTRO!$E$37="Non-endemic",0,IF(COUNTRY_INFO!$H19=1,COUNTRY_INFO!F19,0)))</f>
        <v>0</v>
      </c>
      <c r="F19" s="15">
        <f>IF(INTRO!$E$39&lt;&gt;"Non-endemic", 0, IF(INTRO!$E$37="Non-endemic",0,IF(COUNTRY_INFO!$H19=1,COUNTRY_INFO!G19,0)))</f>
        <v>0</v>
      </c>
      <c r="G19" s="15">
        <f t="shared" si="0"/>
        <v>0</v>
      </c>
      <c r="H19" s="16" t="str">
        <f>IF(INTRO!$E$39="Non-endemic",IF(INTRO!$E$37="Non-endemic","Not required",COUNTRY_INFO!P19),"Treat with IVM")</f>
        <v>Treat with IVM</v>
      </c>
      <c r="I19" s="15">
        <f t="shared" si="1"/>
        <v>0</v>
      </c>
      <c r="J19" s="15">
        <f t="shared" si="2"/>
        <v>0</v>
      </c>
      <c r="K19" s="27"/>
      <c r="L19" s="17">
        <f t="shared" si="3"/>
        <v>0</v>
      </c>
      <c r="M19" s="17">
        <f t="shared" si="4"/>
        <v>0</v>
      </c>
    </row>
    <row r="20" spans="1:13" x14ac:dyDescent="0.25">
      <c r="A20" s="14" t="str">
        <f>IF(INTRO!$E$39&lt;&gt;"Non-endemic", " ", IF(INTRO!$E$37="Non-endemic"," ", IF(COUNTRY_INFO!A20=0," ",COUNTRY_INFO!A20)))</f>
        <v xml:space="preserve"> </v>
      </c>
      <c r="B20" s="14" t="str">
        <f>IF(INTRO!$E$39&lt;&gt;"Non-endemic", " ", IF(INTRO!$E$37="Non-endemic"," ", IF(COUNTRY_INFO!B20=0," ",COUNTRY_INFO!B20)))</f>
        <v xml:space="preserve"> </v>
      </c>
      <c r="C20" s="14" t="str">
        <f>IF(INTRO!$E$39&lt;&gt;"Non-endemic", " ", IF(INTRO!$E$37="Non-endemic"," ", IF(COUNTRY_INFO!C20=0," ",COUNTRY_INFO!C20)))</f>
        <v xml:space="preserve"> </v>
      </c>
      <c r="D20" s="15">
        <f>IF(INTRO!$E$39&lt;&gt;"Non-endemic", 0, IF(INTRO!$E$37="Non-endemic",0,IF(COUNTRY_INFO!$H20=1,COUNTRY_INFO!E20,0)))</f>
        <v>0</v>
      </c>
      <c r="E20" s="15">
        <f>IF(INTRO!$E$39&lt;&gt;"Non-endemic", 0, IF(INTRO!$E$37="Non-endemic",0,IF(COUNTRY_INFO!$H20=1,COUNTRY_INFO!F20,0)))</f>
        <v>0</v>
      </c>
      <c r="F20" s="15">
        <f>IF(INTRO!$E$39&lt;&gt;"Non-endemic", 0, IF(INTRO!$E$37="Non-endemic",0,IF(COUNTRY_INFO!$H20=1,COUNTRY_INFO!G20,0)))</f>
        <v>0</v>
      </c>
      <c r="G20" s="15">
        <f t="shared" si="0"/>
        <v>0</v>
      </c>
      <c r="H20" s="16" t="str">
        <f>IF(INTRO!$E$39="Non-endemic",IF(INTRO!$E$37="Non-endemic","Not required",COUNTRY_INFO!P20),"Treat with IVM")</f>
        <v>Treat with IVM</v>
      </c>
      <c r="I20" s="15">
        <f t="shared" si="1"/>
        <v>0</v>
      </c>
      <c r="J20" s="15">
        <f t="shared" si="2"/>
        <v>0</v>
      </c>
      <c r="K20" s="27"/>
      <c r="L20" s="17">
        <f t="shared" si="3"/>
        <v>0</v>
      </c>
      <c r="M20" s="17">
        <f t="shared" si="4"/>
        <v>0</v>
      </c>
    </row>
    <row r="21" spans="1:13" x14ac:dyDescent="0.25">
      <c r="A21" s="14" t="str">
        <f>IF(INTRO!$E$39&lt;&gt;"Non-endemic", " ", IF(INTRO!$E$37="Non-endemic"," ", IF(COUNTRY_INFO!A21=0," ",COUNTRY_INFO!A21)))</f>
        <v xml:space="preserve"> </v>
      </c>
      <c r="B21" s="14" t="str">
        <f>IF(INTRO!$E$39&lt;&gt;"Non-endemic", " ", IF(INTRO!$E$37="Non-endemic"," ", IF(COUNTRY_INFO!B21=0," ",COUNTRY_INFO!B21)))</f>
        <v xml:space="preserve"> </v>
      </c>
      <c r="C21" s="14" t="str">
        <f>IF(INTRO!$E$39&lt;&gt;"Non-endemic", " ", IF(INTRO!$E$37="Non-endemic"," ", IF(COUNTRY_INFO!C21=0," ",COUNTRY_INFO!C21)))</f>
        <v xml:space="preserve"> </v>
      </c>
      <c r="D21" s="15">
        <f>IF(INTRO!$E$39&lt;&gt;"Non-endemic", 0, IF(INTRO!$E$37="Non-endemic",0,IF(COUNTRY_INFO!$H21=1,COUNTRY_INFO!E21,0)))</f>
        <v>0</v>
      </c>
      <c r="E21" s="15">
        <f>IF(INTRO!$E$39&lt;&gt;"Non-endemic", 0, IF(INTRO!$E$37="Non-endemic",0,IF(COUNTRY_INFO!$H21=1,COUNTRY_INFO!F21,0)))</f>
        <v>0</v>
      </c>
      <c r="F21" s="15">
        <f>IF(INTRO!$E$39&lt;&gt;"Non-endemic", 0, IF(INTRO!$E$37="Non-endemic",0,IF(COUNTRY_INFO!$H21=1,COUNTRY_INFO!G21,0)))</f>
        <v>0</v>
      </c>
      <c r="G21" s="15">
        <f t="shared" si="0"/>
        <v>0</v>
      </c>
      <c r="H21" s="16" t="str">
        <f>IF(INTRO!$E$39="Non-endemic",IF(INTRO!$E$37="Non-endemic","Not required",COUNTRY_INFO!P21),"Treat with IVM")</f>
        <v>Treat with IVM</v>
      </c>
      <c r="I21" s="15">
        <f t="shared" si="1"/>
        <v>0</v>
      </c>
      <c r="J21" s="15">
        <f t="shared" si="2"/>
        <v>0</v>
      </c>
      <c r="K21" s="27"/>
      <c r="L21" s="17">
        <f t="shared" si="3"/>
        <v>0</v>
      </c>
      <c r="M21" s="17">
        <f t="shared" si="4"/>
        <v>0</v>
      </c>
    </row>
    <row r="22" spans="1:13" x14ac:dyDescent="0.25">
      <c r="A22" s="14" t="str">
        <f>IF(INTRO!$E$39&lt;&gt;"Non-endemic", " ", IF(INTRO!$E$37="Non-endemic"," ", IF(COUNTRY_INFO!A22=0," ",COUNTRY_INFO!A22)))</f>
        <v xml:space="preserve"> </v>
      </c>
      <c r="B22" s="14" t="str">
        <f>IF(INTRO!$E$39&lt;&gt;"Non-endemic", " ", IF(INTRO!$E$37="Non-endemic"," ", IF(COUNTRY_INFO!B22=0," ",COUNTRY_INFO!B22)))</f>
        <v xml:space="preserve"> </v>
      </c>
      <c r="C22" s="14" t="str">
        <f>IF(INTRO!$E$39&lt;&gt;"Non-endemic", " ", IF(INTRO!$E$37="Non-endemic"," ", IF(COUNTRY_INFO!C22=0," ",COUNTRY_INFO!C22)))</f>
        <v xml:space="preserve"> </v>
      </c>
      <c r="D22" s="15">
        <f>IF(INTRO!$E$39&lt;&gt;"Non-endemic", 0, IF(INTRO!$E$37="Non-endemic",0,IF(COUNTRY_INFO!$H22=1,COUNTRY_INFO!E22,0)))</f>
        <v>0</v>
      </c>
      <c r="E22" s="15">
        <f>IF(INTRO!$E$39&lt;&gt;"Non-endemic", 0, IF(INTRO!$E$37="Non-endemic",0,IF(COUNTRY_INFO!$H22=1,COUNTRY_INFO!F22,0)))</f>
        <v>0</v>
      </c>
      <c r="F22" s="15">
        <f>IF(INTRO!$E$39&lt;&gt;"Non-endemic", 0, IF(INTRO!$E$37="Non-endemic",0,IF(COUNTRY_INFO!$H22=1,COUNTRY_INFO!G22,0)))</f>
        <v>0</v>
      </c>
      <c r="G22" s="15">
        <f t="shared" si="0"/>
        <v>0</v>
      </c>
      <c r="H22" s="16" t="str">
        <f>IF(INTRO!$E$39="Non-endemic",IF(INTRO!$E$37="Non-endemic","Not required",COUNTRY_INFO!P22),"Treat with IVM")</f>
        <v>Treat with IVM</v>
      </c>
      <c r="I22" s="15">
        <f t="shared" si="1"/>
        <v>0</v>
      </c>
      <c r="J22" s="15">
        <f t="shared" si="2"/>
        <v>0</v>
      </c>
      <c r="K22" s="27"/>
      <c r="L22" s="17">
        <f t="shared" si="3"/>
        <v>0</v>
      </c>
      <c r="M22" s="17">
        <f t="shared" si="4"/>
        <v>0</v>
      </c>
    </row>
    <row r="23" spans="1:13" x14ac:dyDescent="0.25">
      <c r="A23" s="14" t="str">
        <f>IF(INTRO!$E$39&lt;&gt;"Non-endemic", " ", IF(INTRO!$E$37="Non-endemic"," ", IF(COUNTRY_INFO!A23=0," ",COUNTRY_INFO!A23)))</f>
        <v xml:space="preserve"> </v>
      </c>
      <c r="B23" s="14" t="str">
        <f>IF(INTRO!$E$39&lt;&gt;"Non-endemic", " ", IF(INTRO!$E$37="Non-endemic"," ", IF(COUNTRY_INFO!B23=0," ",COUNTRY_INFO!B23)))</f>
        <v xml:space="preserve"> </v>
      </c>
      <c r="C23" s="14" t="str">
        <f>IF(INTRO!$E$39&lt;&gt;"Non-endemic", " ", IF(INTRO!$E$37="Non-endemic"," ", IF(COUNTRY_INFO!C23=0," ",COUNTRY_INFO!C23)))</f>
        <v xml:space="preserve"> </v>
      </c>
      <c r="D23" s="15">
        <f>IF(INTRO!$E$39&lt;&gt;"Non-endemic", 0, IF(INTRO!$E$37="Non-endemic",0,IF(COUNTRY_INFO!$H23=1,COUNTRY_INFO!E23,0)))</f>
        <v>0</v>
      </c>
      <c r="E23" s="15">
        <f>IF(INTRO!$E$39&lt;&gt;"Non-endemic", 0, IF(INTRO!$E$37="Non-endemic",0,IF(COUNTRY_INFO!$H23=1,COUNTRY_INFO!F23,0)))</f>
        <v>0</v>
      </c>
      <c r="F23" s="15">
        <f>IF(INTRO!$E$39&lt;&gt;"Non-endemic", 0, IF(INTRO!$E$37="Non-endemic",0,IF(COUNTRY_INFO!$H23=1,COUNTRY_INFO!G23,0)))</f>
        <v>0</v>
      </c>
      <c r="G23" s="15">
        <f t="shared" si="0"/>
        <v>0</v>
      </c>
      <c r="H23" s="16" t="str">
        <f>IF(INTRO!$E$39="Non-endemic",IF(INTRO!$E$37="Non-endemic","Not required",COUNTRY_INFO!P23),"Treat with IVM")</f>
        <v>Treat with IVM</v>
      </c>
      <c r="I23" s="15">
        <f t="shared" si="1"/>
        <v>0</v>
      </c>
      <c r="J23" s="15">
        <f t="shared" si="2"/>
        <v>0</v>
      </c>
      <c r="K23" s="27"/>
      <c r="L23" s="17">
        <f t="shared" si="3"/>
        <v>0</v>
      </c>
      <c r="M23" s="17">
        <f t="shared" si="4"/>
        <v>0</v>
      </c>
    </row>
    <row r="24" spans="1:13" x14ac:dyDescent="0.25">
      <c r="A24" s="14" t="str">
        <f>IF(INTRO!$E$39&lt;&gt;"Non-endemic", " ", IF(INTRO!$E$37="Non-endemic"," ", IF(COUNTRY_INFO!A24=0," ",COUNTRY_INFO!A24)))</f>
        <v xml:space="preserve"> </v>
      </c>
      <c r="B24" s="14" t="str">
        <f>IF(INTRO!$E$39&lt;&gt;"Non-endemic", " ", IF(INTRO!$E$37="Non-endemic"," ", IF(COUNTRY_INFO!B24=0," ",COUNTRY_INFO!B24)))</f>
        <v xml:space="preserve"> </v>
      </c>
      <c r="C24" s="14" t="str">
        <f>IF(INTRO!$E$39&lt;&gt;"Non-endemic", " ", IF(INTRO!$E$37="Non-endemic"," ", IF(COUNTRY_INFO!C24=0," ",COUNTRY_INFO!C24)))</f>
        <v xml:space="preserve"> </v>
      </c>
      <c r="D24" s="15">
        <f>IF(INTRO!$E$39&lt;&gt;"Non-endemic", 0, IF(INTRO!$E$37="Non-endemic",0,IF(COUNTRY_INFO!$H24=1,COUNTRY_INFO!E24,0)))</f>
        <v>0</v>
      </c>
      <c r="E24" s="15">
        <f>IF(INTRO!$E$39&lt;&gt;"Non-endemic", 0, IF(INTRO!$E$37="Non-endemic",0,IF(COUNTRY_INFO!$H24=1,COUNTRY_INFO!F24,0)))</f>
        <v>0</v>
      </c>
      <c r="F24" s="15">
        <f>IF(INTRO!$E$39&lt;&gt;"Non-endemic", 0, IF(INTRO!$E$37="Non-endemic",0,IF(COUNTRY_INFO!$H24=1,COUNTRY_INFO!G24,0)))</f>
        <v>0</v>
      </c>
      <c r="G24" s="15">
        <f t="shared" si="0"/>
        <v>0</v>
      </c>
      <c r="H24" s="16" t="str">
        <f>IF(INTRO!$E$39="Non-endemic",IF(INTRO!$E$37="Non-endemic","Not required",COUNTRY_INFO!P24),"Treat with IVM")</f>
        <v>Treat with IVM</v>
      </c>
      <c r="I24" s="15">
        <f t="shared" si="1"/>
        <v>0</v>
      </c>
      <c r="J24" s="15">
        <f t="shared" si="2"/>
        <v>0</v>
      </c>
      <c r="K24" s="27"/>
      <c r="L24" s="17">
        <f t="shared" si="3"/>
        <v>0</v>
      </c>
      <c r="M24" s="17">
        <f t="shared" si="4"/>
        <v>0</v>
      </c>
    </row>
    <row r="25" spans="1:13" x14ac:dyDescent="0.25">
      <c r="A25" s="14" t="str">
        <f>IF(INTRO!$E$39&lt;&gt;"Non-endemic", " ", IF(INTRO!$E$37="Non-endemic"," ", IF(COUNTRY_INFO!A25=0," ",COUNTRY_INFO!A25)))</f>
        <v xml:space="preserve"> </v>
      </c>
      <c r="B25" s="14" t="str">
        <f>IF(INTRO!$E$39&lt;&gt;"Non-endemic", " ", IF(INTRO!$E$37="Non-endemic"," ", IF(COUNTRY_INFO!B25=0," ",COUNTRY_INFO!B25)))</f>
        <v xml:space="preserve"> </v>
      </c>
      <c r="C25" s="14" t="str">
        <f>IF(INTRO!$E$39&lt;&gt;"Non-endemic", " ", IF(INTRO!$E$37="Non-endemic"," ", IF(COUNTRY_INFO!C25=0," ",COUNTRY_INFO!C25)))</f>
        <v xml:space="preserve"> </v>
      </c>
      <c r="D25" s="15">
        <f>IF(INTRO!$E$39&lt;&gt;"Non-endemic", 0, IF(INTRO!$E$37="Non-endemic",0,IF(COUNTRY_INFO!$H25=1,COUNTRY_INFO!E25,0)))</f>
        <v>0</v>
      </c>
      <c r="E25" s="15">
        <f>IF(INTRO!$E$39&lt;&gt;"Non-endemic", 0, IF(INTRO!$E$37="Non-endemic",0,IF(COUNTRY_INFO!$H25=1,COUNTRY_INFO!F25,0)))</f>
        <v>0</v>
      </c>
      <c r="F25" s="15">
        <f>IF(INTRO!$E$39&lt;&gt;"Non-endemic", 0, IF(INTRO!$E$37="Non-endemic",0,IF(COUNTRY_INFO!$H25=1,COUNTRY_INFO!G25,0)))</f>
        <v>0</v>
      </c>
      <c r="G25" s="15">
        <f t="shared" si="0"/>
        <v>0</v>
      </c>
      <c r="H25" s="16" t="str">
        <f>IF(INTRO!$E$39="Non-endemic",IF(INTRO!$E$37="Non-endemic","Not required",COUNTRY_INFO!P25),"Treat with IVM")</f>
        <v>Treat with IVM</v>
      </c>
      <c r="I25" s="15">
        <f t="shared" si="1"/>
        <v>0</v>
      </c>
      <c r="J25" s="15">
        <f t="shared" si="2"/>
        <v>0</v>
      </c>
      <c r="K25" s="27"/>
      <c r="L25" s="17">
        <f t="shared" si="3"/>
        <v>0</v>
      </c>
      <c r="M25" s="17">
        <f t="shared" si="4"/>
        <v>0</v>
      </c>
    </row>
    <row r="26" spans="1:13" x14ac:dyDescent="0.25">
      <c r="A26" s="14" t="str">
        <f>IF(INTRO!$E$39&lt;&gt;"Non-endemic", " ", IF(INTRO!$E$37="Non-endemic"," ", IF(COUNTRY_INFO!A26=0," ",COUNTRY_INFO!A26)))</f>
        <v xml:space="preserve"> </v>
      </c>
      <c r="B26" s="14" t="str">
        <f>IF(INTRO!$E$39&lt;&gt;"Non-endemic", " ", IF(INTRO!$E$37="Non-endemic"," ", IF(COUNTRY_INFO!B26=0," ",COUNTRY_INFO!B26)))</f>
        <v xml:space="preserve"> </v>
      </c>
      <c r="C26" s="14" t="str">
        <f>IF(INTRO!$E$39&lt;&gt;"Non-endemic", " ", IF(INTRO!$E$37="Non-endemic"," ", IF(COUNTRY_INFO!C26=0," ",COUNTRY_INFO!C26)))</f>
        <v xml:space="preserve"> </v>
      </c>
      <c r="D26" s="15">
        <f>IF(INTRO!$E$39&lt;&gt;"Non-endemic", 0, IF(INTRO!$E$37="Non-endemic",0,IF(COUNTRY_INFO!$H26=1,COUNTRY_INFO!E26,0)))</f>
        <v>0</v>
      </c>
      <c r="E26" s="15">
        <f>IF(INTRO!$E$39&lt;&gt;"Non-endemic", 0, IF(INTRO!$E$37="Non-endemic",0,IF(COUNTRY_INFO!$H26=1,COUNTRY_INFO!F26,0)))</f>
        <v>0</v>
      </c>
      <c r="F26" s="15">
        <f>IF(INTRO!$E$39&lt;&gt;"Non-endemic", 0, IF(INTRO!$E$37="Non-endemic",0,IF(COUNTRY_INFO!$H26=1,COUNTRY_INFO!G26,0)))</f>
        <v>0</v>
      </c>
      <c r="G26" s="15">
        <f t="shared" si="0"/>
        <v>0</v>
      </c>
      <c r="H26" s="16" t="str">
        <f>IF(INTRO!$E$39="Non-endemic",IF(INTRO!$E$37="Non-endemic","Not required",COUNTRY_INFO!P26),"Treat with IVM")</f>
        <v>Treat with IVM</v>
      </c>
      <c r="I26" s="15">
        <f t="shared" si="1"/>
        <v>0</v>
      </c>
      <c r="J26" s="15">
        <f t="shared" si="2"/>
        <v>0</v>
      </c>
      <c r="K26" s="27"/>
      <c r="L26" s="17">
        <f t="shared" si="3"/>
        <v>0</v>
      </c>
      <c r="M26" s="17">
        <f t="shared" si="4"/>
        <v>0</v>
      </c>
    </row>
    <row r="27" spans="1:13" x14ac:dyDescent="0.25">
      <c r="A27" s="14" t="str">
        <f>IF(INTRO!$E$39&lt;&gt;"Non-endemic", " ", IF(INTRO!$E$37="Non-endemic"," ", IF(COUNTRY_INFO!A27=0," ",COUNTRY_INFO!A27)))</f>
        <v xml:space="preserve"> </v>
      </c>
      <c r="B27" s="14" t="str">
        <f>IF(INTRO!$E$39&lt;&gt;"Non-endemic", " ", IF(INTRO!$E$37="Non-endemic"," ", IF(COUNTRY_INFO!B27=0," ",COUNTRY_INFO!B27)))</f>
        <v xml:space="preserve"> </v>
      </c>
      <c r="C27" s="14" t="str">
        <f>IF(INTRO!$E$39&lt;&gt;"Non-endemic", " ", IF(INTRO!$E$37="Non-endemic"," ", IF(COUNTRY_INFO!C27=0," ",COUNTRY_INFO!C27)))</f>
        <v xml:space="preserve"> </v>
      </c>
      <c r="D27" s="15">
        <f>IF(INTRO!$E$39&lt;&gt;"Non-endemic", 0, IF(INTRO!$E$37="Non-endemic",0,IF(COUNTRY_INFO!$H27=1,COUNTRY_INFO!E27,0)))</f>
        <v>0</v>
      </c>
      <c r="E27" s="15">
        <f>IF(INTRO!$E$39&lt;&gt;"Non-endemic", 0, IF(INTRO!$E$37="Non-endemic",0,IF(COUNTRY_INFO!$H27=1,COUNTRY_INFO!F27,0)))</f>
        <v>0</v>
      </c>
      <c r="F27" s="15">
        <f>IF(INTRO!$E$39&lt;&gt;"Non-endemic", 0, IF(INTRO!$E$37="Non-endemic",0,IF(COUNTRY_INFO!$H27=1,COUNTRY_INFO!G27,0)))</f>
        <v>0</v>
      </c>
      <c r="G27" s="15">
        <f t="shared" si="0"/>
        <v>0</v>
      </c>
      <c r="H27" s="16" t="str">
        <f>IF(INTRO!$E$39="Non-endemic",IF(INTRO!$E$37="Non-endemic","Not required",COUNTRY_INFO!P27),"Treat with IVM")</f>
        <v>Treat with IVM</v>
      </c>
      <c r="I27" s="15">
        <f t="shared" si="1"/>
        <v>0</v>
      </c>
      <c r="J27" s="15">
        <f t="shared" si="2"/>
        <v>0</v>
      </c>
      <c r="K27" s="27"/>
      <c r="L27" s="17">
        <f t="shared" si="3"/>
        <v>0</v>
      </c>
      <c r="M27" s="17">
        <f t="shared" si="4"/>
        <v>0</v>
      </c>
    </row>
    <row r="28" spans="1:13" x14ac:dyDescent="0.25">
      <c r="A28" s="14" t="str">
        <f>IF(INTRO!$E$39&lt;&gt;"Non-endemic", " ", IF(INTRO!$E$37="Non-endemic"," ", IF(COUNTRY_INFO!A28=0," ",COUNTRY_INFO!A28)))</f>
        <v xml:space="preserve"> </v>
      </c>
      <c r="B28" s="14" t="str">
        <f>IF(INTRO!$E$39&lt;&gt;"Non-endemic", " ", IF(INTRO!$E$37="Non-endemic"," ", IF(COUNTRY_INFO!B28=0," ",COUNTRY_INFO!B28)))</f>
        <v xml:space="preserve"> </v>
      </c>
      <c r="C28" s="14" t="str">
        <f>IF(INTRO!$E$39&lt;&gt;"Non-endemic", " ", IF(INTRO!$E$37="Non-endemic"," ", IF(COUNTRY_INFO!C28=0," ",COUNTRY_INFO!C28)))</f>
        <v xml:space="preserve"> </v>
      </c>
      <c r="D28" s="15">
        <f>IF(INTRO!$E$39&lt;&gt;"Non-endemic", 0, IF(INTRO!$E$37="Non-endemic",0,IF(COUNTRY_INFO!$H28=1,COUNTRY_INFO!E28,0)))</f>
        <v>0</v>
      </c>
      <c r="E28" s="15">
        <f>IF(INTRO!$E$39&lt;&gt;"Non-endemic", 0, IF(INTRO!$E$37="Non-endemic",0,IF(COUNTRY_INFO!$H28=1,COUNTRY_INFO!F28,0)))</f>
        <v>0</v>
      </c>
      <c r="F28" s="15">
        <f>IF(INTRO!$E$39&lt;&gt;"Non-endemic", 0, IF(INTRO!$E$37="Non-endemic",0,IF(COUNTRY_INFO!$H28=1,COUNTRY_INFO!G28,0)))</f>
        <v>0</v>
      </c>
      <c r="G28" s="15">
        <f t="shared" si="0"/>
        <v>0</v>
      </c>
      <c r="H28" s="16" t="str">
        <f>IF(INTRO!$E$39="Non-endemic",IF(INTRO!$E$37="Non-endemic","Not required",COUNTRY_INFO!P28),"Treat with IVM")</f>
        <v>Treat with IVM</v>
      </c>
      <c r="I28" s="15">
        <f t="shared" si="1"/>
        <v>0</v>
      </c>
      <c r="J28" s="15">
        <f t="shared" si="2"/>
        <v>0</v>
      </c>
      <c r="K28" s="27"/>
      <c r="L28" s="17">
        <f t="shared" si="3"/>
        <v>0</v>
      </c>
      <c r="M28" s="17">
        <f t="shared" si="4"/>
        <v>0</v>
      </c>
    </row>
    <row r="29" spans="1:13" x14ac:dyDescent="0.25">
      <c r="A29" s="14" t="str">
        <f>IF(INTRO!$E$39&lt;&gt;"Non-endemic", " ", IF(INTRO!$E$37="Non-endemic"," ", IF(COUNTRY_INFO!A29=0," ",COUNTRY_INFO!A29)))</f>
        <v xml:space="preserve"> </v>
      </c>
      <c r="B29" s="14" t="str">
        <f>IF(INTRO!$E$39&lt;&gt;"Non-endemic", " ", IF(INTRO!$E$37="Non-endemic"," ", IF(COUNTRY_INFO!B29=0," ",COUNTRY_INFO!B29)))</f>
        <v xml:space="preserve"> </v>
      </c>
      <c r="C29" s="14" t="str">
        <f>IF(INTRO!$E$39&lt;&gt;"Non-endemic", " ", IF(INTRO!$E$37="Non-endemic"," ", IF(COUNTRY_INFO!C29=0," ",COUNTRY_INFO!C29)))</f>
        <v xml:space="preserve"> </v>
      </c>
      <c r="D29" s="15">
        <f>IF(INTRO!$E$39&lt;&gt;"Non-endemic", 0, IF(INTRO!$E$37="Non-endemic",0,IF(COUNTRY_INFO!$H29=1,COUNTRY_INFO!E29,0)))</f>
        <v>0</v>
      </c>
      <c r="E29" s="15">
        <f>IF(INTRO!$E$39&lt;&gt;"Non-endemic", 0, IF(INTRO!$E$37="Non-endemic",0,IF(COUNTRY_INFO!$H29=1,COUNTRY_INFO!F29,0)))</f>
        <v>0</v>
      </c>
      <c r="F29" s="15">
        <f>IF(INTRO!$E$39&lt;&gt;"Non-endemic", 0, IF(INTRO!$E$37="Non-endemic",0,IF(COUNTRY_INFO!$H29=1,COUNTRY_INFO!G29,0)))</f>
        <v>0</v>
      </c>
      <c r="G29" s="15">
        <f t="shared" si="0"/>
        <v>0</v>
      </c>
      <c r="H29" s="16" t="str">
        <f>IF(INTRO!$E$39="Non-endemic",IF(INTRO!$E$37="Non-endemic","Not required",COUNTRY_INFO!P29),"Treat with IVM")</f>
        <v>Treat with IVM</v>
      </c>
      <c r="I29" s="15">
        <f t="shared" si="1"/>
        <v>0</v>
      </c>
      <c r="J29" s="15">
        <f t="shared" si="2"/>
        <v>0</v>
      </c>
      <c r="K29" s="27"/>
      <c r="L29" s="17">
        <f t="shared" si="3"/>
        <v>0</v>
      </c>
      <c r="M29" s="17">
        <f t="shared" si="4"/>
        <v>0</v>
      </c>
    </row>
    <row r="30" spans="1:13" x14ac:dyDescent="0.25">
      <c r="A30" s="14" t="str">
        <f>IF(INTRO!$E$39&lt;&gt;"Non-endemic", " ", IF(INTRO!$E$37="Non-endemic"," ", IF(COUNTRY_INFO!A30=0," ",COUNTRY_INFO!A30)))</f>
        <v xml:space="preserve"> </v>
      </c>
      <c r="B30" s="14" t="str">
        <f>IF(INTRO!$E$39&lt;&gt;"Non-endemic", " ", IF(INTRO!$E$37="Non-endemic"," ", IF(COUNTRY_INFO!B30=0," ",COUNTRY_INFO!B30)))</f>
        <v xml:space="preserve"> </v>
      </c>
      <c r="C30" s="14" t="str">
        <f>IF(INTRO!$E$39&lt;&gt;"Non-endemic", " ", IF(INTRO!$E$37="Non-endemic"," ", IF(COUNTRY_INFO!C30=0," ",COUNTRY_INFO!C30)))</f>
        <v xml:space="preserve"> </v>
      </c>
      <c r="D30" s="15">
        <f>IF(INTRO!$E$39&lt;&gt;"Non-endemic", 0, IF(INTRO!$E$37="Non-endemic",0,IF(COUNTRY_INFO!$H30=1,COUNTRY_INFO!E30,0)))</f>
        <v>0</v>
      </c>
      <c r="E30" s="15">
        <f>IF(INTRO!$E$39&lt;&gt;"Non-endemic", 0, IF(INTRO!$E$37="Non-endemic",0,IF(COUNTRY_INFO!$H30=1,COUNTRY_INFO!F30,0)))</f>
        <v>0</v>
      </c>
      <c r="F30" s="15">
        <f>IF(INTRO!$E$39&lt;&gt;"Non-endemic", 0, IF(INTRO!$E$37="Non-endemic",0,IF(COUNTRY_INFO!$H30=1,COUNTRY_INFO!G30,0)))</f>
        <v>0</v>
      </c>
      <c r="G30" s="15">
        <f t="shared" si="0"/>
        <v>0</v>
      </c>
      <c r="H30" s="16" t="str">
        <f>IF(INTRO!$E$39="Non-endemic",IF(INTRO!$E$37="Non-endemic","Not required",COUNTRY_INFO!P30),"Treat with IVM")</f>
        <v>Treat with IVM</v>
      </c>
      <c r="I30" s="15">
        <f t="shared" si="1"/>
        <v>0</v>
      </c>
      <c r="J30" s="15">
        <f t="shared" si="2"/>
        <v>0</v>
      </c>
      <c r="K30" s="27"/>
      <c r="L30" s="17">
        <f t="shared" si="3"/>
        <v>0</v>
      </c>
      <c r="M30" s="17">
        <f t="shared" si="4"/>
        <v>0</v>
      </c>
    </row>
    <row r="31" spans="1:13" x14ac:dyDescent="0.25">
      <c r="A31" s="14" t="str">
        <f>IF(INTRO!$E$39&lt;&gt;"Non-endemic", " ", IF(INTRO!$E$37="Non-endemic"," ", IF(COUNTRY_INFO!A31=0," ",COUNTRY_INFO!A31)))</f>
        <v xml:space="preserve"> </v>
      </c>
      <c r="B31" s="14" t="str">
        <f>IF(INTRO!$E$39&lt;&gt;"Non-endemic", " ", IF(INTRO!$E$37="Non-endemic"," ", IF(COUNTRY_INFO!B31=0," ",COUNTRY_INFO!B31)))</f>
        <v xml:space="preserve"> </v>
      </c>
      <c r="C31" s="14" t="str">
        <f>IF(INTRO!$E$39&lt;&gt;"Non-endemic", " ", IF(INTRO!$E$37="Non-endemic"," ", IF(COUNTRY_INFO!C31=0," ",COUNTRY_INFO!C31)))</f>
        <v xml:space="preserve"> </v>
      </c>
      <c r="D31" s="15">
        <f>IF(INTRO!$E$39&lt;&gt;"Non-endemic", 0, IF(INTRO!$E$37="Non-endemic",0,IF(COUNTRY_INFO!$H31=1,COUNTRY_INFO!E31,0)))</f>
        <v>0</v>
      </c>
      <c r="E31" s="15">
        <f>IF(INTRO!$E$39&lt;&gt;"Non-endemic", 0, IF(INTRO!$E$37="Non-endemic",0,IF(COUNTRY_INFO!$H31=1,COUNTRY_INFO!F31,0)))</f>
        <v>0</v>
      </c>
      <c r="F31" s="15">
        <f>IF(INTRO!$E$39&lt;&gt;"Non-endemic", 0, IF(INTRO!$E$37="Non-endemic",0,IF(COUNTRY_INFO!$H31=1,COUNTRY_INFO!G31,0)))</f>
        <v>0</v>
      </c>
      <c r="G31" s="15">
        <f t="shared" si="0"/>
        <v>0</v>
      </c>
      <c r="H31" s="16" t="str">
        <f>IF(INTRO!$E$39="Non-endemic",IF(INTRO!$E$37="Non-endemic","Not required",COUNTRY_INFO!P31),"Treat with IVM")</f>
        <v>Treat with IVM</v>
      </c>
      <c r="I31" s="15">
        <f t="shared" si="1"/>
        <v>0</v>
      </c>
      <c r="J31" s="15">
        <f t="shared" si="2"/>
        <v>0</v>
      </c>
      <c r="K31" s="27"/>
      <c r="L31" s="17">
        <f t="shared" si="3"/>
        <v>0</v>
      </c>
      <c r="M31" s="17">
        <f t="shared" si="4"/>
        <v>0</v>
      </c>
    </row>
    <row r="32" spans="1:13" x14ac:dyDescent="0.25">
      <c r="A32" s="14" t="str">
        <f>IF(INTRO!$E$39&lt;&gt;"Non-endemic", " ", IF(INTRO!$E$37="Non-endemic"," ", IF(COUNTRY_INFO!A32=0," ",COUNTRY_INFO!A32)))</f>
        <v xml:space="preserve"> </v>
      </c>
      <c r="B32" s="14" t="str">
        <f>IF(INTRO!$E$39&lt;&gt;"Non-endemic", " ", IF(INTRO!$E$37="Non-endemic"," ", IF(COUNTRY_INFO!B32=0," ",COUNTRY_INFO!B32)))</f>
        <v xml:space="preserve"> </v>
      </c>
      <c r="C32" s="14" t="str">
        <f>IF(INTRO!$E$39&lt;&gt;"Non-endemic", " ", IF(INTRO!$E$37="Non-endemic"," ", IF(COUNTRY_INFO!C32=0," ",COUNTRY_INFO!C32)))</f>
        <v xml:space="preserve"> </v>
      </c>
      <c r="D32" s="15">
        <f>IF(INTRO!$E$39&lt;&gt;"Non-endemic", 0, IF(INTRO!$E$37="Non-endemic",0,IF(COUNTRY_INFO!$H32=1,COUNTRY_INFO!E32,0)))</f>
        <v>0</v>
      </c>
      <c r="E32" s="15">
        <f>IF(INTRO!$E$39&lt;&gt;"Non-endemic", 0, IF(INTRO!$E$37="Non-endemic",0,IF(COUNTRY_INFO!$H32=1,COUNTRY_INFO!F32,0)))</f>
        <v>0</v>
      </c>
      <c r="F32" s="15">
        <f>IF(INTRO!$E$39&lt;&gt;"Non-endemic", 0, IF(INTRO!$E$37="Non-endemic",0,IF(COUNTRY_INFO!$H32=1,COUNTRY_INFO!G32,0)))</f>
        <v>0</v>
      </c>
      <c r="G32" s="15">
        <f t="shared" si="0"/>
        <v>0</v>
      </c>
      <c r="H32" s="16" t="str">
        <f>IF(INTRO!$E$39="Non-endemic",IF(INTRO!$E$37="Non-endemic","Not required",COUNTRY_INFO!P32),"Treat with IVM")</f>
        <v>Treat with IVM</v>
      </c>
      <c r="I32" s="15">
        <f t="shared" si="1"/>
        <v>0</v>
      </c>
      <c r="J32" s="15">
        <f t="shared" si="2"/>
        <v>0</v>
      </c>
      <c r="K32" s="27"/>
      <c r="L32" s="17">
        <f t="shared" si="3"/>
        <v>0</v>
      </c>
      <c r="M32" s="17">
        <f t="shared" si="4"/>
        <v>0</v>
      </c>
    </row>
    <row r="33" spans="1:13" x14ac:dyDescent="0.25">
      <c r="A33" s="14" t="str">
        <f>IF(INTRO!$E$39&lt;&gt;"Non-endemic", " ", IF(INTRO!$E$37="Non-endemic"," ", IF(COUNTRY_INFO!A33=0," ",COUNTRY_INFO!A33)))</f>
        <v xml:space="preserve"> </v>
      </c>
      <c r="B33" s="14" t="str">
        <f>IF(INTRO!$E$39&lt;&gt;"Non-endemic", " ", IF(INTRO!$E$37="Non-endemic"," ", IF(COUNTRY_INFO!B33=0," ",COUNTRY_INFO!B33)))</f>
        <v xml:space="preserve"> </v>
      </c>
      <c r="C33" s="14" t="str">
        <f>IF(INTRO!$E$39&lt;&gt;"Non-endemic", " ", IF(INTRO!$E$37="Non-endemic"," ", IF(COUNTRY_INFO!C33=0," ",COUNTRY_INFO!C33)))</f>
        <v xml:space="preserve"> </v>
      </c>
      <c r="D33" s="15">
        <f>IF(INTRO!$E$39&lt;&gt;"Non-endemic", 0, IF(INTRO!$E$37="Non-endemic",0,IF(COUNTRY_INFO!$H33=1,COUNTRY_INFO!E33,0)))</f>
        <v>0</v>
      </c>
      <c r="E33" s="15">
        <f>IF(INTRO!$E$39&lt;&gt;"Non-endemic", 0, IF(INTRO!$E$37="Non-endemic",0,IF(COUNTRY_INFO!$H33=1,COUNTRY_INFO!F33,0)))</f>
        <v>0</v>
      </c>
      <c r="F33" s="15">
        <f>IF(INTRO!$E$39&lt;&gt;"Non-endemic", 0, IF(INTRO!$E$37="Non-endemic",0,IF(COUNTRY_INFO!$H33=1,COUNTRY_INFO!G33,0)))</f>
        <v>0</v>
      </c>
      <c r="G33" s="15">
        <f t="shared" si="0"/>
        <v>0</v>
      </c>
      <c r="H33" s="16" t="str">
        <f>IF(INTRO!$E$39="Non-endemic",IF(INTRO!$E$37="Non-endemic","Not required",COUNTRY_INFO!P33),"Treat with IVM")</f>
        <v>Treat with IVM</v>
      </c>
      <c r="I33" s="15">
        <f t="shared" si="1"/>
        <v>0</v>
      </c>
      <c r="J33" s="15">
        <f t="shared" si="2"/>
        <v>0</v>
      </c>
      <c r="K33" s="27"/>
      <c r="L33" s="17">
        <f t="shared" si="3"/>
        <v>0</v>
      </c>
      <c r="M33" s="17">
        <f t="shared" si="4"/>
        <v>0</v>
      </c>
    </row>
    <row r="34" spans="1:13" x14ac:dyDescent="0.25">
      <c r="A34" s="14" t="str">
        <f>IF(INTRO!$E$39&lt;&gt;"Non-endemic", " ", IF(INTRO!$E$37="Non-endemic"," ", IF(COUNTRY_INFO!A34=0," ",COUNTRY_INFO!A34)))</f>
        <v xml:space="preserve"> </v>
      </c>
      <c r="B34" s="14" t="str">
        <f>IF(INTRO!$E$39&lt;&gt;"Non-endemic", " ", IF(INTRO!$E$37="Non-endemic"," ", IF(COUNTRY_INFO!B34=0," ",COUNTRY_INFO!B34)))</f>
        <v xml:space="preserve"> </v>
      </c>
      <c r="C34" s="14" t="str">
        <f>IF(INTRO!$E$39&lt;&gt;"Non-endemic", " ", IF(INTRO!$E$37="Non-endemic"," ", IF(COUNTRY_INFO!C34=0," ",COUNTRY_INFO!C34)))</f>
        <v xml:space="preserve"> </v>
      </c>
      <c r="D34" s="15">
        <f>IF(INTRO!$E$39&lt;&gt;"Non-endemic", 0, IF(INTRO!$E$37="Non-endemic",0,IF(COUNTRY_INFO!$H34=1,COUNTRY_INFO!E34,0)))</f>
        <v>0</v>
      </c>
      <c r="E34" s="15">
        <f>IF(INTRO!$E$39&lt;&gt;"Non-endemic", 0, IF(INTRO!$E$37="Non-endemic",0,IF(COUNTRY_INFO!$H34=1,COUNTRY_INFO!F34,0)))</f>
        <v>0</v>
      </c>
      <c r="F34" s="15">
        <f>IF(INTRO!$E$39&lt;&gt;"Non-endemic", 0, IF(INTRO!$E$37="Non-endemic",0,IF(COUNTRY_INFO!$H34=1,COUNTRY_INFO!G34,0)))</f>
        <v>0</v>
      </c>
      <c r="G34" s="15">
        <f t="shared" si="0"/>
        <v>0</v>
      </c>
      <c r="H34" s="16" t="str">
        <f>IF(INTRO!$E$39="Non-endemic",IF(INTRO!$E$37="Non-endemic","Not required",COUNTRY_INFO!P34),"Treat with IVM")</f>
        <v>Treat with IVM</v>
      </c>
      <c r="I34" s="15">
        <f t="shared" si="1"/>
        <v>0</v>
      </c>
      <c r="J34" s="15">
        <f t="shared" si="2"/>
        <v>0</v>
      </c>
      <c r="K34" s="27"/>
      <c r="L34" s="17">
        <f t="shared" si="3"/>
        <v>0</v>
      </c>
      <c r="M34" s="17">
        <f t="shared" si="4"/>
        <v>0</v>
      </c>
    </row>
    <row r="35" spans="1:13" x14ac:dyDescent="0.25">
      <c r="A35" s="14" t="str">
        <f>IF(INTRO!$E$39&lt;&gt;"Non-endemic", " ", IF(INTRO!$E$37="Non-endemic"," ", IF(COUNTRY_INFO!A35=0," ",COUNTRY_INFO!A35)))</f>
        <v xml:space="preserve"> </v>
      </c>
      <c r="B35" s="14" t="str">
        <f>IF(INTRO!$E$39&lt;&gt;"Non-endemic", " ", IF(INTRO!$E$37="Non-endemic"," ", IF(COUNTRY_INFO!B35=0," ",COUNTRY_INFO!B35)))</f>
        <v xml:space="preserve"> </v>
      </c>
      <c r="C35" s="14" t="str">
        <f>IF(INTRO!$E$39&lt;&gt;"Non-endemic", " ", IF(INTRO!$E$37="Non-endemic"," ", IF(COUNTRY_INFO!C35=0," ",COUNTRY_INFO!C35)))</f>
        <v xml:space="preserve"> </v>
      </c>
      <c r="D35" s="15">
        <f>IF(INTRO!$E$39&lt;&gt;"Non-endemic", 0, IF(INTRO!$E$37="Non-endemic",0,IF(COUNTRY_INFO!$H35=1,COUNTRY_INFO!E35,0)))</f>
        <v>0</v>
      </c>
      <c r="E35" s="15">
        <f>IF(INTRO!$E$39&lt;&gt;"Non-endemic", 0, IF(INTRO!$E$37="Non-endemic",0,IF(COUNTRY_INFO!$H35=1,COUNTRY_INFO!F35,0)))</f>
        <v>0</v>
      </c>
      <c r="F35" s="15">
        <f>IF(INTRO!$E$39&lt;&gt;"Non-endemic", 0, IF(INTRO!$E$37="Non-endemic",0,IF(COUNTRY_INFO!$H35=1,COUNTRY_INFO!G35,0)))</f>
        <v>0</v>
      </c>
      <c r="G35" s="15">
        <f t="shared" si="0"/>
        <v>0</v>
      </c>
      <c r="H35" s="16" t="str">
        <f>IF(INTRO!$E$39="Non-endemic",IF(INTRO!$E$37="Non-endemic","Not required",COUNTRY_INFO!P35),"Treat with IVM")</f>
        <v>Treat with IVM</v>
      </c>
      <c r="I35" s="15">
        <f t="shared" si="1"/>
        <v>0</v>
      </c>
      <c r="J35" s="15">
        <f t="shared" si="2"/>
        <v>0</v>
      </c>
      <c r="K35" s="27"/>
      <c r="L35" s="17">
        <f t="shared" si="3"/>
        <v>0</v>
      </c>
      <c r="M35" s="17">
        <f t="shared" si="4"/>
        <v>0</v>
      </c>
    </row>
    <row r="36" spans="1:13" x14ac:dyDescent="0.25">
      <c r="A36" s="14" t="str">
        <f>IF(INTRO!$E$39&lt;&gt;"Non-endemic", " ", IF(INTRO!$E$37="Non-endemic"," ", IF(COUNTRY_INFO!A36=0," ",COUNTRY_INFO!A36)))</f>
        <v xml:space="preserve"> </v>
      </c>
      <c r="B36" s="14" t="str">
        <f>IF(INTRO!$E$39&lt;&gt;"Non-endemic", " ", IF(INTRO!$E$37="Non-endemic"," ", IF(COUNTRY_INFO!B36=0," ",COUNTRY_INFO!B36)))</f>
        <v xml:space="preserve"> </v>
      </c>
      <c r="C36" s="14" t="str">
        <f>IF(INTRO!$E$39&lt;&gt;"Non-endemic", " ", IF(INTRO!$E$37="Non-endemic"," ", IF(COUNTRY_INFO!C36=0," ",COUNTRY_INFO!C36)))</f>
        <v xml:space="preserve"> </v>
      </c>
      <c r="D36" s="15">
        <f>IF(INTRO!$E$39&lt;&gt;"Non-endemic", 0, IF(INTRO!$E$37="Non-endemic",0,IF(COUNTRY_INFO!$H36=1,COUNTRY_INFO!E36,0)))</f>
        <v>0</v>
      </c>
      <c r="E36" s="15">
        <f>IF(INTRO!$E$39&lt;&gt;"Non-endemic", 0, IF(INTRO!$E$37="Non-endemic",0,IF(COUNTRY_INFO!$H36=1,COUNTRY_INFO!F36,0)))</f>
        <v>0</v>
      </c>
      <c r="F36" s="15">
        <f>IF(INTRO!$E$39&lt;&gt;"Non-endemic", 0, IF(INTRO!$E$37="Non-endemic",0,IF(COUNTRY_INFO!$H36=1,COUNTRY_INFO!G36,0)))</f>
        <v>0</v>
      </c>
      <c r="G36" s="15">
        <f t="shared" si="0"/>
        <v>0</v>
      </c>
      <c r="H36" s="16" t="str">
        <f>IF(INTRO!$E$39="Non-endemic",IF(INTRO!$E$37="Non-endemic","Not required",COUNTRY_INFO!P36),"Treat with IVM")</f>
        <v>Treat with IVM</v>
      </c>
      <c r="I36" s="15">
        <f t="shared" si="1"/>
        <v>0</v>
      </c>
      <c r="J36" s="15">
        <f t="shared" si="2"/>
        <v>0</v>
      </c>
      <c r="K36" s="27"/>
      <c r="L36" s="17">
        <f t="shared" si="3"/>
        <v>0</v>
      </c>
      <c r="M36" s="17">
        <f t="shared" si="4"/>
        <v>0</v>
      </c>
    </row>
    <row r="37" spans="1:13" x14ac:dyDescent="0.25">
      <c r="A37" s="14" t="str">
        <f>IF(INTRO!$E$39&lt;&gt;"Non-endemic", " ", IF(INTRO!$E$37="Non-endemic"," ", IF(COUNTRY_INFO!A37=0," ",COUNTRY_INFO!A37)))</f>
        <v xml:space="preserve"> </v>
      </c>
      <c r="B37" s="14" t="str">
        <f>IF(INTRO!$E$39&lt;&gt;"Non-endemic", " ", IF(INTRO!$E$37="Non-endemic"," ", IF(COUNTRY_INFO!B37=0," ",COUNTRY_INFO!B37)))</f>
        <v xml:space="preserve"> </v>
      </c>
      <c r="C37" s="14" t="str">
        <f>IF(INTRO!$E$39&lt;&gt;"Non-endemic", " ", IF(INTRO!$E$37="Non-endemic"," ", IF(COUNTRY_INFO!C37=0," ",COUNTRY_INFO!C37)))</f>
        <v xml:space="preserve"> </v>
      </c>
      <c r="D37" s="15">
        <f>IF(INTRO!$E$39&lt;&gt;"Non-endemic", 0, IF(INTRO!$E$37="Non-endemic",0,IF(COUNTRY_INFO!$H37=1,COUNTRY_INFO!E37,0)))</f>
        <v>0</v>
      </c>
      <c r="E37" s="15">
        <f>IF(INTRO!$E$39&lt;&gt;"Non-endemic", 0, IF(INTRO!$E$37="Non-endemic",0,IF(COUNTRY_INFO!$H37=1,COUNTRY_INFO!F37,0)))</f>
        <v>0</v>
      </c>
      <c r="F37" s="15">
        <f>IF(INTRO!$E$39&lt;&gt;"Non-endemic", 0, IF(INTRO!$E$37="Non-endemic",0,IF(COUNTRY_INFO!$H37=1,COUNTRY_INFO!G37,0)))</f>
        <v>0</v>
      </c>
      <c r="G37" s="15">
        <f t="shared" si="0"/>
        <v>0</v>
      </c>
      <c r="H37" s="16" t="str">
        <f>IF(INTRO!$E$39="Non-endemic",IF(INTRO!$E$37="Non-endemic","Not required",COUNTRY_INFO!P37),"Treat with IVM")</f>
        <v>Treat with IVM</v>
      </c>
      <c r="I37" s="15">
        <f t="shared" si="1"/>
        <v>0</v>
      </c>
      <c r="J37" s="15">
        <f t="shared" si="2"/>
        <v>0</v>
      </c>
      <c r="K37" s="27"/>
      <c r="L37" s="17">
        <f t="shared" si="3"/>
        <v>0</v>
      </c>
      <c r="M37" s="17">
        <f t="shared" si="4"/>
        <v>0</v>
      </c>
    </row>
    <row r="38" spans="1:13" x14ac:dyDescent="0.25">
      <c r="A38" s="14" t="str">
        <f>IF(INTRO!$E$39&lt;&gt;"Non-endemic", " ", IF(INTRO!$E$37="Non-endemic"," ", IF(COUNTRY_INFO!A38=0," ",COUNTRY_INFO!A38)))</f>
        <v xml:space="preserve"> </v>
      </c>
      <c r="B38" s="14" t="str">
        <f>IF(INTRO!$E$39&lt;&gt;"Non-endemic", " ", IF(INTRO!$E$37="Non-endemic"," ", IF(COUNTRY_INFO!B38=0," ",COUNTRY_INFO!B38)))</f>
        <v xml:space="preserve"> </v>
      </c>
      <c r="C38" s="14" t="str">
        <f>IF(INTRO!$E$39&lt;&gt;"Non-endemic", " ", IF(INTRO!$E$37="Non-endemic"," ", IF(COUNTRY_INFO!C38=0," ",COUNTRY_INFO!C38)))</f>
        <v xml:space="preserve"> </v>
      </c>
      <c r="D38" s="15">
        <f>IF(INTRO!$E$39&lt;&gt;"Non-endemic", 0, IF(INTRO!$E$37="Non-endemic",0,IF(COUNTRY_INFO!$H38=1,COUNTRY_INFO!E38,0)))</f>
        <v>0</v>
      </c>
      <c r="E38" s="15">
        <f>IF(INTRO!$E$39&lt;&gt;"Non-endemic", 0, IF(INTRO!$E$37="Non-endemic",0,IF(COUNTRY_INFO!$H38=1,COUNTRY_INFO!F38,0)))</f>
        <v>0</v>
      </c>
      <c r="F38" s="15">
        <f>IF(INTRO!$E$39&lt;&gt;"Non-endemic", 0, IF(INTRO!$E$37="Non-endemic",0,IF(COUNTRY_INFO!$H38=1,COUNTRY_INFO!G38,0)))</f>
        <v>0</v>
      </c>
      <c r="G38" s="15">
        <f t="shared" si="0"/>
        <v>0</v>
      </c>
      <c r="H38" s="16" t="str">
        <f>IF(INTRO!$E$39="Non-endemic",IF(INTRO!$E$37="Non-endemic","Not required",COUNTRY_INFO!P38),"Treat with IVM")</f>
        <v>Treat with IVM</v>
      </c>
      <c r="I38" s="15">
        <f t="shared" si="1"/>
        <v>0</v>
      </c>
      <c r="J38" s="15">
        <f t="shared" si="2"/>
        <v>0</v>
      </c>
      <c r="K38" s="27"/>
      <c r="L38" s="17">
        <f t="shared" si="3"/>
        <v>0</v>
      </c>
      <c r="M38" s="17">
        <f t="shared" si="4"/>
        <v>0</v>
      </c>
    </row>
    <row r="39" spans="1:13" x14ac:dyDescent="0.25">
      <c r="A39" s="14" t="str">
        <f>IF(INTRO!$E$39&lt;&gt;"Non-endemic", " ", IF(INTRO!$E$37="Non-endemic"," ", IF(COUNTRY_INFO!A39=0," ",COUNTRY_INFO!A39)))</f>
        <v xml:space="preserve"> </v>
      </c>
      <c r="B39" s="14" t="str">
        <f>IF(INTRO!$E$39&lt;&gt;"Non-endemic", " ", IF(INTRO!$E$37="Non-endemic"," ", IF(COUNTRY_INFO!B39=0," ",COUNTRY_INFO!B39)))</f>
        <v xml:space="preserve"> </v>
      </c>
      <c r="C39" s="14" t="str">
        <f>IF(INTRO!$E$39&lt;&gt;"Non-endemic", " ", IF(INTRO!$E$37="Non-endemic"," ", IF(COUNTRY_INFO!C39=0," ",COUNTRY_INFO!C39)))</f>
        <v xml:space="preserve"> </v>
      </c>
      <c r="D39" s="15">
        <f>IF(INTRO!$E$39&lt;&gt;"Non-endemic", 0, IF(INTRO!$E$37="Non-endemic",0,IF(COUNTRY_INFO!$H39=1,COUNTRY_INFO!E39,0)))</f>
        <v>0</v>
      </c>
      <c r="E39" s="15">
        <f>IF(INTRO!$E$39&lt;&gt;"Non-endemic", 0, IF(INTRO!$E$37="Non-endemic",0,IF(COUNTRY_INFO!$H39=1,COUNTRY_INFO!F39,0)))</f>
        <v>0</v>
      </c>
      <c r="F39" s="15">
        <f>IF(INTRO!$E$39&lt;&gt;"Non-endemic", 0, IF(INTRO!$E$37="Non-endemic",0,IF(COUNTRY_INFO!$H39=1,COUNTRY_INFO!G39,0)))</f>
        <v>0</v>
      </c>
      <c r="G39" s="15">
        <f t="shared" si="0"/>
        <v>0</v>
      </c>
      <c r="H39" s="16" t="str">
        <f>IF(INTRO!$E$39="Non-endemic",IF(INTRO!$E$37="Non-endemic","Not required",COUNTRY_INFO!P39),"Treat with IVM")</f>
        <v>Treat with IVM</v>
      </c>
      <c r="I39" s="15">
        <f t="shared" si="1"/>
        <v>0</v>
      </c>
      <c r="J39" s="15">
        <f t="shared" si="2"/>
        <v>0</v>
      </c>
      <c r="K39" s="27"/>
      <c r="L39" s="17">
        <f t="shared" si="3"/>
        <v>0</v>
      </c>
      <c r="M39" s="17">
        <f t="shared" si="4"/>
        <v>0</v>
      </c>
    </row>
    <row r="40" spans="1:13" x14ac:dyDescent="0.25">
      <c r="A40" s="14" t="str">
        <f>IF(INTRO!$E$39&lt;&gt;"Non-endemic", " ", IF(INTRO!$E$37="Non-endemic"," ", IF(COUNTRY_INFO!A40=0," ",COUNTRY_INFO!A40)))</f>
        <v xml:space="preserve"> </v>
      </c>
      <c r="B40" s="14" t="str">
        <f>IF(INTRO!$E$39&lt;&gt;"Non-endemic", " ", IF(INTRO!$E$37="Non-endemic"," ", IF(COUNTRY_INFO!B40=0," ",COUNTRY_INFO!B40)))</f>
        <v xml:space="preserve"> </v>
      </c>
      <c r="C40" s="14" t="str">
        <f>IF(INTRO!$E$39&lt;&gt;"Non-endemic", " ", IF(INTRO!$E$37="Non-endemic"," ", IF(COUNTRY_INFO!C40=0," ",COUNTRY_INFO!C40)))</f>
        <v xml:space="preserve"> </v>
      </c>
      <c r="D40" s="15">
        <f>IF(INTRO!$E$39&lt;&gt;"Non-endemic", 0, IF(INTRO!$E$37="Non-endemic",0,IF(COUNTRY_INFO!$H40=1,COUNTRY_INFO!E40,0)))</f>
        <v>0</v>
      </c>
      <c r="E40" s="15">
        <f>IF(INTRO!$E$39&lt;&gt;"Non-endemic", 0, IF(INTRO!$E$37="Non-endemic",0,IF(COUNTRY_INFO!$H40=1,COUNTRY_INFO!F40,0)))</f>
        <v>0</v>
      </c>
      <c r="F40" s="15">
        <f>IF(INTRO!$E$39&lt;&gt;"Non-endemic", 0, IF(INTRO!$E$37="Non-endemic",0,IF(COUNTRY_INFO!$H40=1,COUNTRY_INFO!G40,0)))</f>
        <v>0</v>
      </c>
      <c r="G40" s="15">
        <f t="shared" si="0"/>
        <v>0</v>
      </c>
      <c r="H40" s="16" t="str">
        <f>IF(INTRO!$E$39="Non-endemic",IF(INTRO!$E$37="Non-endemic","Not required",COUNTRY_INFO!P40),"Treat with IVM")</f>
        <v>Treat with IVM</v>
      </c>
      <c r="I40" s="15">
        <f t="shared" si="1"/>
        <v>0</v>
      </c>
      <c r="J40" s="15">
        <f t="shared" si="2"/>
        <v>0</v>
      </c>
      <c r="K40" s="27"/>
      <c r="L40" s="17">
        <f t="shared" si="3"/>
        <v>0</v>
      </c>
      <c r="M40" s="17">
        <f t="shared" si="4"/>
        <v>0</v>
      </c>
    </row>
    <row r="41" spans="1:13" x14ac:dyDescent="0.25">
      <c r="A41" s="14" t="str">
        <f>IF(INTRO!$E$39&lt;&gt;"Non-endemic", " ", IF(INTRO!$E$37="Non-endemic"," ", IF(COUNTRY_INFO!A41=0," ",COUNTRY_INFO!A41)))</f>
        <v xml:space="preserve"> </v>
      </c>
      <c r="B41" s="14" t="str">
        <f>IF(INTRO!$E$39&lt;&gt;"Non-endemic", " ", IF(INTRO!$E$37="Non-endemic"," ", IF(COUNTRY_INFO!B41=0," ",COUNTRY_INFO!B41)))</f>
        <v xml:space="preserve"> </v>
      </c>
      <c r="C41" s="14" t="str">
        <f>IF(INTRO!$E$39&lt;&gt;"Non-endemic", " ", IF(INTRO!$E$37="Non-endemic"," ", IF(COUNTRY_INFO!C41=0," ",COUNTRY_INFO!C41)))</f>
        <v xml:space="preserve"> </v>
      </c>
      <c r="D41" s="15">
        <f>IF(INTRO!$E$39&lt;&gt;"Non-endemic", 0, IF(INTRO!$E$37="Non-endemic",0,IF(COUNTRY_INFO!$H41=1,COUNTRY_INFO!E41,0)))</f>
        <v>0</v>
      </c>
      <c r="E41" s="15">
        <f>IF(INTRO!$E$39&lt;&gt;"Non-endemic", 0, IF(INTRO!$E$37="Non-endemic",0,IF(COUNTRY_INFO!$H41=1,COUNTRY_INFO!F41,0)))</f>
        <v>0</v>
      </c>
      <c r="F41" s="15">
        <f>IF(INTRO!$E$39&lt;&gt;"Non-endemic", 0, IF(INTRO!$E$37="Non-endemic",0,IF(COUNTRY_INFO!$H41=1,COUNTRY_INFO!G41,0)))</f>
        <v>0</v>
      </c>
      <c r="G41" s="15">
        <f t="shared" ref="G41:G72" si="5">SUM(D41:F41)</f>
        <v>0</v>
      </c>
      <c r="H41" s="16" t="str">
        <f>IF(INTRO!$E$39="Non-endemic",IF(INTRO!$E$37="Non-endemic","Not required",COUNTRY_INFO!P41),"Treat with IVM")</f>
        <v>Treat with IVM</v>
      </c>
      <c r="I41" s="15">
        <f t="shared" ref="I41:I72" si="6">IF(H41=1,G41,0)</f>
        <v>0</v>
      </c>
      <c r="J41" s="15">
        <f t="shared" ref="J41:J72" si="7">IF(I41&gt;0,I41*2.5,0)</f>
        <v>0</v>
      </c>
      <c r="K41" s="27"/>
      <c r="L41" s="17">
        <f t="shared" ref="L41:L72" si="8">IF($J41&gt;$K41,$J41-$K41,0)</f>
        <v>0</v>
      </c>
      <c r="M41" s="17">
        <f t="shared" ref="M41:M72" si="9">ROUNDUP($J41/1000,0)</f>
        <v>0</v>
      </c>
    </row>
    <row r="42" spans="1:13" x14ac:dyDescent="0.25">
      <c r="A42" s="14" t="str">
        <f>IF(INTRO!$E$39&lt;&gt;"Non-endemic", " ", IF(INTRO!$E$37="Non-endemic"," ", IF(COUNTRY_INFO!A42=0," ",COUNTRY_INFO!A42)))</f>
        <v xml:space="preserve"> </v>
      </c>
      <c r="B42" s="14" t="str">
        <f>IF(INTRO!$E$39&lt;&gt;"Non-endemic", " ", IF(INTRO!$E$37="Non-endemic"," ", IF(COUNTRY_INFO!B42=0," ",COUNTRY_INFO!B42)))</f>
        <v xml:space="preserve"> </v>
      </c>
      <c r="C42" s="14" t="str">
        <f>IF(INTRO!$E$39&lt;&gt;"Non-endemic", " ", IF(INTRO!$E$37="Non-endemic"," ", IF(COUNTRY_INFO!C42=0," ",COUNTRY_INFO!C42)))</f>
        <v xml:space="preserve"> </v>
      </c>
      <c r="D42" s="15">
        <f>IF(INTRO!$E$39&lt;&gt;"Non-endemic", 0, IF(INTRO!$E$37="Non-endemic",0,IF(COUNTRY_INFO!$H42=1,COUNTRY_INFO!E42,0)))</f>
        <v>0</v>
      </c>
      <c r="E42" s="15">
        <f>IF(INTRO!$E$39&lt;&gt;"Non-endemic", 0, IF(INTRO!$E$37="Non-endemic",0,IF(COUNTRY_INFO!$H42=1,COUNTRY_INFO!F42,0)))</f>
        <v>0</v>
      </c>
      <c r="F42" s="15">
        <f>IF(INTRO!$E$39&lt;&gt;"Non-endemic", 0, IF(INTRO!$E$37="Non-endemic",0,IF(COUNTRY_INFO!$H42=1,COUNTRY_INFO!G42,0)))</f>
        <v>0</v>
      </c>
      <c r="G42" s="15">
        <f t="shared" si="5"/>
        <v>0</v>
      </c>
      <c r="H42" s="16" t="str">
        <f>IF(INTRO!$E$39="Non-endemic",IF(INTRO!$E$37="Non-endemic","Not required",COUNTRY_INFO!P42),"Treat with IVM")</f>
        <v>Treat with IVM</v>
      </c>
      <c r="I42" s="15">
        <f t="shared" si="6"/>
        <v>0</v>
      </c>
      <c r="J42" s="15">
        <f t="shared" si="7"/>
        <v>0</v>
      </c>
      <c r="K42" s="27"/>
      <c r="L42" s="17">
        <f t="shared" si="8"/>
        <v>0</v>
      </c>
      <c r="M42" s="17">
        <f t="shared" si="9"/>
        <v>0</v>
      </c>
    </row>
    <row r="43" spans="1:13" x14ac:dyDescent="0.25">
      <c r="A43" s="14" t="str">
        <f>IF(INTRO!$E$39&lt;&gt;"Non-endemic", " ", IF(INTRO!$E$37="Non-endemic"," ", IF(COUNTRY_INFO!A43=0," ",COUNTRY_INFO!A43)))</f>
        <v xml:space="preserve"> </v>
      </c>
      <c r="B43" s="14" t="str">
        <f>IF(INTRO!$E$39&lt;&gt;"Non-endemic", " ", IF(INTRO!$E$37="Non-endemic"," ", IF(COUNTRY_INFO!B43=0," ",COUNTRY_INFO!B43)))</f>
        <v xml:space="preserve"> </v>
      </c>
      <c r="C43" s="14" t="str">
        <f>IF(INTRO!$E$39&lt;&gt;"Non-endemic", " ", IF(INTRO!$E$37="Non-endemic"," ", IF(COUNTRY_INFO!C43=0," ",COUNTRY_INFO!C43)))</f>
        <v xml:space="preserve"> </v>
      </c>
      <c r="D43" s="15">
        <f>IF(INTRO!$E$39&lt;&gt;"Non-endemic", 0, IF(INTRO!$E$37="Non-endemic",0,IF(COUNTRY_INFO!$H43=1,COUNTRY_INFO!E43,0)))</f>
        <v>0</v>
      </c>
      <c r="E43" s="15">
        <f>IF(INTRO!$E$39&lt;&gt;"Non-endemic", 0, IF(INTRO!$E$37="Non-endemic",0,IF(COUNTRY_INFO!$H43=1,COUNTRY_INFO!F43,0)))</f>
        <v>0</v>
      </c>
      <c r="F43" s="15">
        <f>IF(INTRO!$E$39&lt;&gt;"Non-endemic", 0, IF(INTRO!$E$37="Non-endemic",0,IF(COUNTRY_INFO!$H43=1,COUNTRY_INFO!G43,0)))</f>
        <v>0</v>
      </c>
      <c r="G43" s="15">
        <f t="shared" si="5"/>
        <v>0</v>
      </c>
      <c r="H43" s="16" t="str">
        <f>IF(INTRO!$E$39="Non-endemic",IF(INTRO!$E$37="Non-endemic","Not required",COUNTRY_INFO!P43),"Treat with IVM")</f>
        <v>Treat with IVM</v>
      </c>
      <c r="I43" s="15">
        <f t="shared" si="6"/>
        <v>0</v>
      </c>
      <c r="J43" s="15">
        <f t="shared" si="7"/>
        <v>0</v>
      </c>
      <c r="K43" s="27"/>
      <c r="L43" s="17">
        <f t="shared" si="8"/>
        <v>0</v>
      </c>
      <c r="M43" s="17">
        <f t="shared" si="9"/>
        <v>0</v>
      </c>
    </row>
    <row r="44" spans="1:13" x14ac:dyDescent="0.25">
      <c r="A44" s="14" t="str">
        <f>IF(INTRO!$E$39&lt;&gt;"Non-endemic", " ", IF(INTRO!$E$37="Non-endemic"," ", IF(COUNTRY_INFO!A44=0," ",COUNTRY_INFO!A44)))</f>
        <v xml:space="preserve"> </v>
      </c>
      <c r="B44" s="14" t="str">
        <f>IF(INTRO!$E$39&lt;&gt;"Non-endemic", " ", IF(INTRO!$E$37="Non-endemic"," ", IF(COUNTRY_INFO!B44=0," ",COUNTRY_INFO!B44)))</f>
        <v xml:space="preserve"> </v>
      </c>
      <c r="C44" s="14" t="str">
        <f>IF(INTRO!$E$39&lt;&gt;"Non-endemic", " ", IF(INTRO!$E$37="Non-endemic"," ", IF(COUNTRY_INFO!C44=0," ",COUNTRY_INFO!C44)))</f>
        <v xml:space="preserve"> </v>
      </c>
      <c r="D44" s="15">
        <f>IF(INTRO!$E$39&lt;&gt;"Non-endemic", 0, IF(INTRO!$E$37="Non-endemic",0,IF(COUNTRY_INFO!$H44=1,COUNTRY_INFO!E44,0)))</f>
        <v>0</v>
      </c>
      <c r="E44" s="15">
        <f>IF(INTRO!$E$39&lt;&gt;"Non-endemic", 0, IF(INTRO!$E$37="Non-endemic",0,IF(COUNTRY_INFO!$H44=1,COUNTRY_INFO!F44,0)))</f>
        <v>0</v>
      </c>
      <c r="F44" s="15">
        <f>IF(INTRO!$E$39&lt;&gt;"Non-endemic", 0, IF(INTRO!$E$37="Non-endemic",0,IF(COUNTRY_INFO!$H44=1,COUNTRY_INFO!G44,0)))</f>
        <v>0</v>
      </c>
      <c r="G44" s="15">
        <f t="shared" si="5"/>
        <v>0</v>
      </c>
      <c r="H44" s="16" t="str">
        <f>IF(INTRO!$E$39="Non-endemic",IF(INTRO!$E$37="Non-endemic","Not required",COUNTRY_INFO!P44),"Treat with IVM")</f>
        <v>Treat with IVM</v>
      </c>
      <c r="I44" s="15">
        <f t="shared" si="6"/>
        <v>0</v>
      </c>
      <c r="J44" s="15">
        <f t="shared" si="7"/>
        <v>0</v>
      </c>
      <c r="K44" s="27"/>
      <c r="L44" s="17">
        <f t="shared" si="8"/>
        <v>0</v>
      </c>
      <c r="M44" s="17">
        <f t="shared" si="9"/>
        <v>0</v>
      </c>
    </row>
    <row r="45" spans="1:13" x14ac:dyDescent="0.25">
      <c r="A45" s="14" t="str">
        <f>IF(INTRO!$E$39&lt;&gt;"Non-endemic", " ", IF(INTRO!$E$37="Non-endemic"," ", IF(COUNTRY_INFO!A45=0," ",COUNTRY_INFO!A45)))</f>
        <v xml:space="preserve"> </v>
      </c>
      <c r="B45" s="14" t="str">
        <f>IF(INTRO!$E$39&lt;&gt;"Non-endemic", " ", IF(INTRO!$E$37="Non-endemic"," ", IF(COUNTRY_INFO!B45=0," ",COUNTRY_INFO!B45)))</f>
        <v xml:space="preserve"> </v>
      </c>
      <c r="C45" s="14" t="str">
        <f>IF(INTRO!$E$39&lt;&gt;"Non-endemic", " ", IF(INTRO!$E$37="Non-endemic"," ", IF(COUNTRY_INFO!C45=0," ",COUNTRY_INFO!C45)))</f>
        <v xml:space="preserve"> </v>
      </c>
      <c r="D45" s="15">
        <f>IF(INTRO!$E$39&lt;&gt;"Non-endemic", 0, IF(INTRO!$E$37="Non-endemic",0,IF(COUNTRY_INFO!$H45=1,COUNTRY_INFO!E45,0)))</f>
        <v>0</v>
      </c>
      <c r="E45" s="15">
        <f>IF(INTRO!$E$39&lt;&gt;"Non-endemic", 0, IF(INTRO!$E$37="Non-endemic",0,IF(COUNTRY_INFO!$H45=1,COUNTRY_INFO!F45,0)))</f>
        <v>0</v>
      </c>
      <c r="F45" s="15">
        <f>IF(INTRO!$E$39&lt;&gt;"Non-endemic", 0, IF(INTRO!$E$37="Non-endemic",0,IF(COUNTRY_INFO!$H45=1,COUNTRY_INFO!G45,0)))</f>
        <v>0</v>
      </c>
      <c r="G45" s="15">
        <f t="shared" si="5"/>
        <v>0</v>
      </c>
      <c r="H45" s="16" t="str">
        <f>IF(INTRO!$E$39="Non-endemic",IF(INTRO!$E$37="Non-endemic","Not required",COUNTRY_INFO!P45),"Treat with IVM")</f>
        <v>Treat with IVM</v>
      </c>
      <c r="I45" s="15">
        <f t="shared" si="6"/>
        <v>0</v>
      </c>
      <c r="J45" s="15">
        <f t="shared" si="7"/>
        <v>0</v>
      </c>
      <c r="K45" s="27"/>
      <c r="L45" s="17">
        <f t="shared" si="8"/>
        <v>0</v>
      </c>
      <c r="M45" s="17">
        <f t="shared" si="9"/>
        <v>0</v>
      </c>
    </row>
    <row r="46" spans="1:13" x14ac:dyDescent="0.25">
      <c r="A46" s="14" t="str">
        <f>IF(INTRO!$E$39&lt;&gt;"Non-endemic", " ", IF(INTRO!$E$37="Non-endemic"," ", IF(COUNTRY_INFO!A46=0," ",COUNTRY_INFO!A46)))</f>
        <v xml:space="preserve"> </v>
      </c>
      <c r="B46" s="14" t="str">
        <f>IF(INTRO!$E$39&lt;&gt;"Non-endemic", " ", IF(INTRO!$E$37="Non-endemic"," ", IF(COUNTRY_INFO!B46=0," ",COUNTRY_INFO!B46)))</f>
        <v xml:space="preserve"> </v>
      </c>
      <c r="C46" s="14" t="str">
        <f>IF(INTRO!$E$39&lt;&gt;"Non-endemic", " ", IF(INTRO!$E$37="Non-endemic"," ", IF(COUNTRY_INFO!C46=0," ",COUNTRY_INFO!C46)))</f>
        <v xml:space="preserve"> </v>
      </c>
      <c r="D46" s="15">
        <f>IF(INTRO!$E$39&lt;&gt;"Non-endemic", 0, IF(INTRO!$E$37="Non-endemic",0,IF(COUNTRY_INFO!$H46=1,COUNTRY_INFO!E46,0)))</f>
        <v>0</v>
      </c>
      <c r="E46" s="15">
        <f>IF(INTRO!$E$39&lt;&gt;"Non-endemic", 0, IF(INTRO!$E$37="Non-endemic",0,IF(COUNTRY_INFO!$H46=1,COUNTRY_INFO!F46,0)))</f>
        <v>0</v>
      </c>
      <c r="F46" s="15">
        <f>IF(INTRO!$E$39&lt;&gt;"Non-endemic", 0, IF(INTRO!$E$37="Non-endemic",0,IF(COUNTRY_INFO!$H46=1,COUNTRY_INFO!G46,0)))</f>
        <v>0</v>
      </c>
      <c r="G46" s="15">
        <f t="shared" si="5"/>
        <v>0</v>
      </c>
      <c r="H46" s="16" t="str">
        <f>IF(INTRO!$E$39="Non-endemic",IF(INTRO!$E$37="Non-endemic","Not required",COUNTRY_INFO!P46),"Treat with IVM")</f>
        <v>Treat with IVM</v>
      </c>
      <c r="I46" s="15">
        <f t="shared" si="6"/>
        <v>0</v>
      </c>
      <c r="J46" s="15">
        <f t="shared" si="7"/>
        <v>0</v>
      </c>
      <c r="K46" s="27"/>
      <c r="L46" s="17">
        <f t="shared" si="8"/>
        <v>0</v>
      </c>
      <c r="M46" s="17">
        <f t="shared" si="9"/>
        <v>0</v>
      </c>
    </row>
    <row r="47" spans="1:13" x14ac:dyDescent="0.25">
      <c r="A47" s="14" t="str">
        <f>IF(INTRO!$E$39&lt;&gt;"Non-endemic", " ", IF(INTRO!$E$37="Non-endemic"," ", IF(COUNTRY_INFO!A47=0," ",COUNTRY_INFO!A47)))</f>
        <v xml:space="preserve"> </v>
      </c>
      <c r="B47" s="14" t="str">
        <f>IF(INTRO!$E$39&lt;&gt;"Non-endemic", " ", IF(INTRO!$E$37="Non-endemic"," ", IF(COUNTRY_INFO!B47=0," ",COUNTRY_INFO!B47)))</f>
        <v xml:space="preserve"> </v>
      </c>
      <c r="C47" s="14" t="str">
        <f>IF(INTRO!$E$39&lt;&gt;"Non-endemic", " ", IF(INTRO!$E$37="Non-endemic"," ", IF(COUNTRY_INFO!C47=0," ",COUNTRY_INFO!C47)))</f>
        <v xml:space="preserve"> </v>
      </c>
      <c r="D47" s="15">
        <f>IF(INTRO!$E$39&lt;&gt;"Non-endemic", 0, IF(INTRO!$E$37="Non-endemic",0,IF(COUNTRY_INFO!$H47=1,COUNTRY_INFO!E47,0)))</f>
        <v>0</v>
      </c>
      <c r="E47" s="15">
        <f>IF(INTRO!$E$39&lt;&gt;"Non-endemic", 0, IF(INTRO!$E$37="Non-endemic",0,IF(COUNTRY_INFO!$H47=1,COUNTRY_INFO!F47,0)))</f>
        <v>0</v>
      </c>
      <c r="F47" s="15">
        <f>IF(INTRO!$E$39&lt;&gt;"Non-endemic", 0, IF(INTRO!$E$37="Non-endemic",0,IF(COUNTRY_INFO!$H47=1,COUNTRY_INFO!G47,0)))</f>
        <v>0</v>
      </c>
      <c r="G47" s="15">
        <f t="shared" si="5"/>
        <v>0</v>
      </c>
      <c r="H47" s="16" t="str">
        <f>IF(INTRO!$E$39="Non-endemic",IF(INTRO!$E$37="Non-endemic","Not required",COUNTRY_INFO!P47),"Treat with IVM")</f>
        <v>Treat with IVM</v>
      </c>
      <c r="I47" s="15">
        <f t="shared" si="6"/>
        <v>0</v>
      </c>
      <c r="J47" s="15">
        <f t="shared" si="7"/>
        <v>0</v>
      </c>
      <c r="K47" s="27"/>
      <c r="L47" s="17">
        <f t="shared" si="8"/>
        <v>0</v>
      </c>
      <c r="M47" s="17">
        <f t="shared" si="9"/>
        <v>0</v>
      </c>
    </row>
    <row r="48" spans="1:13" x14ac:dyDescent="0.25">
      <c r="A48" s="14" t="str">
        <f>IF(INTRO!$E$39&lt;&gt;"Non-endemic", " ", IF(INTRO!$E$37="Non-endemic"," ", IF(COUNTRY_INFO!A48=0," ",COUNTRY_INFO!A48)))</f>
        <v xml:space="preserve"> </v>
      </c>
      <c r="B48" s="14" t="str">
        <f>IF(INTRO!$E$39&lt;&gt;"Non-endemic", " ", IF(INTRO!$E$37="Non-endemic"," ", IF(COUNTRY_INFO!B48=0," ",COUNTRY_INFO!B48)))</f>
        <v xml:space="preserve"> </v>
      </c>
      <c r="C48" s="14" t="str">
        <f>IF(INTRO!$E$39&lt;&gt;"Non-endemic", " ", IF(INTRO!$E$37="Non-endemic"," ", IF(COUNTRY_INFO!C48=0," ",COUNTRY_INFO!C48)))</f>
        <v xml:space="preserve"> </v>
      </c>
      <c r="D48" s="15">
        <f>IF(INTRO!$E$39&lt;&gt;"Non-endemic", 0, IF(INTRO!$E$37="Non-endemic",0,IF(COUNTRY_INFO!$H48=1,COUNTRY_INFO!E48,0)))</f>
        <v>0</v>
      </c>
      <c r="E48" s="15">
        <f>IF(INTRO!$E$39&lt;&gt;"Non-endemic", 0, IF(INTRO!$E$37="Non-endemic",0,IF(COUNTRY_INFO!$H48=1,COUNTRY_INFO!F48,0)))</f>
        <v>0</v>
      </c>
      <c r="F48" s="15">
        <f>IF(INTRO!$E$39&lt;&gt;"Non-endemic", 0, IF(INTRO!$E$37="Non-endemic",0,IF(COUNTRY_INFO!$H48=1,COUNTRY_INFO!G48,0)))</f>
        <v>0</v>
      </c>
      <c r="G48" s="15">
        <f t="shared" si="5"/>
        <v>0</v>
      </c>
      <c r="H48" s="16" t="str">
        <f>IF(INTRO!$E$39="Non-endemic",IF(INTRO!$E$37="Non-endemic","Not required",COUNTRY_INFO!P48),"Treat with IVM")</f>
        <v>Treat with IVM</v>
      </c>
      <c r="I48" s="15">
        <f t="shared" si="6"/>
        <v>0</v>
      </c>
      <c r="J48" s="15">
        <f t="shared" si="7"/>
        <v>0</v>
      </c>
      <c r="K48" s="27"/>
      <c r="L48" s="17">
        <f t="shared" si="8"/>
        <v>0</v>
      </c>
      <c r="M48" s="17">
        <f t="shared" si="9"/>
        <v>0</v>
      </c>
    </row>
    <row r="49" spans="1:13" x14ac:dyDescent="0.25">
      <c r="A49" s="14" t="str">
        <f>IF(INTRO!$E$39&lt;&gt;"Non-endemic", " ", IF(INTRO!$E$37="Non-endemic"," ", IF(COUNTRY_INFO!A49=0," ",COUNTRY_INFO!A49)))</f>
        <v xml:space="preserve"> </v>
      </c>
      <c r="B49" s="14" t="str">
        <f>IF(INTRO!$E$39&lt;&gt;"Non-endemic", " ", IF(INTRO!$E$37="Non-endemic"," ", IF(COUNTRY_INFO!B49=0," ",COUNTRY_INFO!B49)))</f>
        <v xml:space="preserve"> </v>
      </c>
      <c r="C49" s="14" t="str">
        <f>IF(INTRO!$E$39&lt;&gt;"Non-endemic", " ", IF(INTRO!$E$37="Non-endemic"," ", IF(COUNTRY_INFO!C49=0," ",COUNTRY_INFO!C49)))</f>
        <v xml:space="preserve"> </v>
      </c>
      <c r="D49" s="15">
        <f>IF(INTRO!$E$39&lt;&gt;"Non-endemic", 0, IF(INTRO!$E$37="Non-endemic",0,IF(COUNTRY_INFO!$H49=1,COUNTRY_INFO!E49,0)))</f>
        <v>0</v>
      </c>
      <c r="E49" s="15">
        <f>IF(INTRO!$E$39&lt;&gt;"Non-endemic", 0, IF(INTRO!$E$37="Non-endemic",0,IF(COUNTRY_INFO!$H49=1,COUNTRY_INFO!F49,0)))</f>
        <v>0</v>
      </c>
      <c r="F49" s="15">
        <f>IF(INTRO!$E$39&lt;&gt;"Non-endemic", 0, IF(INTRO!$E$37="Non-endemic",0,IF(COUNTRY_INFO!$H49=1,COUNTRY_INFO!G49,0)))</f>
        <v>0</v>
      </c>
      <c r="G49" s="15">
        <f t="shared" si="5"/>
        <v>0</v>
      </c>
      <c r="H49" s="16" t="str">
        <f>IF(INTRO!$E$39="Non-endemic",IF(INTRO!$E$37="Non-endemic","Not required",COUNTRY_INFO!P49),"Treat with IVM")</f>
        <v>Treat with IVM</v>
      </c>
      <c r="I49" s="15">
        <f t="shared" si="6"/>
        <v>0</v>
      </c>
      <c r="J49" s="15">
        <f t="shared" si="7"/>
        <v>0</v>
      </c>
      <c r="K49" s="27"/>
      <c r="L49" s="17">
        <f t="shared" si="8"/>
        <v>0</v>
      </c>
      <c r="M49" s="17">
        <f t="shared" si="9"/>
        <v>0</v>
      </c>
    </row>
    <row r="50" spans="1:13" x14ac:dyDescent="0.25">
      <c r="A50" s="14" t="str">
        <f>IF(INTRO!$E$39&lt;&gt;"Non-endemic", " ", IF(INTRO!$E$37="Non-endemic"," ", IF(COUNTRY_INFO!A50=0," ",COUNTRY_INFO!A50)))</f>
        <v xml:space="preserve"> </v>
      </c>
      <c r="B50" s="14" t="str">
        <f>IF(INTRO!$E$39&lt;&gt;"Non-endemic", " ", IF(INTRO!$E$37="Non-endemic"," ", IF(COUNTRY_INFO!B50=0," ",COUNTRY_INFO!B50)))</f>
        <v xml:space="preserve"> </v>
      </c>
      <c r="C50" s="14" t="str">
        <f>IF(INTRO!$E$39&lt;&gt;"Non-endemic", " ", IF(INTRO!$E$37="Non-endemic"," ", IF(COUNTRY_INFO!C50=0," ",COUNTRY_INFO!C50)))</f>
        <v xml:space="preserve"> </v>
      </c>
      <c r="D50" s="15">
        <f>IF(INTRO!$E$39&lt;&gt;"Non-endemic", 0, IF(INTRO!$E$37="Non-endemic",0,IF(COUNTRY_INFO!$H50=1,COUNTRY_INFO!E50,0)))</f>
        <v>0</v>
      </c>
      <c r="E50" s="15">
        <f>IF(INTRO!$E$39&lt;&gt;"Non-endemic", 0, IF(INTRO!$E$37="Non-endemic",0,IF(COUNTRY_INFO!$H50=1,COUNTRY_INFO!F50,0)))</f>
        <v>0</v>
      </c>
      <c r="F50" s="15">
        <f>IF(INTRO!$E$39&lt;&gt;"Non-endemic", 0, IF(INTRO!$E$37="Non-endemic",0,IF(COUNTRY_INFO!$H50=1,COUNTRY_INFO!G50,0)))</f>
        <v>0</v>
      </c>
      <c r="G50" s="15">
        <f t="shared" si="5"/>
        <v>0</v>
      </c>
      <c r="H50" s="16" t="str">
        <f>IF(INTRO!$E$39="Non-endemic",IF(INTRO!$E$37="Non-endemic","Not required",COUNTRY_INFO!P50),"Treat with IVM")</f>
        <v>Treat with IVM</v>
      </c>
      <c r="I50" s="15">
        <f t="shared" si="6"/>
        <v>0</v>
      </c>
      <c r="J50" s="15">
        <f t="shared" si="7"/>
        <v>0</v>
      </c>
      <c r="K50" s="27"/>
      <c r="L50" s="17">
        <f t="shared" si="8"/>
        <v>0</v>
      </c>
      <c r="M50" s="17">
        <f t="shared" si="9"/>
        <v>0</v>
      </c>
    </row>
    <row r="51" spans="1:13" x14ac:dyDescent="0.25">
      <c r="A51" s="14" t="str">
        <f>IF(INTRO!$E$39&lt;&gt;"Non-endemic", " ", IF(INTRO!$E$37="Non-endemic"," ", IF(COUNTRY_INFO!A51=0," ",COUNTRY_INFO!A51)))</f>
        <v xml:space="preserve"> </v>
      </c>
      <c r="B51" s="14" t="str">
        <f>IF(INTRO!$E$39&lt;&gt;"Non-endemic", " ", IF(INTRO!$E$37="Non-endemic"," ", IF(COUNTRY_INFO!B51=0," ",COUNTRY_INFO!B51)))</f>
        <v xml:space="preserve"> </v>
      </c>
      <c r="C51" s="14" t="str">
        <f>IF(INTRO!$E$39&lt;&gt;"Non-endemic", " ", IF(INTRO!$E$37="Non-endemic"," ", IF(COUNTRY_INFO!C51=0," ",COUNTRY_INFO!C51)))</f>
        <v xml:space="preserve"> </v>
      </c>
      <c r="D51" s="15">
        <f>IF(INTRO!$E$39&lt;&gt;"Non-endemic", 0, IF(INTRO!$E$37="Non-endemic",0,IF(COUNTRY_INFO!$H51=1,COUNTRY_INFO!E51,0)))</f>
        <v>0</v>
      </c>
      <c r="E51" s="15">
        <f>IF(INTRO!$E$39&lt;&gt;"Non-endemic", 0, IF(INTRO!$E$37="Non-endemic",0,IF(COUNTRY_INFO!$H51=1,COUNTRY_INFO!F51,0)))</f>
        <v>0</v>
      </c>
      <c r="F51" s="15">
        <f>IF(INTRO!$E$39&lt;&gt;"Non-endemic", 0, IF(INTRO!$E$37="Non-endemic",0,IF(COUNTRY_INFO!$H51=1,COUNTRY_INFO!G51,0)))</f>
        <v>0</v>
      </c>
      <c r="G51" s="15">
        <f t="shared" si="5"/>
        <v>0</v>
      </c>
      <c r="H51" s="16" t="str">
        <f>IF(INTRO!$E$39="Non-endemic",IF(INTRO!$E$37="Non-endemic","Not required",COUNTRY_INFO!P51),"Treat with IVM")</f>
        <v>Treat with IVM</v>
      </c>
      <c r="I51" s="15">
        <f t="shared" si="6"/>
        <v>0</v>
      </c>
      <c r="J51" s="15">
        <f t="shared" si="7"/>
        <v>0</v>
      </c>
      <c r="K51" s="27"/>
      <c r="L51" s="17">
        <f t="shared" si="8"/>
        <v>0</v>
      </c>
      <c r="M51" s="17">
        <f t="shared" si="9"/>
        <v>0</v>
      </c>
    </row>
    <row r="52" spans="1:13" x14ac:dyDescent="0.25">
      <c r="A52" s="14" t="str">
        <f>IF(INTRO!$E$39&lt;&gt;"Non-endemic", " ", IF(INTRO!$E$37="Non-endemic"," ", IF(COUNTRY_INFO!A52=0," ",COUNTRY_INFO!A52)))</f>
        <v xml:space="preserve"> </v>
      </c>
      <c r="B52" s="14" t="str">
        <f>IF(INTRO!$E$39&lt;&gt;"Non-endemic", " ", IF(INTRO!$E$37="Non-endemic"," ", IF(COUNTRY_INFO!B52=0," ",COUNTRY_INFO!B52)))</f>
        <v xml:space="preserve"> </v>
      </c>
      <c r="C52" s="14" t="str">
        <f>IF(INTRO!$E$39&lt;&gt;"Non-endemic", " ", IF(INTRO!$E$37="Non-endemic"," ", IF(COUNTRY_INFO!C52=0," ",COUNTRY_INFO!C52)))</f>
        <v xml:space="preserve"> </v>
      </c>
      <c r="D52" s="15">
        <f>IF(INTRO!$E$39&lt;&gt;"Non-endemic", 0, IF(INTRO!$E$37="Non-endemic",0,IF(COUNTRY_INFO!$H52=1,COUNTRY_INFO!E52,0)))</f>
        <v>0</v>
      </c>
      <c r="E52" s="15">
        <f>IF(INTRO!$E$39&lt;&gt;"Non-endemic", 0, IF(INTRO!$E$37="Non-endemic",0,IF(COUNTRY_INFO!$H52=1,COUNTRY_INFO!F52,0)))</f>
        <v>0</v>
      </c>
      <c r="F52" s="15">
        <f>IF(INTRO!$E$39&lt;&gt;"Non-endemic", 0, IF(INTRO!$E$37="Non-endemic",0,IF(COUNTRY_INFO!$H52=1,COUNTRY_INFO!G52,0)))</f>
        <v>0</v>
      </c>
      <c r="G52" s="15">
        <f t="shared" si="5"/>
        <v>0</v>
      </c>
      <c r="H52" s="16" t="str">
        <f>IF(INTRO!$E$39="Non-endemic",IF(INTRO!$E$37="Non-endemic","Not required",COUNTRY_INFO!P52),"Treat with IVM")</f>
        <v>Treat with IVM</v>
      </c>
      <c r="I52" s="15">
        <f t="shared" si="6"/>
        <v>0</v>
      </c>
      <c r="J52" s="15">
        <f t="shared" si="7"/>
        <v>0</v>
      </c>
      <c r="K52" s="27"/>
      <c r="L52" s="17">
        <f t="shared" si="8"/>
        <v>0</v>
      </c>
      <c r="M52" s="17">
        <f t="shared" si="9"/>
        <v>0</v>
      </c>
    </row>
    <row r="53" spans="1:13" x14ac:dyDescent="0.25">
      <c r="A53" s="14" t="str">
        <f>IF(INTRO!$E$39&lt;&gt;"Non-endemic", " ", IF(INTRO!$E$37="Non-endemic"," ", IF(COUNTRY_INFO!A53=0," ",COUNTRY_INFO!A53)))</f>
        <v xml:space="preserve"> </v>
      </c>
      <c r="B53" s="14" t="str">
        <f>IF(INTRO!$E$39&lt;&gt;"Non-endemic", " ", IF(INTRO!$E$37="Non-endemic"," ", IF(COUNTRY_INFO!B53=0," ",COUNTRY_INFO!B53)))</f>
        <v xml:space="preserve"> </v>
      </c>
      <c r="C53" s="14" t="str">
        <f>IF(INTRO!$E$39&lt;&gt;"Non-endemic", " ", IF(INTRO!$E$37="Non-endemic"," ", IF(COUNTRY_INFO!C53=0," ",COUNTRY_INFO!C53)))</f>
        <v xml:space="preserve"> </v>
      </c>
      <c r="D53" s="15">
        <f>IF(INTRO!$E$39&lt;&gt;"Non-endemic", 0, IF(INTRO!$E$37="Non-endemic",0,IF(COUNTRY_INFO!$H53=1,COUNTRY_INFO!E53,0)))</f>
        <v>0</v>
      </c>
      <c r="E53" s="15">
        <f>IF(INTRO!$E$39&lt;&gt;"Non-endemic", 0, IF(INTRO!$E$37="Non-endemic",0,IF(COUNTRY_INFO!$H53=1,COUNTRY_INFO!F53,0)))</f>
        <v>0</v>
      </c>
      <c r="F53" s="15">
        <f>IF(INTRO!$E$39&lt;&gt;"Non-endemic", 0, IF(INTRO!$E$37="Non-endemic",0,IF(COUNTRY_INFO!$H53=1,COUNTRY_INFO!G53,0)))</f>
        <v>0</v>
      </c>
      <c r="G53" s="15">
        <f t="shared" si="5"/>
        <v>0</v>
      </c>
      <c r="H53" s="16" t="str">
        <f>IF(INTRO!$E$39="Non-endemic",IF(INTRO!$E$37="Non-endemic","Not required",COUNTRY_INFO!P53),"Treat with IVM")</f>
        <v>Treat with IVM</v>
      </c>
      <c r="I53" s="15">
        <f t="shared" si="6"/>
        <v>0</v>
      </c>
      <c r="J53" s="15">
        <f t="shared" si="7"/>
        <v>0</v>
      </c>
      <c r="K53" s="27"/>
      <c r="L53" s="17">
        <f t="shared" si="8"/>
        <v>0</v>
      </c>
      <c r="M53" s="17">
        <f t="shared" si="9"/>
        <v>0</v>
      </c>
    </row>
    <row r="54" spans="1:13" x14ac:dyDescent="0.25">
      <c r="A54" s="14" t="str">
        <f>IF(INTRO!$E$39&lt;&gt;"Non-endemic", " ", IF(INTRO!$E$37="Non-endemic"," ", IF(COUNTRY_INFO!A54=0," ",COUNTRY_INFO!A54)))</f>
        <v xml:space="preserve"> </v>
      </c>
      <c r="B54" s="14" t="str">
        <f>IF(INTRO!$E$39&lt;&gt;"Non-endemic", " ", IF(INTRO!$E$37="Non-endemic"," ", IF(COUNTRY_INFO!B54=0," ",COUNTRY_INFO!B54)))</f>
        <v xml:space="preserve"> </v>
      </c>
      <c r="C54" s="14" t="str">
        <f>IF(INTRO!$E$39&lt;&gt;"Non-endemic", " ", IF(INTRO!$E$37="Non-endemic"," ", IF(COUNTRY_INFO!C54=0," ",COUNTRY_INFO!C54)))</f>
        <v xml:space="preserve"> </v>
      </c>
      <c r="D54" s="15">
        <f>IF(INTRO!$E$39&lt;&gt;"Non-endemic", 0, IF(INTRO!$E$37="Non-endemic",0,IF(COUNTRY_INFO!$H54=1,COUNTRY_INFO!E54,0)))</f>
        <v>0</v>
      </c>
      <c r="E54" s="15">
        <f>IF(INTRO!$E$39&lt;&gt;"Non-endemic", 0, IF(INTRO!$E$37="Non-endemic",0,IF(COUNTRY_INFO!$H54=1,COUNTRY_INFO!F54,0)))</f>
        <v>0</v>
      </c>
      <c r="F54" s="15">
        <f>IF(INTRO!$E$39&lt;&gt;"Non-endemic", 0, IF(INTRO!$E$37="Non-endemic",0,IF(COUNTRY_INFO!$H54=1,COUNTRY_INFO!G54,0)))</f>
        <v>0</v>
      </c>
      <c r="G54" s="15">
        <f t="shared" si="5"/>
        <v>0</v>
      </c>
      <c r="H54" s="16" t="str">
        <f>IF(INTRO!$E$39="Non-endemic",IF(INTRO!$E$37="Non-endemic","Not required",COUNTRY_INFO!P54),"Treat with IVM")</f>
        <v>Treat with IVM</v>
      </c>
      <c r="I54" s="15">
        <f t="shared" si="6"/>
        <v>0</v>
      </c>
      <c r="J54" s="15">
        <f t="shared" si="7"/>
        <v>0</v>
      </c>
      <c r="K54" s="27"/>
      <c r="L54" s="17">
        <f t="shared" si="8"/>
        <v>0</v>
      </c>
      <c r="M54" s="17">
        <f t="shared" si="9"/>
        <v>0</v>
      </c>
    </row>
    <row r="55" spans="1:13" x14ac:dyDescent="0.25">
      <c r="A55" s="14" t="str">
        <f>IF(INTRO!$E$39&lt;&gt;"Non-endemic", " ", IF(INTRO!$E$37="Non-endemic"," ", IF(COUNTRY_INFO!A55=0," ",COUNTRY_INFO!A55)))</f>
        <v xml:space="preserve"> </v>
      </c>
      <c r="B55" s="14" t="str">
        <f>IF(INTRO!$E$39&lt;&gt;"Non-endemic", " ", IF(INTRO!$E$37="Non-endemic"," ", IF(COUNTRY_INFO!B55=0," ",COUNTRY_INFO!B55)))</f>
        <v xml:space="preserve"> </v>
      </c>
      <c r="C55" s="14" t="str">
        <f>IF(INTRO!$E$39&lt;&gt;"Non-endemic", " ", IF(INTRO!$E$37="Non-endemic"," ", IF(COUNTRY_INFO!C55=0," ",COUNTRY_INFO!C55)))</f>
        <v xml:space="preserve"> </v>
      </c>
      <c r="D55" s="15">
        <f>IF(INTRO!$E$39&lt;&gt;"Non-endemic", 0, IF(INTRO!$E$37="Non-endemic",0,IF(COUNTRY_INFO!$H55=1,COUNTRY_INFO!E55,0)))</f>
        <v>0</v>
      </c>
      <c r="E55" s="15">
        <f>IF(INTRO!$E$39&lt;&gt;"Non-endemic", 0, IF(INTRO!$E$37="Non-endemic",0,IF(COUNTRY_INFO!$H55=1,COUNTRY_INFO!F55,0)))</f>
        <v>0</v>
      </c>
      <c r="F55" s="15">
        <f>IF(INTRO!$E$39&lt;&gt;"Non-endemic", 0, IF(INTRO!$E$37="Non-endemic",0,IF(COUNTRY_INFO!$H55=1,COUNTRY_INFO!G55,0)))</f>
        <v>0</v>
      </c>
      <c r="G55" s="15">
        <f t="shared" si="5"/>
        <v>0</v>
      </c>
      <c r="H55" s="16" t="str">
        <f>IF(INTRO!$E$39="Non-endemic",IF(INTRO!$E$37="Non-endemic","Not required",COUNTRY_INFO!P55),"Treat with IVM")</f>
        <v>Treat with IVM</v>
      </c>
      <c r="I55" s="15">
        <f t="shared" si="6"/>
        <v>0</v>
      </c>
      <c r="J55" s="15">
        <f t="shared" si="7"/>
        <v>0</v>
      </c>
      <c r="K55" s="27"/>
      <c r="L55" s="17">
        <f t="shared" si="8"/>
        <v>0</v>
      </c>
      <c r="M55" s="17">
        <f t="shared" si="9"/>
        <v>0</v>
      </c>
    </row>
    <row r="56" spans="1:13" x14ac:dyDescent="0.25">
      <c r="A56" s="14" t="str">
        <f>IF(INTRO!$E$39&lt;&gt;"Non-endemic", " ", IF(INTRO!$E$37="Non-endemic"," ", IF(COUNTRY_INFO!A56=0," ",COUNTRY_INFO!A56)))</f>
        <v xml:space="preserve"> </v>
      </c>
      <c r="B56" s="14" t="str">
        <f>IF(INTRO!$E$39&lt;&gt;"Non-endemic", " ", IF(INTRO!$E$37="Non-endemic"," ", IF(COUNTRY_INFO!B56=0," ",COUNTRY_INFO!B56)))</f>
        <v xml:space="preserve"> </v>
      </c>
      <c r="C56" s="14" t="str">
        <f>IF(INTRO!$E$39&lt;&gt;"Non-endemic", " ", IF(INTRO!$E$37="Non-endemic"," ", IF(COUNTRY_INFO!C56=0," ",COUNTRY_INFO!C56)))</f>
        <v xml:space="preserve"> </v>
      </c>
      <c r="D56" s="15">
        <f>IF(INTRO!$E$39&lt;&gt;"Non-endemic", 0, IF(INTRO!$E$37="Non-endemic",0,IF(COUNTRY_INFO!$H56=1,COUNTRY_INFO!E56,0)))</f>
        <v>0</v>
      </c>
      <c r="E56" s="15">
        <f>IF(INTRO!$E$39&lt;&gt;"Non-endemic", 0, IF(INTRO!$E$37="Non-endemic",0,IF(COUNTRY_INFO!$H56=1,COUNTRY_INFO!F56,0)))</f>
        <v>0</v>
      </c>
      <c r="F56" s="15">
        <f>IF(INTRO!$E$39&lt;&gt;"Non-endemic", 0, IF(INTRO!$E$37="Non-endemic",0,IF(COUNTRY_INFO!$H56=1,COUNTRY_INFO!G56,0)))</f>
        <v>0</v>
      </c>
      <c r="G56" s="15">
        <f t="shared" si="5"/>
        <v>0</v>
      </c>
      <c r="H56" s="16" t="str">
        <f>IF(INTRO!$E$39="Non-endemic",IF(INTRO!$E$37="Non-endemic","Not required",COUNTRY_INFO!P56),"Treat with IVM")</f>
        <v>Treat with IVM</v>
      </c>
      <c r="I56" s="15">
        <f t="shared" si="6"/>
        <v>0</v>
      </c>
      <c r="J56" s="15">
        <f t="shared" si="7"/>
        <v>0</v>
      </c>
      <c r="K56" s="27"/>
      <c r="L56" s="17">
        <f t="shared" si="8"/>
        <v>0</v>
      </c>
      <c r="M56" s="17">
        <f t="shared" si="9"/>
        <v>0</v>
      </c>
    </row>
    <row r="57" spans="1:13" x14ac:dyDescent="0.25">
      <c r="A57" s="14" t="str">
        <f>IF(INTRO!$E$39&lt;&gt;"Non-endemic", " ", IF(INTRO!$E$37="Non-endemic"," ", IF(COUNTRY_INFO!A57=0," ",COUNTRY_INFO!A57)))</f>
        <v xml:space="preserve"> </v>
      </c>
      <c r="B57" s="14" t="str">
        <f>IF(INTRO!$E$39&lt;&gt;"Non-endemic", " ", IF(INTRO!$E$37="Non-endemic"," ", IF(COUNTRY_INFO!B57=0," ",COUNTRY_INFO!B57)))</f>
        <v xml:space="preserve"> </v>
      </c>
      <c r="C57" s="14" t="str">
        <f>IF(INTRO!$E$39&lt;&gt;"Non-endemic", " ", IF(INTRO!$E$37="Non-endemic"," ", IF(COUNTRY_INFO!C57=0," ",COUNTRY_INFO!C57)))</f>
        <v xml:space="preserve"> </v>
      </c>
      <c r="D57" s="15">
        <f>IF(INTRO!$E$39&lt;&gt;"Non-endemic", 0, IF(INTRO!$E$37="Non-endemic",0,IF(COUNTRY_INFO!$H57=1,COUNTRY_INFO!E57,0)))</f>
        <v>0</v>
      </c>
      <c r="E57" s="15">
        <f>IF(INTRO!$E$39&lt;&gt;"Non-endemic", 0, IF(INTRO!$E$37="Non-endemic",0,IF(COUNTRY_INFO!$H57=1,COUNTRY_INFO!F57,0)))</f>
        <v>0</v>
      </c>
      <c r="F57" s="15">
        <f>IF(INTRO!$E$39&lt;&gt;"Non-endemic", 0, IF(INTRO!$E$37="Non-endemic",0,IF(COUNTRY_INFO!$H57=1,COUNTRY_INFO!G57,0)))</f>
        <v>0</v>
      </c>
      <c r="G57" s="15">
        <f t="shared" si="5"/>
        <v>0</v>
      </c>
      <c r="H57" s="16" t="str">
        <f>IF(INTRO!$E$39="Non-endemic",IF(INTRO!$E$37="Non-endemic","Not required",COUNTRY_INFO!P57),"Treat with IVM")</f>
        <v>Treat with IVM</v>
      </c>
      <c r="I57" s="15">
        <f t="shared" si="6"/>
        <v>0</v>
      </c>
      <c r="J57" s="15">
        <f t="shared" si="7"/>
        <v>0</v>
      </c>
      <c r="K57" s="27"/>
      <c r="L57" s="17">
        <f t="shared" si="8"/>
        <v>0</v>
      </c>
      <c r="M57" s="17">
        <f t="shared" si="9"/>
        <v>0</v>
      </c>
    </row>
    <row r="58" spans="1:13" x14ac:dyDescent="0.25">
      <c r="A58" s="14" t="str">
        <f>IF(INTRO!$E$39&lt;&gt;"Non-endemic", " ", IF(INTRO!$E$37="Non-endemic"," ", IF(COUNTRY_INFO!A58=0," ",COUNTRY_INFO!A58)))</f>
        <v xml:space="preserve"> </v>
      </c>
      <c r="B58" s="14" t="str">
        <f>IF(INTRO!$E$39&lt;&gt;"Non-endemic", " ", IF(INTRO!$E$37="Non-endemic"," ", IF(COUNTRY_INFO!B58=0," ",COUNTRY_INFO!B58)))</f>
        <v xml:space="preserve"> </v>
      </c>
      <c r="C58" s="14" t="str">
        <f>IF(INTRO!$E$39&lt;&gt;"Non-endemic", " ", IF(INTRO!$E$37="Non-endemic"," ", IF(COUNTRY_INFO!C58=0," ",COUNTRY_INFO!C58)))</f>
        <v xml:space="preserve"> </v>
      </c>
      <c r="D58" s="15">
        <f>IF(INTRO!$E$39&lt;&gt;"Non-endemic", 0, IF(INTRO!$E$37="Non-endemic",0,IF(COUNTRY_INFO!$H58=1,COUNTRY_INFO!E58,0)))</f>
        <v>0</v>
      </c>
      <c r="E58" s="15">
        <f>IF(INTRO!$E$39&lt;&gt;"Non-endemic", 0, IF(INTRO!$E$37="Non-endemic",0,IF(COUNTRY_INFO!$H58=1,COUNTRY_INFO!F58,0)))</f>
        <v>0</v>
      </c>
      <c r="F58" s="15">
        <f>IF(INTRO!$E$39&lt;&gt;"Non-endemic", 0, IF(INTRO!$E$37="Non-endemic",0,IF(COUNTRY_INFO!$H58=1,COUNTRY_INFO!G58,0)))</f>
        <v>0</v>
      </c>
      <c r="G58" s="15">
        <f t="shared" si="5"/>
        <v>0</v>
      </c>
      <c r="H58" s="16" t="str">
        <f>IF(INTRO!$E$39="Non-endemic",IF(INTRO!$E$37="Non-endemic","Not required",COUNTRY_INFO!P58),"Treat with IVM")</f>
        <v>Treat with IVM</v>
      </c>
      <c r="I58" s="15">
        <f t="shared" si="6"/>
        <v>0</v>
      </c>
      <c r="J58" s="15">
        <f t="shared" si="7"/>
        <v>0</v>
      </c>
      <c r="K58" s="27"/>
      <c r="L58" s="17">
        <f t="shared" si="8"/>
        <v>0</v>
      </c>
      <c r="M58" s="17">
        <f t="shared" si="9"/>
        <v>0</v>
      </c>
    </row>
    <row r="59" spans="1:13" x14ac:dyDescent="0.25">
      <c r="A59" s="14" t="str">
        <f>IF(INTRO!$E$39&lt;&gt;"Non-endemic", " ", IF(INTRO!$E$37="Non-endemic"," ", IF(COUNTRY_INFO!A59=0," ",COUNTRY_INFO!A59)))</f>
        <v xml:space="preserve"> </v>
      </c>
      <c r="B59" s="14" t="str">
        <f>IF(INTRO!$E$39&lt;&gt;"Non-endemic", " ", IF(INTRO!$E$37="Non-endemic"," ", IF(COUNTRY_INFO!B59=0," ",COUNTRY_INFO!B59)))</f>
        <v xml:space="preserve"> </v>
      </c>
      <c r="C59" s="14" t="str">
        <f>IF(INTRO!$E$39&lt;&gt;"Non-endemic", " ", IF(INTRO!$E$37="Non-endemic"," ", IF(COUNTRY_INFO!C59=0," ",COUNTRY_INFO!C59)))</f>
        <v xml:space="preserve"> </v>
      </c>
      <c r="D59" s="15">
        <f>IF(INTRO!$E$39&lt;&gt;"Non-endemic", 0, IF(INTRO!$E$37="Non-endemic",0,IF(COUNTRY_INFO!$H59=1,COUNTRY_INFO!E59,0)))</f>
        <v>0</v>
      </c>
      <c r="E59" s="15">
        <f>IF(INTRO!$E$39&lt;&gt;"Non-endemic", 0, IF(INTRO!$E$37="Non-endemic",0,IF(COUNTRY_INFO!$H59=1,COUNTRY_INFO!F59,0)))</f>
        <v>0</v>
      </c>
      <c r="F59" s="15">
        <f>IF(INTRO!$E$39&lt;&gt;"Non-endemic", 0, IF(INTRO!$E$37="Non-endemic",0,IF(COUNTRY_INFO!$H59=1,COUNTRY_INFO!G59,0)))</f>
        <v>0</v>
      </c>
      <c r="G59" s="15">
        <f t="shared" si="5"/>
        <v>0</v>
      </c>
      <c r="H59" s="16" t="str">
        <f>IF(INTRO!$E$39="Non-endemic",IF(INTRO!$E$37="Non-endemic","Not required",COUNTRY_INFO!P59),"Treat with IVM")</f>
        <v>Treat with IVM</v>
      </c>
      <c r="I59" s="15">
        <f t="shared" si="6"/>
        <v>0</v>
      </c>
      <c r="J59" s="15">
        <f t="shared" si="7"/>
        <v>0</v>
      </c>
      <c r="K59" s="27"/>
      <c r="L59" s="17">
        <f t="shared" si="8"/>
        <v>0</v>
      </c>
      <c r="M59" s="17">
        <f t="shared" si="9"/>
        <v>0</v>
      </c>
    </row>
    <row r="60" spans="1:13" x14ac:dyDescent="0.25">
      <c r="A60" s="14" t="str">
        <f>IF(INTRO!$E$39&lt;&gt;"Non-endemic", " ", IF(INTRO!$E$37="Non-endemic"," ", IF(COUNTRY_INFO!A60=0," ",COUNTRY_INFO!A60)))</f>
        <v xml:space="preserve"> </v>
      </c>
      <c r="B60" s="14" t="str">
        <f>IF(INTRO!$E$39&lt;&gt;"Non-endemic", " ", IF(INTRO!$E$37="Non-endemic"," ", IF(COUNTRY_INFO!B60=0," ",COUNTRY_INFO!B60)))</f>
        <v xml:space="preserve"> </v>
      </c>
      <c r="C60" s="14" t="str">
        <f>IF(INTRO!$E$39&lt;&gt;"Non-endemic", " ", IF(INTRO!$E$37="Non-endemic"," ", IF(COUNTRY_INFO!C60=0," ",COUNTRY_INFO!C60)))</f>
        <v xml:space="preserve"> </v>
      </c>
      <c r="D60" s="15">
        <f>IF(INTRO!$E$39&lt;&gt;"Non-endemic", 0, IF(INTRO!$E$37="Non-endemic",0,IF(COUNTRY_INFO!$H60=1,COUNTRY_INFO!E60,0)))</f>
        <v>0</v>
      </c>
      <c r="E60" s="15">
        <f>IF(INTRO!$E$39&lt;&gt;"Non-endemic", 0, IF(INTRO!$E$37="Non-endemic",0,IF(COUNTRY_INFO!$H60=1,COUNTRY_INFO!F60,0)))</f>
        <v>0</v>
      </c>
      <c r="F60" s="15">
        <f>IF(INTRO!$E$39&lt;&gt;"Non-endemic", 0, IF(INTRO!$E$37="Non-endemic",0,IF(COUNTRY_INFO!$H60=1,COUNTRY_INFO!G60,0)))</f>
        <v>0</v>
      </c>
      <c r="G60" s="15">
        <f t="shared" si="5"/>
        <v>0</v>
      </c>
      <c r="H60" s="16" t="str">
        <f>IF(INTRO!$E$39="Non-endemic",IF(INTRO!$E$37="Non-endemic","Not required",COUNTRY_INFO!P60),"Treat with IVM")</f>
        <v>Treat with IVM</v>
      </c>
      <c r="I60" s="15">
        <f t="shared" si="6"/>
        <v>0</v>
      </c>
      <c r="J60" s="15">
        <f t="shared" si="7"/>
        <v>0</v>
      </c>
      <c r="K60" s="27"/>
      <c r="L60" s="17">
        <f t="shared" si="8"/>
        <v>0</v>
      </c>
      <c r="M60" s="17">
        <f t="shared" si="9"/>
        <v>0</v>
      </c>
    </row>
    <row r="61" spans="1:13" x14ac:dyDescent="0.25">
      <c r="A61" s="14" t="str">
        <f>IF(INTRO!$E$39&lt;&gt;"Non-endemic", " ", IF(INTRO!$E$37="Non-endemic"," ", IF(COUNTRY_INFO!A61=0," ",COUNTRY_INFO!A61)))</f>
        <v xml:space="preserve"> </v>
      </c>
      <c r="B61" s="14" t="str">
        <f>IF(INTRO!$E$39&lt;&gt;"Non-endemic", " ", IF(INTRO!$E$37="Non-endemic"," ", IF(COUNTRY_INFO!B61=0," ",COUNTRY_INFO!B61)))</f>
        <v xml:space="preserve"> </v>
      </c>
      <c r="C61" s="14" t="str">
        <f>IF(INTRO!$E$39&lt;&gt;"Non-endemic", " ", IF(INTRO!$E$37="Non-endemic"," ", IF(COUNTRY_INFO!C61=0," ",COUNTRY_INFO!C61)))</f>
        <v xml:space="preserve"> </v>
      </c>
      <c r="D61" s="15">
        <f>IF(INTRO!$E$39&lt;&gt;"Non-endemic", 0, IF(INTRO!$E$37="Non-endemic",0,IF(COUNTRY_INFO!$H61=1,COUNTRY_INFO!E61,0)))</f>
        <v>0</v>
      </c>
      <c r="E61" s="15">
        <f>IF(INTRO!$E$39&lt;&gt;"Non-endemic", 0, IF(INTRO!$E$37="Non-endemic",0,IF(COUNTRY_INFO!$H61=1,COUNTRY_INFO!F61,0)))</f>
        <v>0</v>
      </c>
      <c r="F61" s="15">
        <f>IF(INTRO!$E$39&lt;&gt;"Non-endemic", 0, IF(INTRO!$E$37="Non-endemic",0,IF(COUNTRY_INFO!$H61=1,COUNTRY_INFO!G61,0)))</f>
        <v>0</v>
      </c>
      <c r="G61" s="15">
        <f t="shared" si="5"/>
        <v>0</v>
      </c>
      <c r="H61" s="16" t="str">
        <f>IF(INTRO!$E$39="Non-endemic",IF(INTRO!$E$37="Non-endemic","Not required",COUNTRY_INFO!P61),"Treat with IVM")</f>
        <v>Treat with IVM</v>
      </c>
      <c r="I61" s="15">
        <f t="shared" si="6"/>
        <v>0</v>
      </c>
      <c r="J61" s="15">
        <f t="shared" si="7"/>
        <v>0</v>
      </c>
      <c r="K61" s="27"/>
      <c r="L61" s="17">
        <f t="shared" si="8"/>
        <v>0</v>
      </c>
      <c r="M61" s="17">
        <f t="shared" si="9"/>
        <v>0</v>
      </c>
    </row>
    <row r="62" spans="1:13" x14ac:dyDescent="0.25">
      <c r="A62" s="14" t="str">
        <f>IF(INTRO!$E$39&lt;&gt;"Non-endemic", " ", IF(INTRO!$E$37="Non-endemic"," ", IF(COUNTRY_INFO!A62=0," ",COUNTRY_INFO!A62)))</f>
        <v xml:space="preserve"> </v>
      </c>
      <c r="B62" s="14" t="str">
        <f>IF(INTRO!$E$39&lt;&gt;"Non-endemic", " ", IF(INTRO!$E$37="Non-endemic"," ", IF(COUNTRY_INFO!B62=0," ",COUNTRY_INFO!B62)))</f>
        <v xml:space="preserve"> </v>
      </c>
      <c r="C62" s="14" t="str">
        <f>IF(INTRO!$E$39&lt;&gt;"Non-endemic", " ", IF(INTRO!$E$37="Non-endemic"," ", IF(COUNTRY_INFO!C62=0," ",COUNTRY_INFO!C62)))</f>
        <v xml:space="preserve"> </v>
      </c>
      <c r="D62" s="15">
        <f>IF(INTRO!$E$39&lt;&gt;"Non-endemic", 0, IF(INTRO!$E$37="Non-endemic",0,IF(COUNTRY_INFO!$H62=1,COUNTRY_INFO!E62,0)))</f>
        <v>0</v>
      </c>
      <c r="E62" s="15">
        <f>IF(INTRO!$E$39&lt;&gt;"Non-endemic", 0, IF(INTRO!$E$37="Non-endemic",0,IF(COUNTRY_INFO!$H62=1,COUNTRY_INFO!F62,0)))</f>
        <v>0</v>
      </c>
      <c r="F62" s="15">
        <f>IF(INTRO!$E$39&lt;&gt;"Non-endemic", 0, IF(INTRO!$E$37="Non-endemic",0,IF(COUNTRY_INFO!$H62=1,COUNTRY_INFO!G62,0)))</f>
        <v>0</v>
      </c>
      <c r="G62" s="15">
        <f t="shared" si="5"/>
        <v>0</v>
      </c>
      <c r="H62" s="16" t="str">
        <f>IF(INTRO!$E$39="Non-endemic",IF(INTRO!$E$37="Non-endemic","Not required",COUNTRY_INFO!P62),"Treat with IVM")</f>
        <v>Treat with IVM</v>
      </c>
      <c r="I62" s="15">
        <f t="shared" si="6"/>
        <v>0</v>
      </c>
      <c r="J62" s="15">
        <f t="shared" si="7"/>
        <v>0</v>
      </c>
      <c r="K62" s="27"/>
      <c r="L62" s="17">
        <f t="shared" si="8"/>
        <v>0</v>
      </c>
      <c r="M62" s="17">
        <f t="shared" si="9"/>
        <v>0</v>
      </c>
    </row>
    <row r="63" spans="1:13" x14ac:dyDescent="0.25">
      <c r="A63" s="14" t="str">
        <f>IF(INTRO!$E$39&lt;&gt;"Non-endemic", " ", IF(INTRO!$E$37="Non-endemic"," ", IF(COUNTRY_INFO!A63=0," ",COUNTRY_INFO!A63)))</f>
        <v xml:space="preserve"> </v>
      </c>
      <c r="B63" s="14" t="str">
        <f>IF(INTRO!$E$39&lt;&gt;"Non-endemic", " ", IF(INTRO!$E$37="Non-endemic"," ", IF(COUNTRY_INFO!B63=0," ",COUNTRY_INFO!B63)))</f>
        <v xml:space="preserve"> </v>
      </c>
      <c r="C63" s="14" t="str">
        <f>IF(INTRO!$E$39&lt;&gt;"Non-endemic", " ", IF(INTRO!$E$37="Non-endemic"," ", IF(COUNTRY_INFO!C63=0," ",COUNTRY_INFO!C63)))</f>
        <v xml:space="preserve"> </v>
      </c>
      <c r="D63" s="15">
        <f>IF(INTRO!$E$39&lt;&gt;"Non-endemic", 0, IF(INTRO!$E$37="Non-endemic",0,IF(COUNTRY_INFO!$H63=1,COUNTRY_INFO!E63,0)))</f>
        <v>0</v>
      </c>
      <c r="E63" s="15">
        <f>IF(INTRO!$E$39&lt;&gt;"Non-endemic", 0, IF(INTRO!$E$37="Non-endemic",0,IF(COUNTRY_INFO!$H63=1,COUNTRY_INFO!F63,0)))</f>
        <v>0</v>
      </c>
      <c r="F63" s="15">
        <f>IF(INTRO!$E$39&lt;&gt;"Non-endemic", 0, IF(INTRO!$E$37="Non-endemic",0,IF(COUNTRY_INFO!$H63=1,COUNTRY_INFO!G63,0)))</f>
        <v>0</v>
      </c>
      <c r="G63" s="15">
        <f t="shared" si="5"/>
        <v>0</v>
      </c>
      <c r="H63" s="16" t="str">
        <f>IF(INTRO!$E$39="Non-endemic",IF(INTRO!$E$37="Non-endemic","Not required",COUNTRY_INFO!P63),"Treat with IVM")</f>
        <v>Treat with IVM</v>
      </c>
      <c r="I63" s="15">
        <f t="shared" si="6"/>
        <v>0</v>
      </c>
      <c r="J63" s="15">
        <f t="shared" si="7"/>
        <v>0</v>
      </c>
      <c r="K63" s="27"/>
      <c r="L63" s="17">
        <f t="shared" si="8"/>
        <v>0</v>
      </c>
      <c r="M63" s="17">
        <f t="shared" si="9"/>
        <v>0</v>
      </c>
    </row>
    <row r="64" spans="1:13" x14ac:dyDescent="0.25">
      <c r="A64" s="14" t="str">
        <f>IF(INTRO!$E$39&lt;&gt;"Non-endemic", " ", IF(INTRO!$E$37="Non-endemic"," ", IF(COUNTRY_INFO!A64=0," ",COUNTRY_INFO!A64)))</f>
        <v xml:space="preserve"> </v>
      </c>
      <c r="B64" s="14" t="str">
        <f>IF(INTRO!$E$39&lt;&gt;"Non-endemic", " ", IF(INTRO!$E$37="Non-endemic"," ", IF(COUNTRY_INFO!B64=0," ",COUNTRY_INFO!B64)))</f>
        <v xml:space="preserve"> </v>
      </c>
      <c r="C64" s="14" t="str">
        <f>IF(INTRO!$E$39&lt;&gt;"Non-endemic", " ", IF(INTRO!$E$37="Non-endemic"," ", IF(COUNTRY_INFO!C64=0," ",COUNTRY_INFO!C64)))</f>
        <v xml:space="preserve"> </v>
      </c>
      <c r="D64" s="15">
        <f>IF(INTRO!$E$39&lt;&gt;"Non-endemic", 0, IF(INTRO!$E$37="Non-endemic",0,IF(COUNTRY_INFO!$H64=1,COUNTRY_INFO!E64,0)))</f>
        <v>0</v>
      </c>
      <c r="E64" s="15">
        <f>IF(INTRO!$E$39&lt;&gt;"Non-endemic", 0, IF(INTRO!$E$37="Non-endemic",0,IF(COUNTRY_INFO!$H64=1,COUNTRY_INFO!F64,0)))</f>
        <v>0</v>
      </c>
      <c r="F64" s="15">
        <f>IF(INTRO!$E$39&lt;&gt;"Non-endemic", 0, IF(INTRO!$E$37="Non-endemic",0,IF(COUNTRY_INFO!$H64=1,COUNTRY_INFO!G64,0)))</f>
        <v>0</v>
      </c>
      <c r="G64" s="15">
        <f t="shared" si="5"/>
        <v>0</v>
      </c>
      <c r="H64" s="16" t="str">
        <f>IF(INTRO!$E$39="Non-endemic",IF(INTRO!$E$37="Non-endemic","Not required",COUNTRY_INFO!P64),"Treat with IVM")</f>
        <v>Treat with IVM</v>
      </c>
      <c r="I64" s="15">
        <f t="shared" si="6"/>
        <v>0</v>
      </c>
      <c r="J64" s="15">
        <f t="shared" si="7"/>
        <v>0</v>
      </c>
      <c r="K64" s="27"/>
      <c r="L64" s="17">
        <f t="shared" si="8"/>
        <v>0</v>
      </c>
      <c r="M64" s="17">
        <f t="shared" si="9"/>
        <v>0</v>
      </c>
    </row>
    <row r="65" spans="1:13" x14ac:dyDescent="0.25">
      <c r="A65" s="14" t="str">
        <f>IF(INTRO!$E$39&lt;&gt;"Non-endemic", " ", IF(INTRO!$E$37="Non-endemic"," ", IF(COUNTRY_INFO!A65=0," ",COUNTRY_INFO!A65)))</f>
        <v xml:space="preserve"> </v>
      </c>
      <c r="B65" s="14" t="str">
        <f>IF(INTRO!$E$39&lt;&gt;"Non-endemic", " ", IF(INTRO!$E$37="Non-endemic"," ", IF(COUNTRY_INFO!B65=0," ",COUNTRY_INFO!B65)))</f>
        <v xml:space="preserve"> </v>
      </c>
      <c r="C65" s="14" t="str">
        <f>IF(INTRO!$E$39&lt;&gt;"Non-endemic", " ", IF(INTRO!$E$37="Non-endemic"," ", IF(COUNTRY_INFO!C65=0," ",COUNTRY_INFO!C65)))</f>
        <v xml:space="preserve"> </v>
      </c>
      <c r="D65" s="15">
        <f>IF(INTRO!$E$39&lt;&gt;"Non-endemic", 0, IF(INTRO!$E$37="Non-endemic",0,IF(COUNTRY_INFO!$H65=1,COUNTRY_INFO!E65,0)))</f>
        <v>0</v>
      </c>
      <c r="E65" s="15">
        <f>IF(INTRO!$E$39&lt;&gt;"Non-endemic", 0, IF(INTRO!$E$37="Non-endemic",0,IF(COUNTRY_INFO!$H65=1,COUNTRY_INFO!F65,0)))</f>
        <v>0</v>
      </c>
      <c r="F65" s="15">
        <f>IF(INTRO!$E$39&lt;&gt;"Non-endemic", 0, IF(INTRO!$E$37="Non-endemic",0,IF(COUNTRY_INFO!$H65=1,COUNTRY_INFO!G65,0)))</f>
        <v>0</v>
      </c>
      <c r="G65" s="15">
        <f t="shared" si="5"/>
        <v>0</v>
      </c>
      <c r="H65" s="16" t="str">
        <f>IF(INTRO!$E$39="Non-endemic",IF(INTRO!$E$37="Non-endemic","Not required",COUNTRY_INFO!P65),"Treat with IVM")</f>
        <v>Treat with IVM</v>
      </c>
      <c r="I65" s="15">
        <f t="shared" si="6"/>
        <v>0</v>
      </c>
      <c r="J65" s="15">
        <f t="shared" si="7"/>
        <v>0</v>
      </c>
      <c r="K65" s="27"/>
      <c r="L65" s="17">
        <f t="shared" si="8"/>
        <v>0</v>
      </c>
      <c r="M65" s="17">
        <f t="shared" si="9"/>
        <v>0</v>
      </c>
    </row>
    <row r="66" spans="1:13" x14ac:dyDescent="0.25">
      <c r="A66" s="14" t="str">
        <f>IF(INTRO!$E$39&lt;&gt;"Non-endemic", " ", IF(INTRO!$E$37="Non-endemic"," ", IF(COUNTRY_INFO!A66=0," ",COUNTRY_INFO!A66)))</f>
        <v xml:space="preserve"> </v>
      </c>
      <c r="B66" s="14" t="str">
        <f>IF(INTRO!$E$39&lt;&gt;"Non-endemic", " ", IF(INTRO!$E$37="Non-endemic"," ", IF(COUNTRY_INFO!B66=0," ",COUNTRY_INFO!B66)))</f>
        <v xml:space="preserve"> </v>
      </c>
      <c r="C66" s="14" t="str">
        <f>IF(INTRO!$E$39&lt;&gt;"Non-endemic", " ", IF(INTRO!$E$37="Non-endemic"," ", IF(COUNTRY_INFO!C66=0," ",COUNTRY_INFO!C66)))</f>
        <v xml:space="preserve"> </v>
      </c>
      <c r="D66" s="15">
        <f>IF(INTRO!$E$39&lt;&gt;"Non-endemic", 0, IF(INTRO!$E$37="Non-endemic",0,IF(COUNTRY_INFO!$H66=1,COUNTRY_INFO!E66,0)))</f>
        <v>0</v>
      </c>
      <c r="E66" s="15">
        <f>IF(INTRO!$E$39&lt;&gt;"Non-endemic", 0, IF(INTRO!$E$37="Non-endemic",0,IF(COUNTRY_INFO!$H66=1,COUNTRY_INFO!F66,0)))</f>
        <v>0</v>
      </c>
      <c r="F66" s="15">
        <f>IF(INTRO!$E$39&lt;&gt;"Non-endemic", 0, IF(INTRO!$E$37="Non-endemic",0,IF(COUNTRY_INFO!$H66=1,COUNTRY_INFO!G66,0)))</f>
        <v>0</v>
      </c>
      <c r="G66" s="15">
        <f t="shared" si="5"/>
        <v>0</v>
      </c>
      <c r="H66" s="16" t="str">
        <f>IF(INTRO!$E$39="Non-endemic",IF(INTRO!$E$37="Non-endemic","Not required",COUNTRY_INFO!P66),"Treat with IVM")</f>
        <v>Treat with IVM</v>
      </c>
      <c r="I66" s="15">
        <f t="shared" si="6"/>
        <v>0</v>
      </c>
      <c r="J66" s="15">
        <f t="shared" si="7"/>
        <v>0</v>
      </c>
      <c r="K66" s="27"/>
      <c r="L66" s="17">
        <f t="shared" si="8"/>
        <v>0</v>
      </c>
      <c r="M66" s="17">
        <f t="shared" si="9"/>
        <v>0</v>
      </c>
    </row>
    <row r="67" spans="1:13" x14ac:dyDescent="0.25">
      <c r="A67" s="14" t="str">
        <f>IF(INTRO!$E$39&lt;&gt;"Non-endemic", " ", IF(INTRO!$E$37="Non-endemic"," ", IF(COUNTRY_INFO!A67=0," ",COUNTRY_INFO!A67)))</f>
        <v xml:space="preserve"> </v>
      </c>
      <c r="B67" s="14" t="str">
        <f>IF(INTRO!$E$39&lt;&gt;"Non-endemic", " ", IF(INTRO!$E$37="Non-endemic"," ", IF(COUNTRY_INFO!B67=0," ",COUNTRY_INFO!B67)))</f>
        <v xml:space="preserve"> </v>
      </c>
      <c r="C67" s="14" t="str">
        <f>IF(INTRO!$E$39&lt;&gt;"Non-endemic", " ", IF(INTRO!$E$37="Non-endemic"," ", IF(COUNTRY_INFO!C67=0," ",COUNTRY_INFO!C67)))</f>
        <v xml:space="preserve"> </v>
      </c>
      <c r="D67" s="15">
        <f>IF(INTRO!$E$39&lt;&gt;"Non-endemic", 0, IF(INTRO!$E$37="Non-endemic",0,IF(COUNTRY_INFO!$H67=1,COUNTRY_INFO!E67,0)))</f>
        <v>0</v>
      </c>
      <c r="E67" s="15">
        <f>IF(INTRO!$E$39&lt;&gt;"Non-endemic", 0, IF(INTRO!$E$37="Non-endemic",0,IF(COUNTRY_INFO!$H67=1,COUNTRY_INFO!F67,0)))</f>
        <v>0</v>
      </c>
      <c r="F67" s="15">
        <f>IF(INTRO!$E$39&lt;&gt;"Non-endemic", 0, IF(INTRO!$E$37="Non-endemic",0,IF(COUNTRY_INFO!$H67=1,COUNTRY_INFO!G67,0)))</f>
        <v>0</v>
      </c>
      <c r="G67" s="15">
        <f t="shared" si="5"/>
        <v>0</v>
      </c>
      <c r="H67" s="16" t="str">
        <f>IF(INTRO!$E$39="Non-endemic",IF(INTRO!$E$37="Non-endemic","Not required",COUNTRY_INFO!P67),"Treat with IVM")</f>
        <v>Treat with IVM</v>
      </c>
      <c r="I67" s="15">
        <f t="shared" si="6"/>
        <v>0</v>
      </c>
      <c r="J67" s="15">
        <f t="shared" si="7"/>
        <v>0</v>
      </c>
      <c r="K67" s="27"/>
      <c r="L67" s="17">
        <f t="shared" si="8"/>
        <v>0</v>
      </c>
      <c r="M67" s="17">
        <f t="shared" si="9"/>
        <v>0</v>
      </c>
    </row>
    <row r="68" spans="1:13" x14ac:dyDescent="0.25">
      <c r="A68" s="14" t="str">
        <f>IF(INTRO!$E$39&lt;&gt;"Non-endemic", " ", IF(INTRO!$E$37="Non-endemic"," ", IF(COUNTRY_INFO!A68=0," ",COUNTRY_INFO!A68)))</f>
        <v xml:space="preserve"> </v>
      </c>
      <c r="B68" s="14" t="str">
        <f>IF(INTRO!$E$39&lt;&gt;"Non-endemic", " ", IF(INTRO!$E$37="Non-endemic"," ", IF(COUNTRY_INFO!B68=0," ",COUNTRY_INFO!B68)))</f>
        <v xml:space="preserve"> </v>
      </c>
      <c r="C68" s="14" t="str">
        <f>IF(INTRO!$E$39&lt;&gt;"Non-endemic", " ", IF(INTRO!$E$37="Non-endemic"," ", IF(COUNTRY_INFO!C68=0," ",COUNTRY_INFO!C68)))</f>
        <v xml:space="preserve"> </v>
      </c>
      <c r="D68" s="15">
        <f>IF(INTRO!$E$39&lt;&gt;"Non-endemic", 0, IF(INTRO!$E$37="Non-endemic",0,IF(COUNTRY_INFO!$H68=1,COUNTRY_INFO!E68,0)))</f>
        <v>0</v>
      </c>
      <c r="E68" s="15">
        <f>IF(INTRO!$E$39&lt;&gt;"Non-endemic", 0, IF(INTRO!$E$37="Non-endemic",0,IF(COUNTRY_INFO!$H68=1,COUNTRY_INFO!F68,0)))</f>
        <v>0</v>
      </c>
      <c r="F68" s="15">
        <f>IF(INTRO!$E$39&lt;&gt;"Non-endemic", 0, IF(INTRO!$E$37="Non-endemic",0,IF(COUNTRY_INFO!$H68=1,COUNTRY_INFO!G68,0)))</f>
        <v>0</v>
      </c>
      <c r="G68" s="15">
        <f t="shared" si="5"/>
        <v>0</v>
      </c>
      <c r="H68" s="16" t="str">
        <f>IF(INTRO!$E$39="Non-endemic",IF(INTRO!$E$37="Non-endemic","Not required",COUNTRY_INFO!P68),"Treat with IVM")</f>
        <v>Treat with IVM</v>
      </c>
      <c r="I68" s="15">
        <f t="shared" si="6"/>
        <v>0</v>
      </c>
      <c r="J68" s="15">
        <f t="shared" si="7"/>
        <v>0</v>
      </c>
      <c r="K68" s="27"/>
      <c r="L68" s="17">
        <f t="shared" si="8"/>
        <v>0</v>
      </c>
      <c r="M68" s="17">
        <f t="shared" si="9"/>
        <v>0</v>
      </c>
    </row>
    <row r="69" spans="1:13" x14ac:dyDescent="0.25">
      <c r="A69" s="14" t="str">
        <f>IF(INTRO!$E$39&lt;&gt;"Non-endemic", " ", IF(INTRO!$E$37="Non-endemic"," ", IF(COUNTRY_INFO!A69=0," ",COUNTRY_INFO!A69)))</f>
        <v xml:space="preserve"> </v>
      </c>
      <c r="B69" s="14" t="str">
        <f>IF(INTRO!$E$39&lt;&gt;"Non-endemic", " ", IF(INTRO!$E$37="Non-endemic"," ", IF(COUNTRY_INFO!B69=0," ",COUNTRY_INFO!B69)))</f>
        <v xml:space="preserve"> </v>
      </c>
      <c r="C69" s="14" t="str">
        <f>IF(INTRO!$E$39&lt;&gt;"Non-endemic", " ", IF(INTRO!$E$37="Non-endemic"," ", IF(COUNTRY_INFO!C69=0," ",COUNTRY_INFO!C69)))</f>
        <v xml:space="preserve"> </v>
      </c>
      <c r="D69" s="15">
        <f>IF(INTRO!$E$39&lt;&gt;"Non-endemic", 0, IF(INTRO!$E$37="Non-endemic",0,IF(COUNTRY_INFO!$H69=1,COUNTRY_INFO!E69,0)))</f>
        <v>0</v>
      </c>
      <c r="E69" s="15">
        <f>IF(INTRO!$E$39&lt;&gt;"Non-endemic", 0, IF(INTRO!$E$37="Non-endemic",0,IF(COUNTRY_INFO!$H69=1,COUNTRY_INFO!F69,0)))</f>
        <v>0</v>
      </c>
      <c r="F69" s="15">
        <f>IF(INTRO!$E$39&lt;&gt;"Non-endemic", 0, IF(INTRO!$E$37="Non-endemic",0,IF(COUNTRY_INFO!$H69=1,COUNTRY_INFO!G69,0)))</f>
        <v>0</v>
      </c>
      <c r="G69" s="15">
        <f t="shared" si="5"/>
        <v>0</v>
      </c>
      <c r="H69" s="16" t="str">
        <f>IF(INTRO!$E$39="Non-endemic",IF(INTRO!$E$37="Non-endemic","Not required",COUNTRY_INFO!P69),"Treat with IVM")</f>
        <v>Treat with IVM</v>
      </c>
      <c r="I69" s="15">
        <f t="shared" si="6"/>
        <v>0</v>
      </c>
      <c r="J69" s="15">
        <f t="shared" si="7"/>
        <v>0</v>
      </c>
      <c r="K69" s="27"/>
      <c r="L69" s="17">
        <f t="shared" si="8"/>
        <v>0</v>
      </c>
      <c r="M69" s="17">
        <f t="shared" si="9"/>
        <v>0</v>
      </c>
    </row>
    <row r="70" spans="1:13" x14ac:dyDescent="0.25">
      <c r="A70" s="14" t="str">
        <f>IF(INTRO!$E$39&lt;&gt;"Non-endemic", " ", IF(INTRO!$E$37="Non-endemic"," ", IF(COUNTRY_INFO!A70=0," ",COUNTRY_INFO!A70)))</f>
        <v xml:space="preserve"> </v>
      </c>
      <c r="B70" s="14" t="str">
        <f>IF(INTRO!$E$39&lt;&gt;"Non-endemic", " ", IF(INTRO!$E$37="Non-endemic"," ", IF(COUNTRY_INFO!B70=0," ",COUNTRY_INFO!B70)))</f>
        <v xml:space="preserve"> </v>
      </c>
      <c r="C70" s="14" t="str">
        <f>IF(INTRO!$E$39&lt;&gt;"Non-endemic", " ", IF(INTRO!$E$37="Non-endemic"," ", IF(COUNTRY_INFO!C70=0," ",COUNTRY_INFO!C70)))</f>
        <v xml:space="preserve"> </v>
      </c>
      <c r="D70" s="15">
        <f>IF(INTRO!$E$39&lt;&gt;"Non-endemic", 0, IF(INTRO!$E$37="Non-endemic",0,IF(COUNTRY_INFO!$H70=1,COUNTRY_INFO!E70,0)))</f>
        <v>0</v>
      </c>
      <c r="E70" s="15">
        <f>IF(INTRO!$E$39&lt;&gt;"Non-endemic", 0, IF(INTRO!$E$37="Non-endemic",0,IF(COUNTRY_INFO!$H70=1,COUNTRY_INFO!F70,0)))</f>
        <v>0</v>
      </c>
      <c r="F70" s="15">
        <f>IF(INTRO!$E$39&lt;&gt;"Non-endemic", 0, IF(INTRO!$E$37="Non-endemic",0,IF(COUNTRY_INFO!$H70=1,COUNTRY_INFO!G70,0)))</f>
        <v>0</v>
      </c>
      <c r="G70" s="15">
        <f t="shared" si="5"/>
        <v>0</v>
      </c>
      <c r="H70" s="16" t="str">
        <f>IF(INTRO!$E$39="Non-endemic",IF(INTRO!$E$37="Non-endemic","Not required",COUNTRY_INFO!P70),"Treat with IVM")</f>
        <v>Treat with IVM</v>
      </c>
      <c r="I70" s="15">
        <f t="shared" si="6"/>
        <v>0</v>
      </c>
      <c r="J70" s="15">
        <f t="shared" si="7"/>
        <v>0</v>
      </c>
      <c r="K70" s="27"/>
      <c r="L70" s="17">
        <f t="shared" si="8"/>
        <v>0</v>
      </c>
      <c r="M70" s="17">
        <f t="shared" si="9"/>
        <v>0</v>
      </c>
    </row>
    <row r="71" spans="1:13" x14ac:dyDescent="0.25">
      <c r="A71" s="14" t="str">
        <f>IF(INTRO!$E$39&lt;&gt;"Non-endemic", " ", IF(INTRO!$E$37="Non-endemic"," ", IF(COUNTRY_INFO!A71=0," ",COUNTRY_INFO!A71)))</f>
        <v xml:space="preserve"> </v>
      </c>
      <c r="B71" s="14" t="str">
        <f>IF(INTRO!$E$39&lt;&gt;"Non-endemic", " ", IF(INTRO!$E$37="Non-endemic"," ", IF(COUNTRY_INFO!B71=0," ",COUNTRY_INFO!B71)))</f>
        <v xml:space="preserve"> </v>
      </c>
      <c r="C71" s="14" t="str">
        <f>IF(INTRO!$E$39&lt;&gt;"Non-endemic", " ", IF(INTRO!$E$37="Non-endemic"," ", IF(COUNTRY_INFO!C71=0," ",COUNTRY_INFO!C71)))</f>
        <v xml:space="preserve"> </v>
      </c>
      <c r="D71" s="15">
        <f>IF(INTRO!$E$39&lt;&gt;"Non-endemic", 0, IF(INTRO!$E$37="Non-endemic",0,IF(COUNTRY_INFO!$H71=1,COUNTRY_INFO!E71,0)))</f>
        <v>0</v>
      </c>
      <c r="E71" s="15">
        <f>IF(INTRO!$E$39&lt;&gt;"Non-endemic", 0, IF(INTRO!$E$37="Non-endemic",0,IF(COUNTRY_INFO!$H71=1,COUNTRY_INFO!F71,0)))</f>
        <v>0</v>
      </c>
      <c r="F71" s="15">
        <f>IF(INTRO!$E$39&lt;&gt;"Non-endemic", 0, IF(INTRO!$E$37="Non-endemic",0,IF(COUNTRY_INFO!$H71=1,COUNTRY_INFO!G71,0)))</f>
        <v>0</v>
      </c>
      <c r="G71" s="15">
        <f t="shared" si="5"/>
        <v>0</v>
      </c>
      <c r="H71" s="16" t="str">
        <f>IF(INTRO!$E$39="Non-endemic",IF(INTRO!$E$37="Non-endemic","Not required",COUNTRY_INFO!P71),"Treat with IVM")</f>
        <v>Treat with IVM</v>
      </c>
      <c r="I71" s="15">
        <f t="shared" si="6"/>
        <v>0</v>
      </c>
      <c r="J71" s="15">
        <f t="shared" si="7"/>
        <v>0</v>
      </c>
      <c r="K71" s="27"/>
      <c r="L71" s="17">
        <f t="shared" si="8"/>
        <v>0</v>
      </c>
      <c r="M71" s="17">
        <f t="shared" si="9"/>
        <v>0</v>
      </c>
    </row>
    <row r="72" spans="1:13" x14ac:dyDescent="0.25">
      <c r="A72" s="14" t="str">
        <f>IF(INTRO!$E$39&lt;&gt;"Non-endemic", " ", IF(INTRO!$E$37="Non-endemic"," ", IF(COUNTRY_INFO!A72=0," ",COUNTRY_INFO!A72)))</f>
        <v xml:space="preserve"> </v>
      </c>
      <c r="B72" s="14" t="str">
        <f>IF(INTRO!$E$39&lt;&gt;"Non-endemic", " ", IF(INTRO!$E$37="Non-endemic"," ", IF(COUNTRY_INFO!B72=0," ",COUNTRY_INFO!B72)))</f>
        <v xml:space="preserve"> </v>
      </c>
      <c r="C72" s="14" t="str">
        <f>IF(INTRO!$E$39&lt;&gt;"Non-endemic", " ", IF(INTRO!$E$37="Non-endemic"," ", IF(COUNTRY_INFO!C72=0," ",COUNTRY_INFO!C72)))</f>
        <v xml:space="preserve"> </v>
      </c>
      <c r="D72" s="15">
        <f>IF(INTRO!$E$39&lt;&gt;"Non-endemic", 0, IF(INTRO!$E$37="Non-endemic",0,IF(COUNTRY_INFO!$H72=1,COUNTRY_INFO!E72,0)))</f>
        <v>0</v>
      </c>
      <c r="E72" s="15">
        <f>IF(INTRO!$E$39&lt;&gt;"Non-endemic", 0, IF(INTRO!$E$37="Non-endemic",0,IF(COUNTRY_INFO!$H72=1,COUNTRY_INFO!F72,0)))</f>
        <v>0</v>
      </c>
      <c r="F72" s="15">
        <f>IF(INTRO!$E$39&lt;&gt;"Non-endemic", 0, IF(INTRO!$E$37="Non-endemic",0,IF(COUNTRY_INFO!$H72=1,COUNTRY_INFO!G72,0)))</f>
        <v>0</v>
      </c>
      <c r="G72" s="15">
        <f t="shared" si="5"/>
        <v>0</v>
      </c>
      <c r="H72" s="16" t="str">
        <f>IF(INTRO!$E$39="Non-endemic",IF(INTRO!$E$37="Non-endemic","Not required",COUNTRY_INFO!P72),"Treat with IVM")</f>
        <v>Treat with IVM</v>
      </c>
      <c r="I72" s="15">
        <f t="shared" si="6"/>
        <v>0</v>
      </c>
      <c r="J72" s="15">
        <f t="shared" si="7"/>
        <v>0</v>
      </c>
      <c r="K72" s="27"/>
      <c r="L72" s="17">
        <f t="shared" si="8"/>
        <v>0</v>
      </c>
      <c r="M72" s="17">
        <f t="shared" si="9"/>
        <v>0</v>
      </c>
    </row>
    <row r="73" spans="1:13" x14ac:dyDescent="0.25">
      <c r="A73" s="14" t="str">
        <f>IF(INTRO!$E$39&lt;&gt;"Non-endemic", " ", IF(INTRO!$E$37="Non-endemic"," ", IF(COUNTRY_INFO!A73=0," ",COUNTRY_INFO!A73)))</f>
        <v xml:space="preserve"> </v>
      </c>
      <c r="B73" s="14" t="str">
        <f>IF(INTRO!$E$39&lt;&gt;"Non-endemic", " ", IF(INTRO!$E$37="Non-endemic"," ", IF(COUNTRY_INFO!B73=0," ",COUNTRY_INFO!B73)))</f>
        <v xml:space="preserve"> </v>
      </c>
      <c r="C73" s="14" t="str">
        <f>IF(INTRO!$E$39&lt;&gt;"Non-endemic", " ", IF(INTRO!$E$37="Non-endemic"," ", IF(COUNTRY_INFO!C73=0," ",COUNTRY_INFO!C73)))</f>
        <v xml:space="preserve"> </v>
      </c>
      <c r="D73" s="15">
        <f>IF(INTRO!$E$39&lt;&gt;"Non-endemic", 0, IF(INTRO!$E$37="Non-endemic",0,IF(COUNTRY_INFO!$H73=1,COUNTRY_INFO!E73,0)))</f>
        <v>0</v>
      </c>
      <c r="E73" s="15">
        <f>IF(INTRO!$E$39&lt;&gt;"Non-endemic", 0, IF(INTRO!$E$37="Non-endemic",0,IF(COUNTRY_INFO!$H73=1,COUNTRY_INFO!F73,0)))</f>
        <v>0</v>
      </c>
      <c r="F73" s="15">
        <f>IF(INTRO!$E$39&lt;&gt;"Non-endemic", 0, IF(INTRO!$E$37="Non-endemic",0,IF(COUNTRY_INFO!$H73=1,COUNTRY_INFO!G73,0)))</f>
        <v>0</v>
      </c>
      <c r="G73" s="15">
        <f t="shared" ref="G73:G104" si="10">SUM(D73:F73)</f>
        <v>0</v>
      </c>
      <c r="H73" s="16" t="str">
        <f>IF(INTRO!$E$39="Non-endemic",IF(INTRO!$E$37="Non-endemic","Not required",COUNTRY_INFO!P73),"Treat with IVM")</f>
        <v>Treat with IVM</v>
      </c>
      <c r="I73" s="15">
        <f t="shared" ref="I73:I104" si="11">IF(H73=1,G73,0)</f>
        <v>0</v>
      </c>
      <c r="J73" s="15">
        <f t="shared" ref="J73:J104" si="12">IF(I73&gt;0,I73*2.5,0)</f>
        <v>0</v>
      </c>
      <c r="K73" s="27"/>
      <c r="L73" s="17">
        <f t="shared" ref="L73:L104" si="13">IF($J73&gt;$K73,$J73-$K73,0)</f>
        <v>0</v>
      </c>
      <c r="M73" s="17">
        <f t="shared" ref="M73:M104" si="14">ROUNDUP($J73/1000,0)</f>
        <v>0</v>
      </c>
    </row>
    <row r="74" spans="1:13" x14ac:dyDescent="0.25">
      <c r="A74" s="14" t="str">
        <f>IF(INTRO!$E$39&lt;&gt;"Non-endemic", " ", IF(INTRO!$E$37="Non-endemic"," ", IF(COUNTRY_INFO!A74=0," ",COUNTRY_INFO!A74)))</f>
        <v xml:space="preserve"> </v>
      </c>
      <c r="B74" s="14" t="str">
        <f>IF(INTRO!$E$39&lt;&gt;"Non-endemic", " ", IF(INTRO!$E$37="Non-endemic"," ", IF(COUNTRY_INFO!B74=0," ",COUNTRY_INFO!B74)))</f>
        <v xml:space="preserve"> </v>
      </c>
      <c r="C74" s="14" t="str">
        <f>IF(INTRO!$E$39&lt;&gt;"Non-endemic", " ", IF(INTRO!$E$37="Non-endemic"," ", IF(COUNTRY_INFO!C74=0," ",COUNTRY_INFO!C74)))</f>
        <v xml:space="preserve"> </v>
      </c>
      <c r="D74" s="15">
        <f>IF(INTRO!$E$39&lt;&gt;"Non-endemic", 0, IF(INTRO!$E$37="Non-endemic",0,IF(COUNTRY_INFO!$H74=1,COUNTRY_INFO!E74,0)))</f>
        <v>0</v>
      </c>
      <c r="E74" s="15">
        <f>IF(INTRO!$E$39&lt;&gt;"Non-endemic", 0, IF(INTRO!$E$37="Non-endemic",0,IF(COUNTRY_INFO!$H74=1,COUNTRY_INFO!F74,0)))</f>
        <v>0</v>
      </c>
      <c r="F74" s="15">
        <f>IF(INTRO!$E$39&lt;&gt;"Non-endemic", 0, IF(INTRO!$E$37="Non-endemic",0,IF(COUNTRY_INFO!$H74=1,COUNTRY_INFO!G74,0)))</f>
        <v>0</v>
      </c>
      <c r="G74" s="15">
        <f t="shared" si="10"/>
        <v>0</v>
      </c>
      <c r="H74" s="16" t="str">
        <f>IF(INTRO!$E$39="Non-endemic",IF(INTRO!$E$37="Non-endemic","Not required",COUNTRY_INFO!P74),"Treat with IVM")</f>
        <v>Treat with IVM</v>
      </c>
      <c r="I74" s="15">
        <f t="shared" si="11"/>
        <v>0</v>
      </c>
      <c r="J74" s="15">
        <f t="shared" si="12"/>
        <v>0</v>
      </c>
      <c r="K74" s="27"/>
      <c r="L74" s="17">
        <f t="shared" si="13"/>
        <v>0</v>
      </c>
      <c r="M74" s="17">
        <f t="shared" si="14"/>
        <v>0</v>
      </c>
    </row>
    <row r="75" spans="1:13" x14ac:dyDescent="0.25">
      <c r="A75" s="14" t="str">
        <f>IF(INTRO!$E$39&lt;&gt;"Non-endemic", " ", IF(INTRO!$E$37="Non-endemic"," ", IF(COUNTRY_INFO!A75=0," ",COUNTRY_INFO!A75)))</f>
        <v xml:space="preserve"> </v>
      </c>
      <c r="B75" s="14" t="str">
        <f>IF(INTRO!$E$39&lt;&gt;"Non-endemic", " ", IF(INTRO!$E$37="Non-endemic"," ", IF(COUNTRY_INFO!B75=0," ",COUNTRY_INFO!B75)))</f>
        <v xml:space="preserve"> </v>
      </c>
      <c r="C75" s="14" t="str">
        <f>IF(INTRO!$E$39&lt;&gt;"Non-endemic", " ", IF(INTRO!$E$37="Non-endemic"," ", IF(COUNTRY_INFO!C75=0," ",COUNTRY_INFO!C75)))</f>
        <v xml:space="preserve"> </v>
      </c>
      <c r="D75" s="15">
        <f>IF(INTRO!$E$39&lt;&gt;"Non-endemic", 0, IF(INTRO!$E$37="Non-endemic",0,IF(COUNTRY_INFO!$H75=1,COUNTRY_INFO!E75,0)))</f>
        <v>0</v>
      </c>
      <c r="E75" s="15">
        <f>IF(INTRO!$E$39&lt;&gt;"Non-endemic", 0, IF(INTRO!$E$37="Non-endemic",0,IF(COUNTRY_INFO!$H75=1,COUNTRY_INFO!F75,0)))</f>
        <v>0</v>
      </c>
      <c r="F75" s="15">
        <f>IF(INTRO!$E$39&lt;&gt;"Non-endemic", 0, IF(INTRO!$E$37="Non-endemic",0,IF(COUNTRY_INFO!$H75=1,COUNTRY_INFO!G75,0)))</f>
        <v>0</v>
      </c>
      <c r="G75" s="15">
        <f t="shared" si="10"/>
        <v>0</v>
      </c>
      <c r="H75" s="16" t="str">
        <f>IF(INTRO!$E$39="Non-endemic",IF(INTRO!$E$37="Non-endemic","Not required",COUNTRY_INFO!P75),"Treat with IVM")</f>
        <v>Treat with IVM</v>
      </c>
      <c r="I75" s="15">
        <f t="shared" si="11"/>
        <v>0</v>
      </c>
      <c r="J75" s="15">
        <f t="shared" si="12"/>
        <v>0</v>
      </c>
      <c r="K75" s="27"/>
      <c r="L75" s="17">
        <f t="shared" si="13"/>
        <v>0</v>
      </c>
      <c r="M75" s="17">
        <f t="shared" si="14"/>
        <v>0</v>
      </c>
    </row>
    <row r="76" spans="1:13" x14ac:dyDescent="0.25">
      <c r="A76" s="14" t="str">
        <f>IF(INTRO!$E$39&lt;&gt;"Non-endemic", " ", IF(INTRO!$E$37="Non-endemic"," ", IF(COUNTRY_INFO!A76=0," ",COUNTRY_INFO!A76)))</f>
        <v xml:space="preserve"> </v>
      </c>
      <c r="B76" s="14" t="str">
        <f>IF(INTRO!$E$39&lt;&gt;"Non-endemic", " ", IF(INTRO!$E$37="Non-endemic"," ", IF(COUNTRY_INFO!B76=0," ",COUNTRY_INFO!B76)))</f>
        <v xml:space="preserve"> </v>
      </c>
      <c r="C76" s="14" t="str">
        <f>IF(INTRO!$E$39&lt;&gt;"Non-endemic", " ", IF(INTRO!$E$37="Non-endemic"," ", IF(COUNTRY_INFO!C76=0," ",COUNTRY_INFO!C76)))</f>
        <v xml:space="preserve"> </v>
      </c>
      <c r="D76" s="15">
        <f>IF(INTRO!$E$39&lt;&gt;"Non-endemic", 0, IF(INTRO!$E$37="Non-endemic",0,IF(COUNTRY_INFO!$H76=1,COUNTRY_INFO!E76,0)))</f>
        <v>0</v>
      </c>
      <c r="E76" s="15">
        <f>IF(INTRO!$E$39&lt;&gt;"Non-endemic", 0, IF(INTRO!$E$37="Non-endemic",0,IF(COUNTRY_INFO!$H76=1,COUNTRY_INFO!F76,0)))</f>
        <v>0</v>
      </c>
      <c r="F76" s="15">
        <f>IF(INTRO!$E$39&lt;&gt;"Non-endemic", 0, IF(INTRO!$E$37="Non-endemic",0,IF(COUNTRY_INFO!$H76=1,COUNTRY_INFO!G76,0)))</f>
        <v>0</v>
      </c>
      <c r="G76" s="15">
        <f t="shared" si="10"/>
        <v>0</v>
      </c>
      <c r="H76" s="16" t="str">
        <f>IF(INTRO!$E$39="Non-endemic",IF(INTRO!$E$37="Non-endemic","Not required",COUNTRY_INFO!P76),"Treat with IVM")</f>
        <v>Treat with IVM</v>
      </c>
      <c r="I76" s="15">
        <f t="shared" si="11"/>
        <v>0</v>
      </c>
      <c r="J76" s="15">
        <f t="shared" si="12"/>
        <v>0</v>
      </c>
      <c r="K76" s="27"/>
      <c r="L76" s="17">
        <f t="shared" si="13"/>
        <v>0</v>
      </c>
      <c r="M76" s="17">
        <f t="shared" si="14"/>
        <v>0</v>
      </c>
    </row>
    <row r="77" spans="1:13" x14ac:dyDescent="0.25">
      <c r="A77" s="14" t="str">
        <f>IF(INTRO!$E$39&lt;&gt;"Non-endemic", " ", IF(INTRO!$E$37="Non-endemic"," ", IF(COUNTRY_INFO!A77=0," ",COUNTRY_INFO!A77)))</f>
        <v xml:space="preserve"> </v>
      </c>
      <c r="B77" s="14" t="str">
        <f>IF(INTRO!$E$39&lt;&gt;"Non-endemic", " ", IF(INTRO!$E$37="Non-endemic"," ", IF(COUNTRY_INFO!B77=0," ",COUNTRY_INFO!B77)))</f>
        <v xml:space="preserve"> </v>
      </c>
      <c r="C77" s="14" t="str">
        <f>IF(INTRO!$E$39&lt;&gt;"Non-endemic", " ", IF(INTRO!$E$37="Non-endemic"," ", IF(COUNTRY_INFO!C77=0," ",COUNTRY_INFO!C77)))</f>
        <v xml:space="preserve"> </v>
      </c>
      <c r="D77" s="15">
        <f>IF(INTRO!$E$39&lt;&gt;"Non-endemic", 0, IF(INTRO!$E$37="Non-endemic",0,IF(COUNTRY_INFO!$H77=1,COUNTRY_INFO!E77,0)))</f>
        <v>0</v>
      </c>
      <c r="E77" s="15">
        <f>IF(INTRO!$E$39&lt;&gt;"Non-endemic", 0, IF(INTRO!$E$37="Non-endemic",0,IF(COUNTRY_INFO!$H77=1,COUNTRY_INFO!F77,0)))</f>
        <v>0</v>
      </c>
      <c r="F77" s="15">
        <f>IF(INTRO!$E$39&lt;&gt;"Non-endemic", 0, IF(INTRO!$E$37="Non-endemic",0,IF(COUNTRY_INFO!$H77=1,COUNTRY_INFO!G77,0)))</f>
        <v>0</v>
      </c>
      <c r="G77" s="15">
        <f t="shared" si="10"/>
        <v>0</v>
      </c>
      <c r="H77" s="16" t="str">
        <f>IF(INTRO!$E$39="Non-endemic",IF(INTRO!$E$37="Non-endemic","Not required",COUNTRY_INFO!P77),"Treat with IVM")</f>
        <v>Treat with IVM</v>
      </c>
      <c r="I77" s="15">
        <f t="shared" si="11"/>
        <v>0</v>
      </c>
      <c r="J77" s="15">
        <f t="shared" si="12"/>
        <v>0</v>
      </c>
      <c r="K77" s="27"/>
      <c r="L77" s="17">
        <f t="shared" si="13"/>
        <v>0</v>
      </c>
      <c r="M77" s="17">
        <f t="shared" si="14"/>
        <v>0</v>
      </c>
    </row>
    <row r="78" spans="1:13" x14ac:dyDescent="0.25">
      <c r="A78" s="14" t="str">
        <f>IF(INTRO!$E$39&lt;&gt;"Non-endemic", " ", IF(INTRO!$E$37="Non-endemic"," ", IF(COUNTRY_INFO!A78=0," ",COUNTRY_INFO!A78)))</f>
        <v xml:space="preserve"> </v>
      </c>
      <c r="B78" s="14" t="str">
        <f>IF(INTRO!$E$39&lt;&gt;"Non-endemic", " ", IF(INTRO!$E$37="Non-endemic"," ", IF(COUNTRY_INFO!B78=0," ",COUNTRY_INFO!B78)))</f>
        <v xml:space="preserve"> </v>
      </c>
      <c r="C78" s="14" t="str">
        <f>IF(INTRO!$E$39&lt;&gt;"Non-endemic", " ", IF(INTRO!$E$37="Non-endemic"," ", IF(COUNTRY_INFO!C78=0," ",COUNTRY_INFO!C78)))</f>
        <v xml:space="preserve"> </v>
      </c>
      <c r="D78" s="15">
        <f>IF(INTRO!$E$39&lt;&gt;"Non-endemic", 0, IF(INTRO!$E$37="Non-endemic",0,IF(COUNTRY_INFO!$H78=1,COUNTRY_INFO!E78,0)))</f>
        <v>0</v>
      </c>
      <c r="E78" s="15">
        <f>IF(INTRO!$E$39&lt;&gt;"Non-endemic", 0, IF(INTRO!$E$37="Non-endemic",0,IF(COUNTRY_INFO!$H78=1,COUNTRY_INFO!F78,0)))</f>
        <v>0</v>
      </c>
      <c r="F78" s="15">
        <f>IF(INTRO!$E$39&lt;&gt;"Non-endemic", 0, IF(INTRO!$E$37="Non-endemic",0,IF(COUNTRY_INFO!$H78=1,COUNTRY_INFO!G78,0)))</f>
        <v>0</v>
      </c>
      <c r="G78" s="15">
        <f t="shared" si="10"/>
        <v>0</v>
      </c>
      <c r="H78" s="16" t="str">
        <f>IF(INTRO!$E$39="Non-endemic",IF(INTRO!$E$37="Non-endemic","Not required",COUNTRY_INFO!P78),"Treat with IVM")</f>
        <v>Treat with IVM</v>
      </c>
      <c r="I78" s="15">
        <f t="shared" si="11"/>
        <v>0</v>
      </c>
      <c r="J78" s="15">
        <f t="shared" si="12"/>
        <v>0</v>
      </c>
      <c r="K78" s="27"/>
      <c r="L78" s="17">
        <f t="shared" si="13"/>
        <v>0</v>
      </c>
      <c r="M78" s="17">
        <f t="shared" si="14"/>
        <v>0</v>
      </c>
    </row>
    <row r="79" spans="1:13" x14ac:dyDescent="0.25">
      <c r="A79" s="14" t="str">
        <f>IF(INTRO!$E$39&lt;&gt;"Non-endemic", " ", IF(INTRO!$E$37="Non-endemic"," ", IF(COUNTRY_INFO!A79=0," ",COUNTRY_INFO!A79)))</f>
        <v xml:space="preserve"> </v>
      </c>
      <c r="B79" s="14" t="str">
        <f>IF(INTRO!$E$39&lt;&gt;"Non-endemic", " ", IF(INTRO!$E$37="Non-endemic"," ", IF(COUNTRY_INFO!B79=0," ",COUNTRY_INFO!B79)))</f>
        <v xml:space="preserve"> </v>
      </c>
      <c r="C79" s="14" t="str">
        <f>IF(INTRO!$E$39&lt;&gt;"Non-endemic", " ", IF(INTRO!$E$37="Non-endemic"," ", IF(COUNTRY_INFO!C79=0," ",COUNTRY_INFO!C79)))</f>
        <v xml:space="preserve"> </v>
      </c>
      <c r="D79" s="15">
        <f>IF(INTRO!$E$39&lt;&gt;"Non-endemic", 0, IF(INTRO!$E$37="Non-endemic",0,IF(COUNTRY_INFO!$H79=1,COUNTRY_INFO!E79,0)))</f>
        <v>0</v>
      </c>
      <c r="E79" s="15">
        <f>IF(INTRO!$E$39&lt;&gt;"Non-endemic", 0, IF(INTRO!$E$37="Non-endemic",0,IF(COUNTRY_INFO!$H79=1,COUNTRY_INFO!F79,0)))</f>
        <v>0</v>
      </c>
      <c r="F79" s="15">
        <f>IF(INTRO!$E$39&lt;&gt;"Non-endemic", 0, IF(INTRO!$E$37="Non-endemic",0,IF(COUNTRY_INFO!$H79=1,COUNTRY_INFO!G79,0)))</f>
        <v>0</v>
      </c>
      <c r="G79" s="15">
        <f t="shared" si="10"/>
        <v>0</v>
      </c>
      <c r="H79" s="16" t="str">
        <f>IF(INTRO!$E$39="Non-endemic",IF(INTRO!$E$37="Non-endemic","Not required",COUNTRY_INFO!P79),"Treat with IVM")</f>
        <v>Treat with IVM</v>
      </c>
      <c r="I79" s="15">
        <f t="shared" si="11"/>
        <v>0</v>
      </c>
      <c r="J79" s="15">
        <f t="shared" si="12"/>
        <v>0</v>
      </c>
      <c r="K79" s="27"/>
      <c r="L79" s="17">
        <f t="shared" si="13"/>
        <v>0</v>
      </c>
      <c r="M79" s="17">
        <f t="shared" si="14"/>
        <v>0</v>
      </c>
    </row>
    <row r="80" spans="1:13" x14ac:dyDescent="0.25">
      <c r="A80" s="14" t="str">
        <f>IF(INTRO!$E$39&lt;&gt;"Non-endemic", " ", IF(INTRO!$E$37="Non-endemic"," ", IF(COUNTRY_INFO!A80=0," ",COUNTRY_INFO!A80)))</f>
        <v xml:space="preserve"> </v>
      </c>
      <c r="B80" s="14" t="str">
        <f>IF(INTRO!$E$39&lt;&gt;"Non-endemic", " ", IF(INTRO!$E$37="Non-endemic"," ", IF(COUNTRY_INFO!B80=0," ",COUNTRY_INFO!B80)))</f>
        <v xml:space="preserve"> </v>
      </c>
      <c r="C80" s="14" t="str">
        <f>IF(INTRO!$E$39&lt;&gt;"Non-endemic", " ", IF(INTRO!$E$37="Non-endemic"," ", IF(COUNTRY_INFO!C80=0," ",COUNTRY_INFO!C80)))</f>
        <v xml:space="preserve"> </v>
      </c>
      <c r="D80" s="15">
        <f>IF(INTRO!$E$39&lt;&gt;"Non-endemic", 0, IF(INTRO!$E$37="Non-endemic",0,IF(COUNTRY_INFO!$H80=1,COUNTRY_INFO!E80,0)))</f>
        <v>0</v>
      </c>
      <c r="E80" s="15">
        <f>IF(INTRO!$E$39&lt;&gt;"Non-endemic", 0, IF(INTRO!$E$37="Non-endemic",0,IF(COUNTRY_INFO!$H80=1,COUNTRY_INFO!F80,0)))</f>
        <v>0</v>
      </c>
      <c r="F80" s="15">
        <f>IF(INTRO!$E$39&lt;&gt;"Non-endemic", 0, IF(INTRO!$E$37="Non-endemic",0,IF(COUNTRY_INFO!$H80=1,COUNTRY_INFO!G80,0)))</f>
        <v>0</v>
      </c>
      <c r="G80" s="15">
        <f t="shared" si="10"/>
        <v>0</v>
      </c>
      <c r="H80" s="16" t="str">
        <f>IF(INTRO!$E$39="Non-endemic",IF(INTRO!$E$37="Non-endemic","Not required",COUNTRY_INFO!P80),"Treat with IVM")</f>
        <v>Treat with IVM</v>
      </c>
      <c r="I80" s="15">
        <f t="shared" si="11"/>
        <v>0</v>
      </c>
      <c r="J80" s="15">
        <f t="shared" si="12"/>
        <v>0</v>
      </c>
      <c r="K80" s="27"/>
      <c r="L80" s="17">
        <f t="shared" si="13"/>
        <v>0</v>
      </c>
      <c r="M80" s="17">
        <f t="shared" si="14"/>
        <v>0</v>
      </c>
    </row>
    <row r="81" spans="1:13" x14ac:dyDescent="0.25">
      <c r="A81" s="14" t="str">
        <f>IF(INTRO!$E$39&lt;&gt;"Non-endemic", " ", IF(INTRO!$E$37="Non-endemic"," ", IF(COUNTRY_INFO!A81=0," ",COUNTRY_INFO!A81)))</f>
        <v xml:space="preserve"> </v>
      </c>
      <c r="B81" s="14" t="str">
        <f>IF(INTRO!$E$39&lt;&gt;"Non-endemic", " ", IF(INTRO!$E$37="Non-endemic"," ", IF(COUNTRY_INFO!B81=0," ",COUNTRY_INFO!B81)))</f>
        <v xml:space="preserve"> </v>
      </c>
      <c r="C81" s="14" t="str">
        <f>IF(INTRO!$E$39&lt;&gt;"Non-endemic", " ", IF(INTRO!$E$37="Non-endemic"," ", IF(COUNTRY_INFO!C81=0," ",COUNTRY_INFO!C81)))</f>
        <v xml:space="preserve"> </v>
      </c>
      <c r="D81" s="15">
        <f>IF(INTRO!$E$39&lt;&gt;"Non-endemic", 0, IF(INTRO!$E$37="Non-endemic",0,IF(COUNTRY_INFO!$H81=1,COUNTRY_INFO!E81,0)))</f>
        <v>0</v>
      </c>
      <c r="E81" s="15">
        <f>IF(INTRO!$E$39&lt;&gt;"Non-endemic", 0, IF(INTRO!$E$37="Non-endemic",0,IF(COUNTRY_INFO!$H81=1,COUNTRY_INFO!F81,0)))</f>
        <v>0</v>
      </c>
      <c r="F81" s="15">
        <f>IF(INTRO!$E$39&lt;&gt;"Non-endemic", 0, IF(INTRO!$E$37="Non-endemic",0,IF(COUNTRY_INFO!$H81=1,COUNTRY_INFO!G81,0)))</f>
        <v>0</v>
      </c>
      <c r="G81" s="15">
        <f t="shared" si="10"/>
        <v>0</v>
      </c>
      <c r="H81" s="16" t="str">
        <f>IF(INTRO!$E$39="Non-endemic",IF(INTRO!$E$37="Non-endemic","Not required",COUNTRY_INFO!P81),"Treat with IVM")</f>
        <v>Treat with IVM</v>
      </c>
      <c r="I81" s="15">
        <f t="shared" si="11"/>
        <v>0</v>
      </c>
      <c r="J81" s="15">
        <f t="shared" si="12"/>
        <v>0</v>
      </c>
      <c r="K81" s="27"/>
      <c r="L81" s="17">
        <f t="shared" si="13"/>
        <v>0</v>
      </c>
      <c r="M81" s="17">
        <f t="shared" si="14"/>
        <v>0</v>
      </c>
    </row>
    <row r="82" spans="1:13" x14ac:dyDescent="0.25">
      <c r="A82" s="14" t="str">
        <f>IF(INTRO!$E$39&lt;&gt;"Non-endemic", " ", IF(INTRO!$E$37="Non-endemic"," ", IF(COUNTRY_INFO!A82=0," ",COUNTRY_INFO!A82)))</f>
        <v xml:space="preserve"> </v>
      </c>
      <c r="B82" s="14" t="str">
        <f>IF(INTRO!$E$39&lt;&gt;"Non-endemic", " ", IF(INTRO!$E$37="Non-endemic"," ", IF(COUNTRY_INFO!B82=0," ",COUNTRY_INFO!B82)))</f>
        <v xml:space="preserve"> </v>
      </c>
      <c r="C82" s="14" t="str">
        <f>IF(INTRO!$E$39&lt;&gt;"Non-endemic", " ", IF(INTRO!$E$37="Non-endemic"," ", IF(COUNTRY_INFO!C82=0," ",COUNTRY_INFO!C82)))</f>
        <v xml:space="preserve"> </v>
      </c>
      <c r="D82" s="15">
        <f>IF(INTRO!$E$39&lt;&gt;"Non-endemic", 0, IF(INTRO!$E$37="Non-endemic",0,IF(COUNTRY_INFO!$H82=1,COUNTRY_INFO!E82,0)))</f>
        <v>0</v>
      </c>
      <c r="E82" s="15">
        <f>IF(INTRO!$E$39&lt;&gt;"Non-endemic", 0, IF(INTRO!$E$37="Non-endemic",0,IF(COUNTRY_INFO!$H82=1,COUNTRY_INFO!F82,0)))</f>
        <v>0</v>
      </c>
      <c r="F82" s="15">
        <f>IF(INTRO!$E$39&lt;&gt;"Non-endemic", 0, IF(INTRO!$E$37="Non-endemic",0,IF(COUNTRY_INFO!$H82=1,COUNTRY_INFO!G82,0)))</f>
        <v>0</v>
      </c>
      <c r="G82" s="15">
        <f t="shared" si="10"/>
        <v>0</v>
      </c>
      <c r="H82" s="16" t="str">
        <f>IF(INTRO!$E$39="Non-endemic",IF(INTRO!$E$37="Non-endemic","Not required",COUNTRY_INFO!P82),"Treat with IVM")</f>
        <v>Treat with IVM</v>
      </c>
      <c r="I82" s="15">
        <f t="shared" si="11"/>
        <v>0</v>
      </c>
      <c r="J82" s="15">
        <f t="shared" si="12"/>
        <v>0</v>
      </c>
      <c r="K82" s="27"/>
      <c r="L82" s="17">
        <f t="shared" si="13"/>
        <v>0</v>
      </c>
      <c r="M82" s="17">
        <f t="shared" si="14"/>
        <v>0</v>
      </c>
    </row>
    <row r="83" spans="1:13" x14ac:dyDescent="0.25">
      <c r="A83" s="14" t="str">
        <f>IF(INTRO!$E$39&lt;&gt;"Non-endemic", " ", IF(INTRO!$E$37="Non-endemic"," ", IF(COUNTRY_INFO!A83=0," ",COUNTRY_INFO!A83)))</f>
        <v xml:space="preserve"> </v>
      </c>
      <c r="B83" s="14" t="str">
        <f>IF(INTRO!$E$39&lt;&gt;"Non-endemic", " ", IF(INTRO!$E$37="Non-endemic"," ", IF(COUNTRY_INFO!B83=0," ",COUNTRY_INFO!B83)))</f>
        <v xml:space="preserve"> </v>
      </c>
      <c r="C83" s="14" t="str">
        <f>IF(INTRO!$E$39&lt;&gt;"Non-endemic", " ", IF(INTRO!$E$37="Non-endemic"," ", IF(COUNTRY_INFO!C83=0," ",COUNTRY_INFO!C83)))</f>
        <v xml:space="preserve"> </v>
      </c>
      <c r="D83" s="15">
        <f>IF(INTRO!$E$39&lt;&gt;"Non-endemic", 0, IF(INTRO!$E$37="Non-endemic",0,IF(COUNTRY_INFO!$H83=1,COUNTRY_INFO!E83,0)))</f>
        <v>0</v>
      </c>
      <c r="E83" s="15">
        <f>IF(INTRO!$E$39&lt;&gt;"Non-endemic", 0, IF(INTRO!$E$37="Non-endemic",0,IF(COUNTRY_INFO!$H83=1,COUNTRY_INFO!F83,0)))</f>
        <v>0</v>
      </c>
      <c r="F83" s="15">
        <f>IF(INTRO!$E$39&lt;&gt;"Non-endemic", 0, IF(INTRO!$E$37="Non-endemic",0,IF(COUNTRY_INFO!$H83=1,COUNTRY_INFO!G83,0)))</f>
        <v>0</v>
      </c>
      <c r="G83" s="15">
        <f t="shared" si="10"/>
        <v>0</v>
      </c>
      <c r="H83" s="16" t="str">
        <f>IF(INTRO!$E$39="Non-endemic",IF(INTRO!$E$37="Non-endemic","Not required",COUNTRY_INFO!P83),"Treat with IVM")</f>
        <v>Treat with IVM</v>
      </c>
      <c r="I83" s="15">
        <f t="shared" si="11"/>
        <v>0</v>
      </c>
      <c r="J83" s="15">
        <f t="shared" si="12"/>
        <v>0</v>
      </c>
      <c r="K83" s="27"/>
      <c r="L83" s="17">
        <f t="shared" si="13"/>
        <v>0</v>
      </c>
      <c r="M83" s="17">
        <f t="shared" si="14"/>
        <v>0</v>
      </c>
    </row>
    <row r="84" spans="1:13" x14ac:dyDescent="0.25">
      <c r="A84" s="14" t="str">
        <f>IF(INTRO!$E$39&lt;&gt;"Non-endemic", " ", IF(INTRO!$E$37="Non-endemic"," ", IF(COUNTRY_INFO!A84=0," ",COUNTRY_INFO!A84)))</f>
        <v xml:space="preserve"> </v>
      </c>
      <c r="B84" s="14" t="str">
        <f>IF(INTRO!$E$39&lt;&gt;"Non-endemic", " ", IF(INTRO!$E$37="Non-endemic"," ", IF(COUNTRY_INFO!B84=0," ",COUNTRY_INFO!B84)))</f>
        <v xml:space="preserve"> </v>
      </c>
      <c r="C84" s="14" t="str">
        <f>IF(INTRO!$E$39&lt;&gt;"Non-endemic", " ", IF(INTRO!$E$37="Non-endemic"," ", IF(COUNTRY_INFO!C84=0," ",COUNTRY_INFO!C84)))</f>
        <v xml:space="preserve"> </v>
      </c>
      <c r="D84" s="15">
        <f>IF(INTRO!$E$39&lt;&gt;"Non-endemic", 0, IF(INTRO!$E$37="Non-endemic",0,IF(COUNTRY_INFO!$H84=1,COUNTRY_INFO!E84,0)))</f>
        <v>0</v>
      </c>
      <c r="E84" s="15">
        <f>IF(INTRO!$E$39&lt;&gt;"Non-endemic", 0, IF(INTRO!$E$37="Non-endemic",0,IF(COUNTRY_INFO!$H84=1,COUNTRY_INFO!F84,0)))</f>
        <v>0</v>
      </c>
      <c r="F84" s="15">
        <f>IF(INTRO!$E$39&lt;&gt;"Non-endemic", 0, IF(INTRO!$E$37="Non-endemic",0,IF(COUNTRY_INFO!$H84=1,COUNTRY_INFO!G84,0)))</f>
        <v>0</v>
      </c>
      <c r="G84" s="15">
        <f t="shared" si="10"/>
        <v>0</v>
      </c>
      <c r="H84" s="16" t="str">
        <f>IF(INTRO!$E$39="Non-endemic",IF(INTRO!$E$37="Non-endemic","Not required",COUNTRY_INFO!P84),"Treat with IVM")</f>
        <v>Treat with IVM</v>
      </c>
      <c r="I84" s="15">
        <f t="shared" si="11"/>
        <v>0</v>
      </c>
      <c r="J84" s="15">
        <f t="shared" si="12"/>
        <v>0</v>
      </c>
      <c r="K84" s="27"/>
      <c r="L84" s="17">
        <f t="shared" si="13"/>
        <v>0</v>
      </c>
      <c r="M84" s="17">
        <f t="shared" si="14"/>
        <v>0</v>
      </c>
    </row>
    <row r="85" spans="1:13" x14ac:dyDescent="0.25">
      <c r="A85" s="14" t="str">
        <f>IF(INTRO!$E$39&lt;&gt;"Non-endemic", " ", IF(INTRO!$E$37="Non-endemic"," ", IF(COUNTRY_INFO!A85=0," ",COUNTRY_INFO!A85)))</f>
        <v xml:space="preserve"> </v>
      </c>
      <c r="B85" s="14" t="str">
        <f>IF(INTRO!$E$39&lt;&gt;"Non-endemic", " ", IF(INTRO!$E$37="Non-endemic"," ", IF(COUNTRY_INFO!B85=0," ",COUNTRY_INFO!B85)))</f>
        <v xml:space="preserve"> </v>
      </c>
      <c r="C85" s="14" t="str">
        <f>IF(INTRO!$E$39&lt;&gt;"Non-endemic", " ", IF(INTRO!$E$37="Non-endemic"," ", IF(COUNTRY_INFO!C85=0," ",COUNTRY_INFO!C85)))</f>
        <v xml:space="preserve"> </v>
      </c>
      <c r="D85" s="15">
        <f>IF(INTRO!$E$39&lt;&gt;"Non-endemic", 0, IF(INTRO!$E$37="Non-endemic",0,IF(COUNTRY_INFO!$H85=1,COUNTRY_INFO!E85,0)))</f>
        <v>0</v>
      </c>
      <c r="E85" s="15">
        <f>IF(INTRO!$E$39&lt;&gt;"Non-endemic", 0, IF(INTRO!$E$37="Non-endemic",0,IF(COUNTRY_INFO!$H85=1,COUNTRY_INFO!F85,0)))</f>
        <v>0</v>
      </c>
      <c r="F85" s="15">
        <f>IF(INTRO!$E$39&lt;&gt;"Non-endemic", 0, IF(INTRO!$E$37="Non-endemic",0,IF(COUNTRY_INFO!$H85=1,COUNTRY_INFO!G85,0)))</f>
        <v>0</v>
      </c>
      <c r="G85" s="15">
        <f t="shared" si="10"/>
        <v>0</v>
      </c>
      <c r="H85" s="16" t="str">
        <f>IF(INTRO!$E$39="Non-endemic",IF(INTRO!$E$37="Non-endemic","Not required",COUNTRY_INFO!P85),"Treat with IVM")</f>
        <v>Treat with IVM</v>
      </c>
      <c r="I85" s="15">
        <f t="shared" si="11"/>
        <v>0</v>
      </c>
      <c r="J85" s="15">
        <f t="shared" si="12"/>
        <v>0</v>
      </c>
      <c r="K85" s="27"/>
      <c r="L85" s="17">
        <f t="shared" si="13"/>
        <v>0</v>
      </c>
      <c r="M85" s="17">
        <f t="shared" si="14"/>
        <v>0</v>
      </c>
    </row>
    <row r="86" spans="1:13" x14ac:dyDescent="0.25">
      <c r="A86" s="14" t="str">
        <f>IF(INTRO!$E$39&lt;&gt;"Non-endemic", " ", IF(INTRO!$E$37="Non-endemic"," ", IF(COUNTRY_INFO!A86=0," ",COUNTRY_INFO!A86)))</f>
        <v xml:space="preserve"> </v>
      </c>
      <c r="B86" s="14" t="str">
        <f>IF(INTRO!$E$39&lt;&gt;"Non-endemic", " ", IF(INTRO!$E$37="Non-endemic"," ", IF(COUNTRY_INFO!B86=0," ",COUNTRY_INFO!B86)))</f>
        <v xml:space="preserve"> </v>
      </c>
      <c r="C86" s="14" t="str">
        <f>IF(INTRO!$E$39&lt;&gt;"Non-endemic", " ", IF(INTRO!$E$37="Non-endemic"," ", IF(COUNTRY_INFO!C86=0," ",COUNTRY_INFO!C86)))</f>
        <v xml:space="preserve"> </v>
      </c>
      <c r="D86" s="15">
        <f>IF(INTRO!$E$39&lt;&gt;"Non-endemic", 0, IF(INTRO!$E$37="Non-endemic",0,IF(COUNTRY_INFO!$H86=1,COUNTRY_INFO!E86,0)))</f>
        <v>0</v>
      </c>
      <c r="E86" s="15">
        <f>IF(INTRO!$E$39&lt;&gt;"Non-endemic", 0, IF(INTRO!$E$37="Non-endemic",0,IF(COUNTRY_INFO!$H86=1,COUNTRY_INFO!F86,0)))</f>
        <v>0</v>
      </c>
      <c r="F86" s="15">
        <f>IF(INTRO!$E$39&lt;&gt;"Non-endemic", 0, IF(INTRO!$E$37="Non-endemic",0,IF(COUNTRY_INFO!$H86=1,COUNTRY_INFO!G86,0)))</f>
        <v>0</v>
      </c>
      <c r="G86" s="15">
        <f t="shared" si="10"/>
        <v>0</v>
      </c>
      <c r="H86" s="16" t="str">
        <f>IF(INTRO!$E$39="Non-endemic",IF(INTRO!$E$37="Non-endemic","Not required",COUNTRY_INFO!P86),"Treat with IVM")</f>
        <v>Treat with IVM</v>
      </c>
      <c r="I86" s="15">
        <f t="shared" si="11"/>
        <v>0</v>
      </c>
      <c r="J86" s="15">
        <f t="shared" si="12"/>
        <v>0</v>
      </c>
      <c r="K86" s="27"/>
      <c r="L86" s="17">
        <f t="shared" si="13"/>
        <v>0</v>
      </c>
      <c r="M86" s="17">
        <f t="shared" si="14"/>
        <v>0</v>
      </c>
    </row>
    <row r="87" spans="1:13" x14ac:dyDescent="0.25">
      <c r="A87" s="14" t="str">
        <f>IF(INTRO!$E$39&lt;&gt;"Non-endemic", " ", IF(INTRO!$E$37="Non-endemic"," ", IF(COUNTRY_INFO!A87=0," ",COUNTRY_INFO!A87)))</f>
        <v xml:space="preserve"> </v>
      </c>
      <c r="B87" s="14" t="str">
        <f>IF(INTRO!$E$39&lt;&gt;"Non-endemic", " ", IF(INTRO!$E$37="Non-endemic"," ", IF(COUNTRY_INFO!B87=0," ",COUNTRY_INFO!B87)))</f>
        <v xml:space="preserve"> </v>
      </c>
      <c r="C87" s="14" t="str">
        <f>IF(INTRO!$E$39&lt;&gt;"Non-endemic", " ", IF(INTRO!$E$37="Non-endemic"," ", IF(COUNTRY_INFO!C87=0," ",COUNTRY_INFO!C87)))</f>
        <v xml:space="preserve"> </v>
      </c>
      <c r="D87" s="15">
        <f>IF(INTRO!$E$39&lt;&gt;"Non-endemic", 0, IF(INTRO!$E$37="Non-endemic",0,IF(COUNTRY_INFO!$H87=1,COUNTRY_INFO!E87,0)))</f>
        <v>0</v>
      </c>
      <c r="E87" s="15">
        <f>IF(INTRO!$E$39&lt;&gt;"Non-endemic", 0, IF(INTRO!$E$37="Non-endemic",0,IF(COUNTRY_INFO!$H87=1,COUNTRY_INFO!F87,0)))</f>
        <v>0</v>
      </c>
      <c r="F87" s="15">
        <f>IF(INTRO!$E$39&lt;&gt;"Non-endemic", 0, IF(INTRO!$E$37="Non-endemic",0,IF(COUNTRY_INFO!$H87=1,COUNTRY_INFO!G87,0)))</f>
        <v>0</v>
      </c>
      <c r="G87" s="15">
        <f t="shared" si="10"/>
        <v>0</v>
      </c>
      <c r="H87" s="16" t="str">
        <f>IF(INTRO!$E$39="Non-endemic",IF(INTRO!$E$37="Non-endemic","Not required",COUNTRY_INFO!P87),"Treat with IVM")</f>
        <v>Treat with IVM</v>
      </c>
      <c r="I87" s="15">
        <f t="shared" si="11"/>
        <v>0</v>
      </c>
      <c r="J87" s="15">
        <f t="shared" si="12"/>
        <v>0</v>
      </c>
      <c r="K87" s="27"/>
      <c r="L87" s="17">
        <f t="shared" si="13"/>
        <v>0</v>
      </c>
      <c r="M87" s="17">
        <f t="shared" si="14"/>
        <v>0</v>
      </c>
    </row>
    <row r="88" spans="1:13" x14ac:dyDescent="0.25">
      <c r="A88" s="14" t="str">
        <f>IF(INTRO!$E$39&lt;&gt;"Non-endemic", " ", IF(INTRO!$E$37="Non-endemic"," ", IF(COUNTRY_INFO!A88=0," ",COUNTRY_INFO!A88)))</f>
        <v xml:space="preserve"> </v>
      </c>
      <c r="B88" s="14" t="str">
        <f>IF(INTRO!$E$39&lt;&gt;"Non-endemic", " ", IF(INTRO!$E$37="Non-endemic"," ", IF(COUNTRY_INFO!B88=0," ",COUNTRY_INFO!B88)))</f>
        <v xml:space="preserve"> </v>
      </c>
      <c r="C88" s="14" t="str">
        <f>IF(INTRO!$E$39&lt;&gt;"Non-endemic", " ", IF(INTRO!$E$37="Non-endemic"," ", IF(COUNTRY_INFO!C88=0," ",COUNTRY_INFO!C88)))</f>
        <v xml:space="preserve"> </v>
      </c>
      <c r="D88" s="15">
        <f>IF(INTRO!$E$39&lt;&gt;"Non-endemic", 0, IF(INTRO!$E$37="Non-endemic",0,IF(COUNTRY_INFO!$H88=1,COUNTRY_INFO!E88,0)))</f>
        <v>0</v>
      </c>
      <c r="E88" s="15">
        <f>IF(INTRO!$E$39&lt;&gt;"Non-endemic", 0, IF(INTRO!$E$37="Non-endemic",0,IF(COUNTRY_INFO!$H88=1,COUNTRY_INFO!F88,0)))</f>
        <v>0</v>
      </c>
      <c r="F88" s="15">
        <f>IF(INTRO!$E$39&lt;&gt;"Non-endemic", 0, IF(INTRO!$E$37="Non-endemic",0,IF(COUNTRY_INFO!$H88=1,COUNTRY_INFO!G88,0)))</f>
        <v>0</v>
      </c>
      <c r="G88" s="15">
        <f t="shared" si="10"/>
        <v>0</v>
      </c>
      <c r="H88" s="16" t="str">
        <f>IF(INTRO!$E$39="Non-endemic",IF(INTRO!$E$37="Non-endemic","Not required",COUNTRY_INFO!P88),"Treat with IVM")</f>
        <v>Treat with IVM</v>
      </c>
      <c r="I88" s="15">
        <f t="shared" si="11"/>
        <v>0</v>
      </c>
      <c r="J88" s="15">
        <f t="shared" si="12"/>
        <v>0</v>
      </c>
      <c r="K88" s="27"/>
      <c r="L88" s="17">
        <f t="shared" si="13"/>
        <v>0</v>
      </c>
      <c r="M88" s="17">
        <f t="shared" si="14"/>
        <v>0</v>
      </c>
    </row>
    <row r="89" spans="1:13" x14ac:dyDescent="0.25">
      <c r="A89" s="14" t="str">
        <f>IF(INTRO!$E$39&lt;&gt;"Non-endemic", " ", IF(INTRO!$E$37="Non-endemic"," ", IF(COUNTRY_INFO!A89=0," ",COUNTRY_INFO!A89)))</f>
        <v xml:space="preserve"> </v>
      </c>
      <c r="B89" s="14" t="str">
        <f>IF(INTRO!$E$39&lt;&gt;"Non-endemic", " ", IF(INTRO!$E$37="Non-endemic"," ", IF(COUNTRY_INFO!B89=0," ",COUNTRY_INFO!B89)))</f>
        <v xml:space="preserve"> </v>
      </c>
      <c r="C89" s="14" t="str">
        <f>IF(INTRO!$E$39&lt;&gt;"Non-endemic", " ", IF(INTRO!$E$37="Non-endemic"," ", IF(COUNTRY_INFO!C89=0," ",COUNTRY_INFO!C89)))</f>
        <v xml:space="preserve"> </v>
      </c>
      <c r="D89" s="15">
        <f>IF(INTRO!$E$39&lt;&gt;"Non-endemic", 0, IF(INTRO!$E$37="Non-endemic",0,IF(COUNTRY_INFO!$H89=1,COUNTRY_INFO!E89,0)))</f>
        <v>0</v>
      </c>
      <c r="E89" s="15">
        <f>IF(INTRO!$E$39&lt;&gt;"Non-endemic", 0, IF(INTRO!$E$37="Non-endemic",0,IF(COUNTRY_INFO!$H89=1,COUNTRY_INFO!F89,0)))</f>
        <v>0</v>
      </c>
      <c r="F89" s="15">
        <f>IF(INTRO!$E$39&lt;&gt;"Non-endemic", 0, IF(INTRO!$E$37="Non-endemic",0,IF(COUNTRY_INFO!$H89=1,COUNTRY_INFO!G89,0)))</f>
        <v>0</v>
      </c>
      <c r="G89" s="15">
        <f t="shared" si="10"/>
        <v>0</v>
      </c>
      <c r="H89" s="16" t="str">
        <f>IF(INTRO!$E$39="Non-endemic",IF(INTRO!$E$37="Non-endemic","Not required",COUNTRY_INFO!P89),"Treat with IVM")</f>
        <v>Treat with IVM</v>
      </c>
      <c r="I89" s="15">
        <f t="shared" si="11"/>
        <v>0</v>
      </c>
      <c r="J89" s="15">
        <f t="shared" si="12"/>
        <v>0</v>
      </c>
      <c r="K89" s="27"/>
      <c r="L89" s="17">
        <f t="shared" si="13"/>
        <v>0</v>
      </c>
      <c r="M89" s="17">
        <f t="shared" si="14"/>
        <v>0</v>
      </c>
    </row>
    <row r="90" spans="1:13" x14ac:dyDescent="0.25">
      <c r="A90" s="14" t="str">
        <f>IF(INTRO!$E$39&lt;&gt;"Non-endemic", " ", IF(INTRO!$E$37="Non-endemic"," ", IF(COUNTRY_INFO!A90=0," ",COUNTRY_INFO!A90)))</f>
        <v xml:space="preserve"> </v>
      </c>
      <c r="B90" s="14" t="str">
        <f>IF(INTRO!$E$39&lt;&gt;"Non-endemic", " ", IF(INTRO!$E$37="Non-endemic"," ", IF(COUNTRY_INFO!B90=0," ",COUNTRY_INFO!B90)))</f>
        <v xml:space="preserve"> </v>
      </c>
      <c r="C90" s="14" t="str">
        <f>IF(INTRO!$E$39&lt;&gt;"Non-endemic", " ", IF(INTRO!$E$37="Non-endemic"," ", IF(COUNTRY_INFO!C90=0," ",COUNTRY_INFO!C90)))</f>
        <v xml:space="preserve"> </v>
      </c>
      <c r="D90" s="15">
        <f>IF(INTRO!$E$39&lt;&gt;"Non-endemic", 0, IF(INTRO!$E$37="Non-endemic",0,IF(COUNTRY_INFO!$H90=1,COUNTRY_INFO!E90,0)))</f>
        <v>0</v>
      </c>
      <c r="E90" s="15">
        <f>IF(INTRO!$E$39&lt;&gt;"Non-endemic", 0, IF(INTRO!$E$37="Non-endemic",0,IF(COUNTRY_INFO!$H90=1,COUNTRY_INFO!F90,0)))</f>
        <v>0</v>
      </c>
      <c r="F90" s="15">
        <f>IF(INTRO!$E$39&lt;&gt;"Non-endemic", 0, IF(INTRO!$E$37="Non-endemic",0,IF(COUNTRY_INFO!$H90=1,COUNTRY_INFO!G90,0)))</f>
        <v>0</v>
      </c>
      <c r="G90" s="15">
        <f t="shared" si="10"/>
        <v>0</v>
      </c>
      <c r="H90" s="16" t="str">
        <f>IF(INTRO!$E$39="Non-endemic",IF(INTRO!$E$37="Non-endemic","Not required",COUNTRY_INFO!P90),"Treat with IVM")</f>
        <v>Treat with IVM</v>
      </c>
      <c r="I90" s="15">
        <f t="shared" si="11"/>
        <v>0</v>
      </c>
      <c r="J90" s="15">
        <f t="shared" si="12"/>
        <v>0</v>
      </c>
      <c r="K90" s="27"/>
      <c r="L90" s="17">
        <f t="shared" si="13"/>
        <v>0</v>
      </c>
      <c r="M90" s="17">
        <f t="shared" si="14"/>
        <v>0</v>
      </c>
    </row>
    <row r="91" spans="1:13" x14ac:dyDescent="0.25">
      <c r="A91" s="14" t="str">
        <f>IF(INTRO!$E$39&lt;&gt;"Non-endemic", " ", IF(INTRO!$E$37="Non-endemic"," ", IF(COUNTRY_INFO!A91=0," ",COUNTRY_INFO!A91)))</f>
        <v xml:space="preserve"> </v>
      </c>
      <c r="B91" s="14" t="str">
        <f>IF(INTRO!$E$39&lt;&gt;"Non-endemic", " ", IF(INTRO!$E$37="Non-endemic"," ", IF(COUNTRY_INFO!B91=0," ",COUNTRY_INFO!B91)))</f>
        <v xml:space="preserve"> </v>
      </c>
      <c r="C91" s="14" t="str">
        <f>IF(INTRO!$E$39&lt;&gt;"Non-endemic", " ", IF(INTRO!$E$37="Non-endemic"," ", IF(COUNTRY_INFO!C91=0," ",COUNTRY_INFO!C91)))</f>
        <v xml:space="preserve"> </v>
      </c>
      <c r="D91" s="15">
        <f>IF(INTRO!$E$39&lt;&gt;"Non-endemic", 0, IF(INTRO!$E$37="Non-endemic",0,IF(COUNTRY_INFO!$H91=1,COUNTRY_INFO!E91,0)))</f>
        <v>0</v>
      </c>
      <c r="E91" s="15">
        <f>IF(INTRO!$E$39&lt;&gt;"Non-endemic", 0, IF(INTRO!$E$37="Non-endemic",0,IF(COUNTRY_INFO!$H91=1,COUNTRY_INFO!F91,0)))</f>
        <v>0</v>
      </c>
      <c r="F91" s="15">
        <f>IF(INTRO!$E$39&lt;&gt;"Non-endemic", 0, IF(INTRO!$E$37="Non-endemic",0,IF(COUNTRY_INFO!$H91=1,COUNTRY_INFO!G91,0)))</f>
        <v>0</v>
      </c>
      <c r="G91" s="15">
        <f t="shared" si="10"/>
        <v>0</v>
      </c>
      <c r="H91" s="16" t="str">
        <f>IF(INTRO!$E$39="Non-endemic",IF(INTRO!$E$37="Non-endemic","Not required",COUNTRY_INFO!P91),"Treat with IVM")</f>
        <v>Treat with IVM</v>
      </c>
      <c r="I91" s="15">
        <f t="shared" si="11"/>
        <v>0</v>
      </c>
      <c r="J91" s="15">
        <f t="shared" si="12"/>
        <v>0</v>
      </c>
      <c r="K91" s="27"/>
      <c r="L91" s="17">
        <f t="shared" si="13"/>
        <v>0</v>
      </c>
      <c r="M91" s="17">
        <f t="shared" si="14"/>
        <v>0</v>
      </c>
    </row>
    <row r="92" spans="1:13" x14ac:dyDescent="0.25">
      <c r="A92" s="14" t="str">
        <f>IF(INTRO!$E$39&lt;&gt;"Non-endemic", " ", IF(INTRO!$E$37="Non-endemic"," ", IF(COUNTRY_INFO!A92=0," ",COUNTRY_INFO!A92)))</f>
        <v xml:space="preserve"> </v>
      </c>
      <c r="B92" s="14" t="str">
        <f>IF(INTRO!$E$39&lt;&gt;"Non-endemic", " ", IF(INTRO!$E$37="Non-endemic"," ", IF(COUNTRY_INFO!B92=0," ",COUNTRY_INFO!B92)))</f>
        <v xml:space="preserve"> </v>
      </c>
      <c r="C92" s="14" t="str">
        <f>IF(INTRO!$E$39&lt;&gt;"Non-endemic", " ", IF(INTRO!$E$37="Non-endemic"," ", IF(COUNTRY_INFO!C92=0," ",COUNTRY_INFO!C92)))</f>
        <v xml:space="preserve"> </v>
      </c>
      <c r="D92" s="15">
        <f>IF(INTRO!$E$39&lt;&gt;"Non-endemic", 0, IF(INTRO!$E$37="Non-endemic",0,IF(COUNTRY_INFO!$H92=1,COUNTRY_INFO!E92,0)))</f>
        <v>0</v>
      </c>
      <c r="E92" s="15">
        <f>IF(INTRO!$E$39&lt;&gt;"Non-endemic", 0, IF(INTRO!$E$37="Non-endemic",0,IF(COUNTRY_INFO!$H92=1,COUNTRY_INFO!F92,0)))</f>
        <v>0</v>
      </c>
      <c r="F92" s="15">
        <f>IF(INTRO!$E$39&lt;&gt;"Non-endemic", 0, IF(INTRO!$E$37="Non-endemic",0,IF(COUNTRY_INFO!$H92=1,COUNTRY_INFO!G92,0)))</f>
        <v>0</v>
      </c>
      <c r="G92" s="15">
        <f t="shared" si="10"/>
        <v>0</v>
      </c>
      <c r="H92" s="16" t="str">
        <f>IF(INTRO!$E$39="Non-endemic",IF(INTRO!$E$37="Non-endemic","Not required",COUNTRY_INFO!P92),"Treat with IVM")</f>
        <v>Treat with IVM</v>
      </c>
      <c r="I92" s="15">
        <f t="shared" si="11"/>
        <v>0</v>
      </c>
      <c r="J92" s="15">
        <f t="shared" si="12"/>
        <v>0</v>
      </c>
      <c r="K92" s="27"/>
      <c r="L92" s="17">
        <f t="shared" si="13"/>
        <v>0</v>
      </c>
      <c r="M92" s="17">
        <f t="shared" si="14"/>
        <v>0</v>
      </c>
    </row>
    <row r="93" spans="1:13" x14ac:dyDescent="0.25">
      <c r="A93" s="14" t="str">
        <f>IF(INTRO!$E$39&lt;&gt;"Non-endemic", " ", IF(INTRO!$E$37="Non-endemic"," ", IF(COUNTRY_INFO!A93=0," ",COUNTRY_INFO!A93)))</f>
        <v xml:space="preserve"> </v>
      </c>
      <c r="B93" s="14" t="str">
        <f>IF(INTRO!$E$39&lt;&gt;"Non-endemic", " ", IF(INTRO!$E$37="Non-endemic"," ", IF(COUNTRY_INFO!B93=0," ",COUNTRY_INFO!B93)))</f>
        <v xml:space="preserve"> </v>
      </c>
      <c r="C93" s="14" t="str">
        <f>IF(INTRO!$E$39&lt;&gt;"Non-endemic", " ", IF(INTRO!$E$37="Non-endemic"," ", IF(COUNTRY_INFO!C93=0," ",COUNTRY_INFO!C93)))</f>
        <v xml:space="preserve"> </v>
      </c>
      <c r="D93" s="15">
        <f>IF(INTRO!$E$39&lt;&gt;"Non-endemic", 0, IF(INTRO!$E$37="Non-endemic",0,IF(COUNTRY_INFO!$H93=1,COUNTRY_INFO!E93,0)))</f>
        <v>0</v>
      </c>
      <c r="E93" s="15">
        <f>IF(INTRO!$E$39&lt;&gt;"Non-endemic", 0, IF(INTRO!$E$37="Non-endemic",0,IF(COUNTRY_INFO!$H93=1,COUNTRY_INFO!F93,0)))</f>
        <v>0</v>
      </c>
      <c r="F93" s="15">
        <f>IF(INTRO!$E$39&lt;&gt;"Non-endemic", 0, IF(INTRO!$E$37="Non-endemic",0,IF(COUNTRY_INFO!$H93=1,COUNTRY_INFO!G93,0)))</f>
        <v>0</v>
      </c>
      <c r="G93" s="15">
        <f t="shared" si="10"/>
        <v>0</v>
      </c>
      <c r="H93" s="16" t="str">
        <f>IF(INTRO!$E$39="Non-endemic",IF(INTRO!$E$37="Non-endemic","Not required",COUNTRY_INFO!P93),"Treat with IVM")</f>
        <v>Treat with IVM</v>
      </c>
      <c r="I93" s="15">
        <f t="shared" si="11"/>
        <v>0</v>
      </c>
      <c r="J93" s="15">
        <f t="shared" si="12"/>
        <v>0</v>
      </c>
      <c r="K93" s="27"/>
      <c r="L93" s="17">
        <f t="shared" si="13"/>
        <v>0</v>
      </c>
      <c r="M93" s="17">
        <f t="shared" si="14"/>
        <v>0</v>
      </c>
    </row>
    <row r="94" spans="1:13" x14ac:dyDescent="0.25">
      <c r="A94" s="14" t="str">
        <f>IF(INTRO!$E$39&lt;&gt;"Non-endemic", " ", IF(INTRO!$E$37="Non-endemic"," ", IF(COUNTRY_INFO!A94=0," ",COUNTRY_INFO!A94)))</f>
        <v xml:space="preserve"> </v>
      </c>
      <c r="B94" s="14" t="str">
        <f>IF(INTRO!$E$39&lt;&gt;"Non-endemic", " ", IF(INTRO!$E$37="Non-endemic"," ", IF(COUNTRY_INFO!B94=0," ",COUNTRY_INFO!B94)))</f>
        <v xml:space="preserve"> </v>
      </c>
      <c r="C94" s="14" t="str">
        <f>IF(INTRO!$E$39&lt;&gt;"Non-endemic", " ", IF(INTRO!$E$37="Non-endemic"," ", IF(COUNTRY_INFO!C94=0," ",COUNTRY_INFO!C94)))</f>
        <v xml:space="preserve"> </v>
      </c>
      <c r="D94" s="15">
        <f>IF(INTRO!$E$39&lt;&gt;"Non-endemic", 0, IF(INTRO!$E$37="Non-endemic",0,IF(COUNTRY_INFO!$H94=1,COUNTRY_INFO!E94,0)))</f>
        <v>0</v>
      </c>
      <c r="E94" s="15">
        <f>IF(INTRO!$E$39&lt;&gt;"Non-endemic", 0, IF(INTRO!$E$37="Non-endemic",0,IF(COUNTRY_INFO!$H94=1,COUNTRY_INFO!F94,0)))</f>
        <v>0</v>
      </c>
      <c r="F94" s="15">
        <f>IF(INTRO!$E$39&lt;&gt;"Non-endemic", 0, IF(INTRO!$E$37="Non-endemic",0,IF(COUNTRY_INFO!$H94=1,COUNTRY_INFO!G94,0)))</f>
        <v>0</v>
      </c>
      <c r="G94" s="15">
        <f t="shared" si="10"/>
        <v>0</v>
      </c>
      <c r="H94" s="16" t="str">
        <f>IF(INTRO!$E$39="Non-endemic",IF(INTRO!$E$37="Non-endemic","Not required",COUNTRY_INFO!P94),"Treat with IVM")</f>
        <v>Treat with IVM</v>
      </c>
      <c r="I94" s="15">
        <f t="shared" si="11"/>
        <v>0</v>
      </c>
      <c r="J94" s="15">
        <f t="shared" si="12"/>
        <v>0</v>
      </c>
      <c r="K94" s="27"/>
      <c r="L94" s="17">
        <f t="shared" si="13"/>
        <v>0</v>
      </c>
      <c r="M94" s="17">
        <f t="shared" si="14"/>
        <v>0</v>
      </c>
    </row>
    <row r="95" spans="1:13" x14ac:dyDescent="0.25">
      <c r="A95" s="14" t="str">
        <f>IF(INTRO!$E$39&lt;&gt;"Non-endemic", " ", IF(INTRO!$E$37="Non-endemic"," ", IF(COUNTRY_INFO!A95=0," ",COUNTRY_INFO!A95)))</f>
        <v xml:space="preserve"> </v>
      </c>
      <c r="B95" s="14" t="str">
        <f>IF(INTRO!$E$39&lt;&gt;"Non-endemic", " ", IF(INTRO!$E$37="Non-endemic"," ", IF(COUNTRY_INFO!B95=0," ",COUNTRY_INFO!B95)))</f>
        <v xml:space="preserve"> </v>
      </c>
      <c r="C95" s="14" t="str">
        <f>IF(INTRO!$E$39&lt;&gt;"Non-endemic", " ", IF(INTRO!$E$37="Non-endemic"," ", IF(COUNTRY_INFO!C95=0," ",COUNTRY_INFO!C95)))</f>
        <v xml:space="preserve"> </v>
      </c>
      <c r="D95" s="15">
        <f>IF(INTRO!$E$39&lt;&gt;"Non-endemic", 0, IF(INTRO!$E$37="Non-endemic",0,IF(COUNTRY_INFO!$H95=1,COUNTRY_INFO!E95,0)))</f>
        <v>0</v>
      </c>
      <c r="E95" s="15">
        <f>IF(INTRO!$E$39&lt;&gt;"Non-endemic", 0, IF(INTRO!$E$37="Non-endemic",0,IF(COUNTRY_INFO!$H95=1,COUNTRY_INFO!F95,0)))</f>
        <v>0</v>
      </c>
      <c r="F95" s="15">
        <f>IF(INTRO!$E$39&lt;&gt;"Non-endemic", 0, IF(INTRO!$E$37="Non-endemic",0,IF(COUNTRY_INFO!$H95=1,COUNTRY_INFO!G95,0)))</f>
        <v>0</v>
      </c>
      <c r="G95" s="15">
        <f t="shared" si="10"/>
        <v>0</v>
      </c>
      <c r="H95" s="16" t="str">
        <f>IF(INTRO!$E$39="Non-endemic",IF(INTRO!$E$37="Non-endemic","Not required",COUNTRY_INFO!P95),"Treat with IVM")</f>
        <v>Treat with IVM</v>
      </c>
      <c r="I95" s="15">
        <f t="shared" si="11"/>
        <v>0</v>
      </c>
      <c r="J95" s="15">
        <f t="shared" si="12"/>
        <v>0</v>
      </c>
      <c r="K95" s="27"/>
      <c r="L95" s="17">
        <f t="shared" si="13"/>
        <v>0</v>
      </c>
      <c r="M95" s="17">
        <f t="shared" si="14"/>
        <v>0</v>
      </c>
    </row>
    <row r="96" spans="1:13" x14ac:dyDescent="0.25">
      <c r="A96" s="14" t="str">
        <f>IF(INTRO!$E$39&lt;&gt;"Non-endemic", " ", IF(INTRO!$E$37="Non-endemic"," ", IF(COUNTRY_INFO!A96=0," ",COUNTRY_INFO!A96)))</f>
        <v xml:space="preserve"> </v>
      </c>
      <c r="B96" s="14" t="str">
        <f>IF(INTRO!$E$39&lt;&gt;"Non-endemic", " ", IF(INTRO!$E$37="Non-endemic"," ", IF(COUNTRY_INFO!B96=0," ",COUNTRY_INFO!B96)))</f>
        <v xml:space="preserve"> </v>
      </c>
      <c r="C96" s="14" t="str">
        <f>IF(INTRO!$E$39&lt;&gt;"Non-endemic", " ", IF(INTRO!$E$37="Non-endemic"," ", IF(COUNTRY_INFO!C96=0," ",COUNTRY_INFO!C96)))</f>
        <v xml:space="preserve"> </v>
      </c>
      <c r="D96" s="15">
        <f>IF(INTRO!$E$39&lt;&gt;"Non-endemic", 0, IF(INTRO!$E$37="Non-endemic",0,IF(COUNTRY_INFO!$H96=1,COUNTRY_INFO!E96,0)))</f>
        <v>0</v>
      </c>
      <c r="E96" s="15">
        <f>IF(INTRO!$E$39&lt;&gt;"Non-endemic", 0, IF(INTRO!$E$37="Non-endemic",0,IF(COUNTRY_INFO!$H96=1,COUNTRY_INFO!F96,0)))</f>
        <v>0</v>
      </c>
      <c r="F96" s="15">
        <f>IF(INTRO!$E$39&lt;&gt;"Non-endemic", 0, IF(INTRO!$E$37="Non-endemic",0,IF(COUNTRY_INFO!$H96=1,COUNTRY_INFO!G96,0)))</f>
        <v>0</v>
      </c>
      <c r="G96" s="15">
        <f t="shared" si="10"/>
        <v>0</v>
      </c>
      <c r="H96" s="16" t="str">
        <f>IF(INTRO!$E$39="Non-endemic",IF(INTRO!$E$37="Non-endemic","Not required",COUNTRY_INFO!P96),"Treat with IVM")</f>
        <v>Treat with IVM</v>
      </c>
      <c r="I96" s="15">
        <f t="shared" si="11"/>
        <v>0</v>
      </c>
      <c r="J96" s="15">
        <f t="shared" si="12"/>
        <v>0</v>
      </c>
      <c r="K96" s="27"/>
      <c r="L96" s="17">
        <f t="shared" si="13"/>
        <v>0</v>
      </c>
      <c r="M96" s="17">
        <f t="shared" si="14"/>
        <v>0</v>
      </c>
    </row>
    <row r="97" spans="1:13" x14ac:dyDescent="0.25">
      <c r="A97" s="14" t="str">
        <f>IF(INTRO!$E$39&lt;&gt;"Non-endemic", " ", IF(INTRO!$E$37="Non-endemic"," ", IF(COUNTRY_INFO!A97=0," ",COUNTRY_INFO!A97)))</f>
        <v xml:space="preserve"> </v>
      </c>
      <c r="B97" s="14" t="str">
        <f>IF(INTRO!$E$39&lt;&gt;"Non-endemic", " ", IF(INTRO!$E$37="Non-endemic"," ", IF(COUNTRY_INFO!B97=0," ",COUNTRY_INFO!B97)))</f>
        <v xml:space="preserve"> </v>
      </c>
      <c r="C97" s="14" t="str">
        <f>IF(INTRO!$E$39&lt;&gt;"Non-endemic", " ", IF(INTRO!$E$37="Non-endemic"," ", IF(COUNTRY_INFO!C97=0," ",COUNTRY_INFO!C97)))</f>
        <v xml:space="preserve"> </v>
      </c>
      <c r="D97" s="15">
        <f>IF(INTRO!$E$39&lt;&gt;"Non-endemic", 0, IF(INTRO!$E$37="Non-endemic",0,IF(COUNTRY_INFO!$H97=1,COUNTRY_INFO!E97,0)))</f>
        <v>0</v>
      </c>
      <c r="E97" s="15">
        <f>IF(INTRO!$E$39&lt;&gt;"Non-endemic", 0, IF(INTRO!$E$37="Non-endemic",0,IF(COUNTRY_INFO!$H97=1,COUNTRY_INFO!F97,0)))</f>
        <v>0</v>
      </c>
      <c r="F97" s="15">
        <f>IF(INTRO!$E$39&lt;&gt;"Non-endemic", 0, IF(INTRO!$E$37="Non-endemic",0,IF(COUNTRY_INFO!$H97=1,COUNTRY_INFO!G97,0)))</f>
        <v>0</v>
      </c>
      <c r="G97" s="15">
        <f t="shared" si="10"/>
        <v>0</v>
      </c>
      <c r="H97" s="16" t="str">
        <f>IF(INTRO!$E$39="Non-endemic",IF(INTRO!$E$37="Non-endemic","Not required",COUNTRY_INFO!P97),"Treat with IVM")</f>
        <v>Treat with IVM</v>
      </c>
      <c r="I97" s="15">
        <f t="shared" si="11"/>
        <v>0</v>
      </c>
      <c r="J97" s="15">
        <f t="shared" si="12"/>
        <v>0</v>
      </c>
      <c r="K97" s="27"/>
      <c r="L97" s="17">
        <f t="shared" si="13"/>
        <v>0</v>
      </c>
      <c r="M97" s="17">
        <f t="shared" si="14"/>
        <v>0</v>
      </c>
    </row>
    <row r="98" spans="1:13" x14ac:dyDescent="0.25">
      <c r="A98" s="14" t="str">
        <f>IF(INTRO!$E$39&lt;&gt;"Non-endemic", " ", IF(INTRO!$E$37="Non-endemic"," ", IF(COUNTRY_INFO!A98=0," ",COUNTRY_INFO!A98)))</f>
        <v xml:space="preserve"> </v>
      </c>
      <c r="B98" s="14" t="str">
        <f>IF(INTRO!$E$39&lt;&gt;"Non-endemic", " ", IF(INTRO!$E$37="Non-endemic"," ", IF(COUNTRY_INFO!B98=0," ",COUNTRY_INFO!B98)))</f>
        <v xml:space="preserve"> </v>
      </c>
      <c r="C98" s="14" t="str">
        <f>IF(INTRO!$E$39&lt;&gt;"Non-endemic", " ", IF(INTRO!$E$37="Non-endemic"," ", IF(COUNTRY_INFO!C98=0," ",COUNTRY_INFO!C98)))</f>
        <v xml:space="preserve"> </v>
      </c>
      <c r="D98" s="15">
        <f>IF(INTRO!$E$39&lt;&gt;"Non-endemic", 0, IF(INTRO!$E$37="Non-endemic",0,IF(COUNTRY_INFO!$H98=1,COUNTRY_INFO!E98,0)))</f>
        <v>0</v>
      </c>
      <c r="E98" s="15">
        <f>IF(INTRO!$E$39&lt;&gt;"Non-endemic", 0, IF(INTRO!$E$37="Non-endemic",0,IF(COUNTRY_INFO!$H98=1,COUNTRY_INFO!F98,0)))</f>
        <v>0</v>
      </c>
      <c r="F98" s="15">
        <f>IF(INTRO!$E$39&lt;&gt;"Non-endemic", 0, IF(INTRO!$E$37="Non-endemic",0,IF(COUNTRY_INFO!$H98=1,COUNTRY_INFO!G98,0)))</f>
        <v>0</v>
      </c>
      <c r="G98" s="15">
        <f t="shared" si="10"/>
        <v>0</v>
      </c>
      <c r="H98" s="16" t="str">
        <f>IF(INTRO!$E$39="Non-endemic",IF(INTRO!$E$37="Non-endemic","Not required",COUNTRY_INFO!P98),"Treat with IVM")</f>
        <v>Treat with IVM</v>
      </c>
      <c r="I98" s="15">
        <f t="shared" si="11"/>
        <v>0</v>
      </c>
      <c r="J98" s="15">
        <f t="shared" si="12"/>
        <v>0</v>
      </c>
      <c r="K98" s="27"/>
      <c r="L98" s="17">
        <f t="shared" si="13"/>
        <v>0</v>
      </c>
      <c r="M98" s="17">
        <f t="shared" si="14"/>
        <v>0</v>
      </c>
    </row>
    <row r="99" spans="1:13" x14ac:dyDescent="0.25">
      <c r="A99" s="14" t="str">
        <f>IF(INTRO!$E$39&lt;&gt;"Non-endemic", " ", IF(INTRO!$E$37="Non-endemic"," ", IF(COUNTRY_INFO!A99=0," ",COUNTRY_INFO!A99)))</f>
        <v xml:space="preserve"> </v>
      </c>
      <c r="B99" s="14" t="str">
        <f>IF(INTRO!$E$39&lt;&gt;"Non-endemic", " ", IF(INTRO!$E$37="Non-endemic"," ", IF(COUNTRY_INFO!B99=0," ",COUNTRY_INFO!B99)))</f>
        <v xml:space="preserve"> </v>
      </c>
      <c r="C99" s="14" t="str">
        <f>IF(INTRO!$E$39&lt;&gt;"Non-endemic", " ", IF(INTRO!$E$37="Non-endemic"," ", IF(COUNTRY_INFO!C99=0," ",COUNTRY_INFO!C99)))</f>
        <v xml:space="preserve"> </v>
      </c>
      <c r="D99" s="15">
        <f>IF(INTRO!$E$39&lt;&gt;"Non-endemic", 0, IF(INTRO!$E$37="Non-endemic",0,IF(COUNTRY_INFO!$H99=1,COUNTRY_INFO!E99,0)))</f>
        <v>0</v>
      </c>
      <c r="E99" s="15">
        <f>IF(INTRO!$E$39&lt;&gt;"Non-endemic", 0, IF(INTRO!$E$37="Non-endemic",0,IF(COUNTRY_INFO!$H99=1,COUNTRY_INFO!F99,0)))</f>
        <v>0</v>
      </c>
      <c r="F99" s="15">
        <f>IF(INTRO!$E$39&lt;&gt;"Non-endemic", 0, IF(INTRO!$E$37="Non-endemic",0,IF(COUNTRY_INFO!$H99=1,COUNTRY_INFO!G99,0)))</f>
        <v>0</v>
      </c>
      <c r="G99" s="15">
        <f t="shared" si="10"/>
        <v>0</v>
      </c>
      <c r="H99" s="16" t="str">
        <f>IF(INTRO!$E$39="Non-endemic",IF(INTRO!$E$37="Non-endemic","Not required",COUNTRY_INFO!P99),"Treat with IVM")</f>
        <v>Treat with IVM</v>
      </c>
      <c r="I99" s="15">
        <f t="shared" si="11"/>
        <v>0</v>
      </c>
      <c r="J99" s="15">
        <f t="shared" si="12"/>
        <v>0</v>
      </c>
      <c r="K99" s="27"/>
      <c r="L99" s="17">
        <f t="shared" si="13"/>
        <v>0</v>
      </c>
      <c r="M99" s="17">
        <f t="shared" si="14"/>
        <v>0</v>
      </c>
    </row>
    <row r="100" spans="1:13" x14ac:dyDescent="0.25">
      <c r="A100" s="14" t="str">
        <f>IF(INTRO!$E$39&lt;&gt;"Non-endemic", " ", IF(INTRO!$E$37="Non-endemic"," ", IF(COUNTRY_INFO!A100=0," ",COUNTRY_INFO!A100)))</f>
        <v xml:space="preserve"> </v>
      </c>
      <c r="B100" s="14" t="str">
        <f>IF(INTRO!$E$39&lt;&gt;"Non-endemic", " ", IF(INTRO!$E$37="Non-endemic"," ", IF(COUNTRY_INFO!B100=0," ",COUNTRY_INFO!B100)))</f>
        <v xml:space="preserve"> </v>
      </c>
      <c r="C100" s="14" t="str">
        <f>IF(INTRO!$E$39&lt;&gt;"Non-endemic", " ", IF(INTRO!$E$37="Non-endemic"," ", IF(COUNTRY_INFO!C100=0," ",COUNTRY_INFO!C100)))</f>
        <v xml:space="preserve"> </v>
      </c>
      <c r="D100" s="15">
        <f>IF(INTRO!$E$39&lt;&gt;"Non-endemic", 0, IF(INTRO!$E$37="Non-endemic",0,IF(COUNTRY_INFO!$H100=1,COUNTRY_INFO!E100,0)))</f>
        <v>0</v>
      </c>
      <c r="E100" s="15">
        <f>IF(INTRO!$E$39&lt;&gt;"Non-endemic", 0, IF(INTRO!$E$37="Non-endemic",0,IF(COUNTRY_INFO!$H100=1,COUNTRY_INFO!F100,0)))</f>
        <v>0</v>
      </c>
      <c r="F100" s="15">
        <f>IF(INTRO!$E$39&lt;&gt;"Non-endemic", 0, IF(INTRO!$E$37="Non-endemic",0,IF(COUNTRY_INFO!$H100=1,COUNTRY_INFO!G100,0)))</f>
        <v>0</v>
      </c>
      <c r="G100" s="15">
        <f t="shared" si="10"/>
        <v>0</v>
      </c>
      <c r="H100" s="16" t="str">
        <f>IF(INTRO!$E$39="Non-endemic",IF(INTRO!$E$37="Non-endemic","Not required",COUNTRY_INFO!P100),"Treat with IVM")</f>
        <v>Treat with IVM</v>
      </c>
      <c r="I100" s="15">
        <f t="shared" si="11"/>
        <v>0</v>
      </c>
      <c r="J100" s="15">
        <f t="shared" si="12"/>
        <v>0</v>
      </c>
      <c r="K100" s="27"/>
      <c r="L100" s="17">
        <f t="shared" si="13"/>
        <v>0</v>
      </c>
      <c r="M100" s="17">
        <f t="shared" si="14"/>
        <v>0</v>
      </c>
    </row>
    <row r="101" spans="1:13" x14ac:dyDescent="0.25">
      <c r="A101" s="14" t="str">
        <f>IF(INTRO!$E$39&lt;&gt;"Non-endemic", " ", IF(INTRO!$E$37="Non-endemic"," ", IF(COUNTRY_INFO!A101=0," ",COUNTRY_INFO!A101)))</f>
        <v xml:space="preserve"> </v>
      </c>
      <c r="B101" s="14" t="str">
        <f>IF(INTRO!$E$39&lt;&gt;"Non-endemic", " ", IF(INTRO!$E$37="Non-endemic"," ", IF(COUNTRY_INFO!B101=0," ",COUNTRY_INFO!B101)))</f>
        <v xml:space="preserve"> </v>
      </c>
      <c r="C101" s="14" t="str">
        <f>IF(INTRO!$E$39&lt;&gt;"Non-endemic", " ", IF(INTRO!$E$37="Non-endemic"," ", IF(COUNTRY_INFO!C101=0," ",COUNTRY_INFO!C101)))</f>
        <v xml:space="preserve"> </v>
      </c>
      <c r="D101" s="15">
        <f>IF(INTRO!$E$39&lt;&gt;"Non-endemic", 0, IF(INTRO!$E$37="Non-endemic",0,IF(COUNTRY_INFO!$H101=1,COUNTRY_INFO!E101,0)))</f>
        <v>0</v>
      </c>
      <c r="E101" s="15">
        <f>IF(INTRO!$E$39&lt;&gt;"Non-endemic", 0, IF(INTRO!$E$37="Non-endemic",0,IF(COUNTRY_INFO!$H101=1,COUNTRY_INFO!F101,0)))</f>
        <v>0</v>
      </c>
      <c r="F101" s="15">
        <f>IF(INTRO!$E$39&lt;&gt;"Non-endemic", 0, IF(INTRO!$E$37="Non-endemic",0,IF(COUNTRY_INFO!$H101=1,COUNTRY_INFO!G101,0)))</f>
        <v>0</v>
      </c>
      <c r="G101" s="15">
        <f t="shared" si="10"/>
        <v>0</v>
      </c>
      <c r="H101" s="16" t="str">
        <f>IF(INTRO!$E$39="Non-endemic",IF(INTRO!$E$37="Non-endemic","Not required",COUNTRY_INFO!P101),"Treat with IVM")</f>
        <v>Treat with IVM</v>
      </c>
      <c r="I101" s="15">
        <f t="shared" si="11"/>
        <v>0</v>
      </c>
      <c r="J101" s="15">
        <f t="shared" si="12"/>
        <v>0</v>
      </c>
      <c r="K101" s="27"/>
      <c r="L101" s="17">
        <f t="shared" si="13"/>
        <v>0</v>
      </c>
      <c r="M101" s="17">
        <f t="shared" si="14"/>
        <v>0</v>
      </c>
    </row>
    <row r="102" spans="1:13" x14ac:dyDescent="0.25">
      <c r="A102" s="14" t="str">
        <f>IF(INTRO!$E$39&lt;&gt;"Non-endemic", " ", IF(INTRO!$E$37="Non-endemic"," ", IF(COUNTRY_INFO!A102=0," ",COUNTRY_INFO!A102)))</f>
        <v xml:space="preserve"> </v>
      </c>
      <c r="B102" s="14" t="str">
        <f>IF(INTRO!$E$39&lt;&gt;"Non-endemic", " ", IF(INTRO!$E$37="Non-endemic"," ", IF(COUNTRY_INFO!B102=0," ",COUNTRY_INFO!B102)))</f>
        <v xml:space="preserve"> </v>
      </c>
      <c r="C102" s="14" t="str">
        <f>IF(INTRO!$E$39&lt;&gt;"Non-endemic", " ", IF(INTRO!$E$37="Non-endemic"," ", IF(COUNTRY_INFO!C102=0," ",COUNTRY_INFO!C102)))</f>
        <v xml:space="preserve"> </v>
      </c>
      <c r="D102" s="15">
        <f>IF(INTRO!$E$39&lt;&gt;"Non-endemic", 0, IF(INTRO!$E$37="Non-endemic",0,IF(COUNTRY_INFO!$H102=1,COUNTRY_INFO!E102,0)))</f>
        <v>0</v>
      </c>
      <c r="E102" s="15">
        <f>IF(INTRO!$E$39&lt;&gt;"Non-endemic", 0, IF(INTRO!$E$37="Non-endemic",0,IF(COUNTRY_INFO!$H102=1,COUNTRY_INFO!F102,0)))</f>
        <v>0</v>
      </c>
      <c r="F102" s="15">
        <f>IF(INTRO!$E$39&lt;&gt;"Non-endemic", 0, IF(INTRO!$E$37="Non-endemic",0,IF(COUNTRY_INFO!$H102=1,COUNTRY_INFO!G102,0)))</f>
        <v>0</v>
      </c>
      <c r="G102" s="15">
        <f t="shared" si="10"/>
        <v>0</v>
      </c>
      <c r="H102" s="16" t="str">
        <f>IF(INTRO!$E$39="Non-endemic",IF(INTRO!$E$37="Non-endemic","Not required",COUNTRY_INFO!P102),"Treat with IVM")</f>
        <v>Treat with IVM</v>
      </c>
      <c r="I102" s="15">
        <f t="shared" si="11"/>
        <v>0</v>
      </c>
      <c r="J102" s="15">
        <f t="shared" si="12"/>
        <v>0</v>
      </c>
      <c r="K102" s="27"/>
      <c r="L102" s="17">
        <f t="shared" si="13"/>
        <v>0</v>
      </c>
      <c r="M102" s="17">
        <f t="shared" si="14"/>
        <v>0</v>
      </c>
    </row>
    <row r="103" spans="1:13" x14ac:dyDescent="0.25">
      <c r="A103" s="14" t="str">
        <f>IF(INTRO!$E$39&lt;&gt;"Non-endemic", " ", IF(INTRO!$E$37="Non-endemic"," ", IF(COUNTRY_INFO!A103=0," ",COUNTRY_INFO!A103)))</f>
        <v xml:space="preserve"> </v>
      </c>
      <c r="B103" s="14" t="str">
        <f>IF(INTRO!$E$39&lt;&gt;"Non-endemic", " ", IF(INTRO!$E$37="Non-endemic"," ", IF(COUNTRY_INFO!B103=0," ",COUNTRY_INFO!B103)))</f>
        <v xml:space="preserve"> </v>
      </c>
      <c r="C103" s="14" t="str">
        <f>IF(INTRO!$E$39&lt;&gt;"Non-endemic", " ", IF(INTRO!$E$37="Non-endemic"," ", IF(COUNTRY_INFO!C103=0," ",COUNTRY_INFO!C103)))</f>
        <v xml:space="preserve"> </v>
      </c>
      <c r="D103" s="15">
        <f>IF(INTRO!$E$39&lt;&gt;"Non-endemic", 0, IF(INTRO!$E$37="Non-endemic",0,IF(COUNTRY_INFO!$H103=1,COUNTRY_INFO!E103,0)))</f>
        <v>0</v>
      </c>
      <c r="E103" s="15">
        <f>IF(INTRO!$E$39&lt;&gt;"Non-endemic", 0, IF(INTRO!$E$37="Non-endemic",0,IF(COUNTRY_INFO!$H103=1,COUNTRY_INFO!F103,0)))</f>
        <v>0</v>
      </c>
      <c r="F103" s="15">
        <f>IF(INTRO!$E$39&lt;&gt;"Non-endemic", 0, IF(INTRO!$E$37="Non-endemic",0,IF(COUNTRY_INFO!$H103=1,COUNTRY_INFO!G103,0)))</f>
        <v>0</v>
      </c>
      <c r="G103" s="15">
        <f t="shared" si="10"/>
        <v>0</v>
      </c>
      <c r="H103" s="16" t="str">
        <f>IF(INTRO!$E$39="Non-endemic",IF(INTRO!$E$37="Non-endemic","Not required",COUNTRY_INFO!P103),"Treat with IVM")</f>
        <v>Treat with IVM</v>
      </c>
      <c r="I103" s="15">
        <f t="shared" si="11"/>
        <v>0</v>
      </c>
      <c r="J103" s="15">
        <f t="shared" si="12"/>
        <v>0</v>
      </c>
      <c r="K103" s="27"/>
      <c r="L103" s="17">
        <f t="shared" si="13"/>
        <v>0</v>
      </c>
      <c r="M103" s="17">
        <f t="shared" si="14"/>
        <v>0</v>
      </c>
    </row>
    <row r="104" spans="1:13" x14ac:dyDescent="0.25">
      <c r="A104" s="14" t="str">
        <f>IF(INTRO!$E$39&lt;&gt;"Non-endemic", " ", IF(INTRO!$E$37="Non-endemic"," ", IF(COUNTRY_INFO!A104=0," ",COUNTRY_INFO!A104)))</f>
        <v xml:space="preserve"> </v>
      </c>
      <c r="B104" s="14" t="str">
        <f>IF(INTRO!$E$39&lt;&gt;"Non-endemic", " ", IF(INTRO!$E$37="Non-endemic"," ", IF(COUNTRY_INFO!B104=0," ",COUNTRY_INFO!B104)))</f>
        <v xml:space="preserve"> </v>
      </c>
      <c r="C104" s="14" t="str">
        <f>IF(INTRO!$E$39&lt;&gt;"Non-endemic", " ", IF(INTRO!$E$37="Non-endemic"," ", IF(COUNTRY_INFO!C104=0," ",COUNTRY_INFO!C104)))</f>
        <v xml:space="preserve"> </v>
      </c>
      <c r="D104" s="15">
        <f>IF(INTRO!$E$39&lt;&gt;"Non-endemic", 0, IF(INTRO!$E$37="Non-endemic",0,IF(COUNTRY_INFO!$H104=1,COUNTRY_INFO!E104,0)))</f>
        <v>0</v>
      </c>
      <c r="E104" s="15">
        <f>IF(INTRO!$E$39&lt;&gt;"Non-endemic", 0, IF(INTRO!$E$37="Non-endemic",0,IF(COUNTRY_INFO!$H104=1,COUNTRY_INFO!F104,0)))</f>
        <v>0</v>
      </c>
      <c r="F104" s="15">
        <f>IF(INTRO!$E$39&lt;&gt;"Non-endemic", 0, IF(INTRO!$E$37="Non-endemic",0,IF(COUNTRY_INFO!$H104=1,COUNTRY_INFO!G104,0)))</f>
        <v>0</v>
      </c>
      <c r="G104" s="15">
        <f t="shared" si="10"/>
        <v>0</v>
      </c>
      <c r="H104" s="16" t="str">
        <f>IF(INTRO!$E$39="Non-endemic",IF(INTRO!$E$37="Non-endemic","Not required",COUNTRY_INFO!P104),"Treat with IVM")</f>
        <v>Treat with IVM</v>
      </c>
      <c r="I104" s="15">
        <f t="shared" si="11"/>
        <v>0</v>
      </c>
      <c r="J104" s="15">
        <f t="shared" si="12"/>
        <v>0</v>
      </c>
      <c r="K104" s="27"/>
      <c r="L104" s="17">
        <f t="shared" si="13"/>
        <v>0</v>
      </c>
      <c r="M104" s="17">
        <f t="shared" si="14"/>
        <v>0</v>
      </c>
    </row>
    <row r="105" spans="1:13" x14ac:dyDescent="0.25">
      <c r="A105" s="14" t="str">
        <f>IF(INTRO!$E$39&lt;&gt;"Non-endemic", " ", IF(INTRO!$E$37="Non-endemic"," ", IF(COUNTRY_INFO!A105=0," ",COUNTRY_INFO!A105)))</f>
        <v xml:space="preserve"> </v>
      </c>
      <c r="B105" s="14" t="str">
        <f>IF(INTRO!$E$39&lt;&gt;"Non-endemic", " ", IF(INTRO!$E$37="Non-endemic"," ", IF(COUNTRY_INFO!B105=0," ",COUNTRY_INFO!B105)))</f>
        <v xml:space="preserve"> </v>
      </c>
      <c r="C105" s="14" t="str">
        <f>IF(INTRO!$E$39&lt;&gt;"Non-endemic", " ", IF(INTRO!$E$37="Non-endemic"," ", IF(COUNTRY_INFO!C105=0," ",COUNTRY_INFO!C105)))</f>
        <v xml:space="preserve"> </v>
      </c>
      <c r="D105" s="15">
        <f>IF(INTRO!$E$39&lt;&gt;"Non-endemic", 0, IF(INTRO!$E$37="Non-endemic",0,IF(COUNTRY_INFO!$H105=1,COUNTRY_INFO!E105,0)))</f>
        <v>0</v>
      </c>
      <c r="E105" s="15">
        <f>IF(INTRO!$E$39&lt;&gt;"Non-endemic", 0, IF(INTRO!$E$37="Non-endemic",0,IF(COUNTRY_INFO!$H105=1,COUNTRY_INFO!F105,0)))</f>
        <v>0</v>
      </c>
      <c r="F105" s="15">
        <f>IF(INTRO!$E$39&lt;&gt;"Non-endemic", 0, IF(INTRO!$E$37="Non-endemic",0,IF(COUNTRY_INFO!$H105=1,COUNTRY_INFO!G105,0)))</f>
        <v>0</v>
      </c>
      <c r="G105" s="15">
        <f t="shared" ref="G105:G136" si="15">SUM(D105:F105)</f>
        <v>0</v>
      </c>
      <c r="H105" s="16" t="str">
        <f>IF(INTRO!$E$39="Non-endemic",IF(INTRO!$E$37="Non-endemic","Not required",COUNTRY_INFO!P105),"Treat with IVM")</f>
        <v>Treat with IVM</v>
      </c>
      <c r="I105" s="15">
        <f t="shared" ref="I105:I136" si="16">IF(H105=1,G105,0)</f>
        <v>0</v>
      </c>
      <c r="J105" s="15">
        <f t="shared" ref="J105:J136" si="17">IF(I105&gt;0,I105*2.5,0)</f>
        <v>0</v>
      </c>
      <c r="K105" s="27"/>
      <c r="L105" s="17">
        <f t="shared" ref="L105:L136" si="18">IF($J105&gt;$K105,$J105-$K105,0)</f>
        <v>0</v>
      </c>
      <c r="M105" s="17">
        <f t="shared" ref="M105:M136" si="19">ROUNDUP($J105/1000,0)</f>
        <v>0</v>
      </c>
    </row>
    <row r="106" spans="1:13" x14ac:dyDescent="0.25">
      <c r="A106" s="14" t="str">
        <f>IF(INTRO!$E$39&lt;&gt;"Non-endemic", " ", IF(INTRO!$E$37="Non-endemic"," ", IF(COUNTRY_INFO!A106=0," ",COUNTRY_INFO!A106)))</f>
        <v xml:space="preserve"> </v>
      </c>
      <c r="B106" s="14" t="str">
        <f>IF(INTRO!$E$39&lt;&gt;"Non-endemic", " ", IF(INTRO!$E$37="Non-endemic"," ", IF(COUNTRY_INFO!B106=0," ",COUNTRY_INFO!B106)))</f>
        <v xml:space="preserve"> </v>
      </c>
      <c r="C106" s="14" t="str">
        <f>IF(INTRO!$E$39&lt;&gt;"Non-endemic", " ", IF(INTRO!$E$37="Non-endemic"," ", IF(COUNTRY_INFO!C106=0," ",COUNTRY_INFO!C106)))</f>
        <v xml:space="preserve"> </v>
      </c>
      <c r="D106" s="15">
        <f>IF(INTRO!$E$39&lt;&gt;"Non-endemic", 0, IF(INTRO!$E$37="Non-endemic",0,IF(COUNTRY_INFO!$H106=1,COUNTRY_INFO!E106,0)))</f>
        <v>0</v>
      </c>
      <c r="E106" s="15">
        <f>IF(INTRO!$E$39&lt;&gt;"Non-endemic", 0, IF(INTRO!$E$37="Non-endemic",0,IF(COUNTRY_INFO!$H106=1,COUNTRY_INFO!F106,0)))</f>
        <v>0</v>
      </c>
      <c r="F106" s="15">
        <f>IF(INTRO!$E$39&lt;&gt;"Non-endemic", 0, IF(INTRO!$E$37="Non-endemic",0,IF(COUNTRY_INFO!$H106=1,COUNTRY_INFO!G106,0)))</f>
        <v>0</v>
      </c>
      <c r="G106" s="15">
        <f t="shared" si="15"/>
        <v>0</v>
      </c>
      <c r="H106" s="16" t="str">
        <f>IF(INTRO!$E$39="Non-endemic",IF(INTRO!$E$37="Non-endemic","Not required",COUNTRY_INFO!P106),"Treat with IVM")</f>
        <v>Treat with IVM</v>
      </c>
      <c r="I106" s="15">
        <f t="shared" si="16"/>
        <v>0</v>
      </c>
      <c r="J106" s="15">
        <f t="shared" si="17"/>
        <v>0</v>
      </c>
      <c r="K106" s="27"/>
      <c r="L106" s="17">
        <f t="shared" si="18"/>
        <v>0</v>
      </c>
      <c r="M106" s="17">
        <f t="shared" si="19"/>
        <v>0</v>
      </c>
    </row>
    <row r="107" spans="1:13" x14ac:dyDescent="0.25">
      <c r="A107" s="14" t="str">
        <f>IF(INTRO!$E$39&lt;&gt;"Non-endemic", " ", IF(INTRO!$E$37="Non-endemic"," ", IF(COUNTRY_INFO!A107=0," ",COUNTRY_INFO!A107)))</f>
        <v xml:space="preserve"> </v>
      </c>
      <c r="B107" s="14" t="str">
        <f>IF(INTRO!$E$39&lt;&gt;"Non-endemic", " ", IF(INTRO!$E$37="Non-endemic"," ", IF(COUNTRY_INFO!B107=0," ",COUNTRY_INFO!B107)))</f>
        <v xml:space="preserve"> </v>
      </c>
      <c r="C107" s="14" t="str">
        <f>IF(INTRO!$E$39&lt;&gt;"Non-endemic", " ", IF(INTRO!$E$37="Non-endemic"," ", IF(COUNTRY_INFO!C107=0," ",COUNTRY_INFO!C107)))</f>
        <v xml:space="preserve"> </v>
      </c>
      <c r="D107" s="15">
        <f>IF(INTRO!$E$39&lt;&gt;"Non-endemic", 0, IF(INTRO!$E$37="Non-endemic",0,IF(COUNTRY_INFO!$H107=1,COUNTRY_INFO!E107,0)))</f>
        <v>0</v>
      </c>
      <c r="E107" s="15">
        <f>IF(INTRO!$E$39&lt;&gt;"Non-endemic", 0, IF(INTRO!$E$37="Non-endemic",0,IF(COUNTRY_INFO!$H107=1,COUNTRY_INFO!F107,0)))</f>
        <v>0</v>
      </c>
      <c r="F107" s="15">
        <f>IF(INTRO!$E$39&lt;&gt;"Non-endemic", 0, IF(INTRO!$E$37="Non-endemic",0,IF(COUNTRY_INFO!$H107=1,COUNTRY_INFO!G107,0)))</f>
        <v>0</v>
      </c>
      <c r="G107" s="15">
        <f t="shared" si="15"/>
        <v>0</v>
      </c>
      <c r="H107" s="16" t="str">
        <f>IF(INTRO!$E$39="Non-endemic",IF(INTRO!$E$37="Non-endemic","Not required",COUNTRY_INFO!P107),"Treat with IVM")</f>
        <v>Treat with IVM</v>
      </c>
      <c r="I107" s="15">
        <f t="shared" si="16"/>
        <v>0</v>
      </c>
      <c r="J107" s="15">
        <f t="shared" si="17"/>
        <v>0</v>
      </c>
      <c r="K107" s="27"/>
      <c r="L107" s="17">
        <f t="shared" si="18"/>
        <v>0</v>
      </c>
      <c r="M107" s="17">
        <f t="shared" si="19"/>
        <v>0</v>
      </c>
    </row>
    <row r="108" spans="1:13" x14ac:dyDescent="0.25">
      <c r="A108" s="14" t="str">
        <f>IF(INTRO!$E$39&lt;&gt;"Non-endemic", " ", IF(INTRO!$E$37="Non-endemic"," ", IF(COUNTRY_INFO!A108=0," ",COUNTRY_INFO!A108)))</f>
        <v xml:space="preserve"> </v>
      </c>
      <c r="B108" s="14" t="str">
        <f>IF(INTRO!$E$39&lt;&gt;"Non-endemic", " ", IF(INTRO!$E$37="Non-endemic"," ", IF(COUNTRY_INFO!B108=0," ",COUNTRY_INFO!B108)))</f>
        <v xml:space="preserve"> </v>
      </c>
      <c r="C108" s="14" t="str">
        <f>IF(INTRO!$E$39&lt;&gt;"Non-endemic", " ", IF(INTRO!$E$37="Non-endemic"," ", IF(COUNTRY_INFO!C108=0," ",COUNTRY_INFO!C108)))</f>
        <v xml:space="preserve"> </v>
      </c>
      <c r="D108" s="15">
        <f>IF(INTRO!$E$39&lt;&gt;"Non-endemic", 0, IF(INTRO!$E$37="Non-endemic",0,IF(COUNTRY_INFO!$H108=1,COUNTRY_INFO!E108,0)))</f>
        <v>0</v>
      </c>
      <c r="E108" s="15">
        <f>IF(INTRO!$E$39&lt;&gt;"Non-endemic", 0, IF(INTRO!$E$37="Non-endemic",0,IF(COUNTRY_INFO!$H108=1,COUNTRY_INFO!F108,0)))</f>
        <v>0</v>
      </c>
      <c r="F108" s="15">
        <f>IF(INTRO!$E$39&lt;&gt;"Non-endemic", 0, IF(INTRO!$E$37="Non-endemic",0,IF(COUNTRY_INFO!$H108=1,COUNTRY_INFO!G108,0)))</f>
        <v>0</v>
      </c>
      <c r="G108" s="15">
        <f t="shared" si="15"/>
        <v>0</v>
      </c>
      <c r="H108" s="16" t="str">
        <f>IF(INTRO!$E$39="Non-endemic",IF(INTRO!$E$37="Non-endemic","Not required",COUNTRY_INFO!P108),"Treat with IVM")</f>
        <v>Treat with IVM</v>
      </c>
      <c r="I108" s="15">
        <f t="shared" si="16"/>
        <v>0</v>
      </c>
      <c r="J108" s="15">
        <f t="shared" si="17"/>
        <v>0</v>
      </c>
      <c r="K108" s="27"/>
      <c r="L108" s="17">
        <f t="shared" si="18"/>
        <v>0</v>
      </c>
      <c r="M108" s="17">
        <f t="shared" si="19"/>
        <v>0</v>
      </c>
    </row>
    <row r="109" spans="1:13" x14ac:dyDescent="0.25">
      <c r="A109" s="14" t="str">
        <f>IF(INTRO!$E$39&lt;&gt;"Non-endemic", " ", IF(INTRO!$E$37="Non-endemic"," ", IF(COUNTRY_INFO!A109=0," ",COUNTRY_INFO!A109)))</f>
        <v xml:space="preserve"> </v>
      </c>
      <c r="B109" s="14" t="str">
        <f>IF(INTRO!$E$39&lt;&gt;"Non-endemic", " ", IF(INTRO!$E$37="Non-endemic"," ", IF(COUNTRY_INFO!B109=0," ",COUNTRY_INFO!B109)))</f>
        <v xml:space="preserve"> </v>
      </c>
      <c r="C109" s="14" t="str">
        <f>IF(INTRO!$E$39&lt;&gt;"Non-endemic", " ", IF(INTRO!$E$37="Non-endemic"," ", IF(COUNTRY_INFO!C109=0," ",COUNTRY_INFO!C109)))</f>
        <v xml:space="preserve"> </v>
      </c>
      <c r="D109" s="15">
        <f>IF(INTRO!$E$39&lt;&gt;"Non-endemic", 0, IF(INTRO!$E$37="Non-endemic",0,IF(COUNTRY_INFO!$H109=1,COUNTRY_INFO!E109,0)))</f>
        <v>0</v>
      </c>
      <c r="E109" s="15">
        <f>IF(INTRO!$E$39&lt;&gt;"Non-endemic", 0, IF(INTRO!$E$37="Non-endemic",0,IF(COUNTRY_INFO!$H109=1,COUNTRY_INFO!F109,0)))</f>
        <v>0</v>
      </c>
      <c r="F109" s="15">
        <f>IF(INTRO!$E$39&lt;&gt;"Non-endemic", 0, IF(INTRO!$E$37="Non-endemic",0,IF(COUNTRY_INFO!$H109=1,COUNTRY_INFO!G109,0)))</f>
        <v>0</v>
      </c>
      <c r="G109" s="15">
        <f t="shared" si="15"/>
        <v>0</v>
      </c>
      <c r="H109" s="16" t="str">
        <f>IF(INTRO!$E$39="Non-endemic",IF(INTRO!$E$37="Non-endemic","Not required",COUNTRY_INFO!P109),"Treat with IVM")</f>
        <v>Treat with IVM</v>
      </c>
      <c r="I109" s="15">
        <f t="shared" si="16"/>
        <v>0</v>
      </c>
      <c r="J109" s="15">
        <f t="shared" si="17"/>
        <v>0</v>
      </c>
      <c r="K109" s="27"/>
      <c r="L109" s="17">
        <f t="shared" si="18"/>
        <v>0</v>
      </c>
      <c r="M109" s="17">
        <f t="shared" si="19"/>
        <v>0</v>
      </c>
    </row>
    <row r="110" spans="1:13" x14ac:dyDescent="0.25">
      <c r="A110" s="14" t="str">
        <f>IF(INTRO!$E$39&lt;&gt;"Non-endemic", " ", IF(INTRO!$E$37="Non-endemic"," ", IF(COUNTRY_INFO!A110=0," ",COUNTRY_INFO!A110)))</f>
        <v xml:space="preserve"> </v>
      </c>
      <c r="B110" s="14" t="str">
        <f>IF(INTRO!$E$39&lt;&gt;"Non-endemic", " ", IF(INTRO!$E$37="Non-endemic"," ", IF(COUNTRY_INFO!B110=0," ",COUNTRY_INFO!B110)))</f>
        <v xml:space="preserve"> </v>
      </c>
      <c r="C110" s="14" t="str">
        <f>IF(INTRO!$E$39&lt;&gt;"Non-endemic", " ", IF(INTRO!$E$37="Non-endemic"," ", IF(COUNTRY_INFO!C110=0," ",COUNTRY_INFO!C110)))</f>
        <v xml:space="preserve"> </v>
      </c>
      <c r="D110" s="15">
        <f>IF(INTRO!$E$39&lt;&gt;"Non-endemic", 0, IF(INTRO!$E$37="Non-endemic",0,IF(COUNTRY_INFO!$H110=1,COUNTRY_INFO!E110,0)))</f>
        <v>0</v>
      </c>
      <c r="E110" s="15">
        <f>IF(INTRO!$E$39&lt;&gt;"Non-endemic", 0, IF(INTRO!$E$37="Non-endemic",0,IF(COUNTRY_INFO!$H110=1,COUNTRY_INFO!F110,0)))</f>
        <v>0</v>
      </c>
      <c r="F110" s="15">
        <f>IF(INTRO!$E$39&lt;&gt;"Non-endemic", 0, IF(INTRO!$E$37="Non-endemic",0,IF(COUNTRY_INFO!$H110=1,COUNTRY_INFO!G110,0)))</f>
        <v>0</v>
      </c>
      <c r="G110" s="15">
        <f t="shared" si="15"/>
        <v>0</v>
      </c>
      <c r="H110" s="16" t="str">
        <f>IF(INTRO!$E$39="Non-endemic",IF(INTRO!$E$37="Non-endemic","Not required",COUNTRY_INFO!P110),"Treat with IVM")</f>
        <v>Treat with IVM</v>
      </c>
      <c r="I110" s="15">
        <f t="shared" si="16"/>
        <v>0</v>
      </c>
      <c r="J110" s="15">
        <f t="shared" si="17"/>
        <v>0</v>
      </c>
      <c r="K110" s="27"/>
      <c r="L110" s="17">
        <f t="shared" si="18"/>
        <v>0</v>
      </c>
      <c r="M110" s="17">
        <f t="shared" si="19"/>
        <v>0</v>
      </c>
    </row>
    <row r="111" spans="1:13" x14ac:dyDescent="0.25">
      <c r="A111" s="14" t="str">
        <f>IF(INTRO!$E$39&lt;&gt;"Non-endemic", " ", IF(INTRO!$E$37="Non-endemic"," ", IF(COUNTRY_INFO!A111=0," ",COUNTRY_INFO!A111)))</f>
        <v xml:space="preserve"> </v>
      </c>
      <c r="B111" s="14" t="str">
        <f>IF(INTRO!$E$39&lt;&gt;"Non-endemic", " ", IF(INTRO!$E$37="Non-endemic"," ", IF(COUNTRY_INFO!B111=0," ",COUNTRY_INFO!B111)))</f>
        <v xml:space="preserve"> </v>
      </c>
      <c r="C111" s="14" t="str">
        <f>IF(INTRO!$E$39&lt;&gt;"Non-endemic", " ", IF(INTRO!$E$37="Non-endemic"," ", IF(COUNTRY_INFO!C111=0," ",COUNTRY_INFO!C111)))</f>
        <v xml:space="preserve"> </v>
      </c>
      <c r="D111" s="15">
        <f>IF(INTRO!$E$39&lt;&gt;"Non-endemic", 0, IF(INTRO!$E$37="Non-endemic",0,IF(COUNTRY_INFO!$H111=1,COUNTRY_INFO!E111,0)))</f>
        <v>0</v>
      </c>
      <c r="E111" s="15">
        <f>IF(INTRO!$E$39&lt;&gt;"Non-endemic", 0, IF(INTRO!$E$37="Non-endemic",0,IF(COUNTRY_INFO!$H111=1,COUNTRY_INFO!F111,0)))</f>
        <v>0</v>
      </c>
      <c r="F111" s="15">
        <f>IF(INTRO!$E$39&lt;&gt;"Non-endemic", 0, IF(INTRO!$E$37="Non-endemic",0,IF(COUNTRY_INFO!$H111=1,COUNTRY_INFO!G111,0)))</f>
        <v>0</v>
      </c>
      <c r="G111" s="15">
        <f t="shared" si="15"/>
        <v>0</v>
      </c>
      <c r="H111" s="16" t="str">
        <f>IF(INTRO!$E$39="Non-endemic",IF(INTRO!$E$37="Non-endemic","Not required",COUNTRY_INFO!P111),"Treat with IVM")</f>
        <v>Treat with IVM</v>
      </c>
      <c r="I111" s="15">
        <f t="shared" si="16"/>
        <v>0</v>
      </c>
      <c r="J111" s="15">
        <f t="shared" si="17"/>
        <v>0</v>
      </c>
      <c r="K111" s="27"/>
      <c r="L111" s="17">
        <f t="shared" si="18"/>
        <v>0</v>
      </c>
      <c r="M111" s="17">
        <f t="shared" si="19"/>
        <v>0</v>
      </c>
    </row>
    <row r="112" spans="1:13" x14ac:dyDescent="0.25">
      <c r="A112" s="14" t="str">
        <f>IF(INTRO!$E$39&lt;&gt;"Non-endemic", " ", IF(INTRO!$E$37="Non-endemic"," ", IF(COUNTRY_INFO!A112=0," ",COUNTRY_INFO!A112)))</f>
        <v xml:space="preserve"> </v>
      </c>
      <c r="B112" s="14" t="str">
        <f>IF(INTRO!$E$39&lt;&gt;"Non-endemic", " ", IF(INTRO!$E$37="Non-endemic"," ", IF(COUNTRY_INFO!B112=0," ",COUNTRY_INFO!B112)))</f>
        <v xml:space="preserve"> </v>
      </c>
      <c r="C112" s="14" t="str">
        <f>IF(INTRO!$E$39&lt;&gt;"Non-endemic", " ", IF(INTRO!$E$37="Non-endemic"," ", IF(COUNTRY_INFO!C112=0," ",COUNTRY_INFO!C112)))</f>
        <v xml:space="preserve"> </v>
      </c>
      <c r="D112" s="15">
        <f>IF(INTRO!$E$39&lt;&gt;"Non-endemic", 0, IF(INTRO!$E$37="Non-endemic",0,IF(COUNTRY_INFO!$H112=1,COUNTRY_INFO!E112,0)))</f>
        <v>0</v>
      </c>
      <c r="E112" s="15">
        <f>IF(INTRO!$E$39&lt;&gt;"Non-endemic", 0, IF(INTRO!$E$37="Non-endemic",0,IF(COUNTRY_INFO!$H112=1,COUNTRY_INFO!F112,0)))</f>
        <v>0</v>
      </c>
      <c r="F112" s="15">
        <f>IF(INTRO!$E$39&lt;&gt;"Non-endemic", 0, IF(INTRO!$E$37="Non-endemic",0,IF(COUNTRY_INFO!$H112=1,COUNTRY_INFO!G112,0)))</f>
        <v>0</v>
      </c>
      <c r="G112" s="15">
        <f t="shared" si="15"/>
        <v>0</v>
      </c>
      <c r="H112" s="16" t="str">
        <f>IF(INTRO!$E$39="Non-endemic",IF(INTRO!$E$37="Non-endemic","Not required",COUNTRY_INFO!P112),"Treat with IVM")</f>
        <v>Treat with IVM</v>
      </c>
      <c r="I112" s="15">
        <f t="shared" si="16"/>
        <v>0</v>
      </c>
      <c r="J112" s="15">
        <f t="shared" si="17"/>
        <v>0</v>
      </c>
      <c r="K112" s="27"/>
      <c r="L112" s="17">
        <f t="shared" si="18"/>
        <v>0</v>
      </c>
      <c r="M112" s="17">
        <f t="shared" si="19"/>
        <v>0</v>
      </c>
    </row>
    <row r="113" spans="1:13" x14ac:dyDescent="0.25">
      <c r="A113" s="14" t="str">
        <f>IF(INTRO!$E$39&lt;&gt;"Non-endemic", " ", IF(INTRO!$E$37="Non-endemic"," ", IF(COUNTRY_INFO!A113=0," ",COUNTRY_INFO!A113)))</f>
        <v xml:space="preserve"> </v>
      </c>
      <c r="B113" s="14" t="str">
        <f>IF(INTRO!$E$39&lt;&gt;"Non-endemic", " ", IF(INTRO!$E$37="Non-endemic"," ", IF(COUNTRY_INFO!B113=0," ",COUNTRY_INFO!B113)))</f>
        <v xml:space="preserve"> </v>
      </c>
      <c r="C113" s="14" t="str">
        <f>IF(INTRO!$E$39&lt;&gt;"Non-endemic", " ", IF(INTRO!$E$37="Non-endemic"," ", IF(COUNTRY_INFO!C113=0," ",COUNTRY_INFO!C113)))</f>
        <v xml:space="preserve"> </v>
      </c>
      <c r="D113" s="15">
        <f>IF(INTRO!$E$39&lt;&gt;"Non-endemic", 0, IF(INTRO!$E$37="Non-endemic",0,IF(COUNTRY_INFO!$H113=1,COUNTRY_INFO!E113,0)))</f>
        <v>0</v>
      </c>
      <c r="E113" s="15">
        <f>IF(INTRO!$E$39&lt;&gt;"Non-endemic", 0, IF(INTRO!$E$37="Non-endemic",0,IF(COUNTRY_INFO!$H113=1,COUNTRY_INFO!F113,0)))</f>
        <v>0</v>
      </c>
      <c r="F113" s="15">
        <f>IF(INTRO!$E$39&lt;&gt;"Non-endemic", 0, IF(INTRO!$E$37="Non-endemic",0,IF(COUNTRY_INFO!$H113=1,COUNTRY_INFO!G113,0)))</f>
        <v>0</v>
      </c>
      <c r="G113" s="15">
        <f t="shared" si="15"/>
        <v>0</v>
      </c>
      <c r="H113" s="16" t="str">
        <f>IF(INTRO!$E$39="Non-endemic",IF(INTRO!$E$37="Non-endemic","Not required",COUNTRY_INFO!P113),"Treat with IVM")</f>
        <v>Treat with IVM</v>
      </c>
      <c r="I113" s="15">
        <f t="shared" si="16"/>
        <v>0</v>
      </c>
      <c r="J113" s="15">
        <f t="shared" si="17"/>
        <v>0</v>
      </c>
      <c r="K113" s="27"/>
      <c r="L113" s="17">
        <f t="shared" si="18"/>
        <v>0</v>
      </c>
      <c r="M113" s="17">
        <f t="shared" si="19"/>
        <v>0</v>
      </c>
    </row>
    <row r="114" spans="1:13" x14ac:dyDescent="0.25">
      <c r="A114" s="14" t="str">
        <f>IF(INTRO!$E$39&lt;&gt;"Non-endemic", " ", IF(INTRO!$E$37="Non-endemic"," ", IF(COUNTRY_INFO!A114=0," ",COUNTRY_INFO!A114)))</f>
        <v xml:space="preserve"> </v>
      </c>
      <c r="B114" s="14" t="str">
        <f>IF(INTRO!$E$39&lt;&gt;"Non-endemic", " ", IF(INTRO!$E$37="Non-endemic"," ", IF(COUNTRY_INFO!B114=0," ",COUNTRY_INFO!B114)))</f>
        <v xml:space="preserve"> </v>
      </c>
      <c r="C114" s="14" t="str">
        <f>IF(INTRO!$E$39&lt;&gt;"Non-endemic", " ", IF(INTRO!$E$37="Non-endemic"," ", IF(COUNTRY_INFO!C114=0," ",COUNTRY_INFO!C114)))</f>
        <v xml:space="preserve"> </v>
      </c>
      <c r="D114" s="15">
        <f>IF(INTRO!$E$39&lt;&gt;"Non-endemic", 0, IF(INTRO!$E$37="Non-endemic",0,IF(COUNTRY_INFO!$H114=1,COUNTRY_INFO!E114,0)))</f>
        <v>0</v>
      </c>
      <c r="E114" s="15">
        <f>IF(INTRO!$E$39&lt;&gt;"Non-endemic", 0, IF(INTRO!$E$37="Non-endemic",0,IF(COUNTRY_INFO!$H114=1,COUNTRY_INFO!F114,0)))</f>
        <v>0</v>
      </c>
      <c r="F114" s="15">
        <f>IF(INTRO!$E$39&lt;&gt;"Non-endemic", 0, IF(INTRO!$E$37="Non-endemic",0,IF(COUNTRY_INFO!$H114=1,COUNTRY_INFO!G114,0)))</f>
        <v>0</v>
      </c>
      <c r="G114" s="15">
        <f t="shared" si="15"/>
        <v>0</v>
      </c>
      <c r="H114" s="16" t="str">
        <f>IF(INTRO!$E$39="Non-endemic",IF(INTRO!$E$37="Non-endemic","Not required",COUNTRY_INFO!P114),"Treat with IVM")</f>
        <v>Treat with IVM</v>
      </c>
      <c r="I114" s="15">
        <f t="shared" si="16"/>
        <v>0</v>
      </c>
      <c r="J114" s="15">
        <f t="shared" si="17"/>
        <v>0</v>
      </c>
      <c r="K114" s="27"/>
      <c r="L114" s="17">
        <f t="shared" si="18"/>
        <v>0</v>
      </c>
      <c r="M114" s="17">
        <f t="shared" si="19"/>
        <v>0</v>
      </c>
    </row>
    <row r="115" spans="1:13" x14ac:dyDescent="0.25">
      <c r="A115" s="14" t="str">
        <f>IF(INTRO!$E$39&lt;&gt;"Non-endemic", " ", IF(INTRO!$E$37="Non-endemic"," ", IF(COUNTRY_INFO!A115=0," ",COUNTRY_INFO!A115)))</f>
        <v xml:space="preserve"> </v>
      </c>
      <c r="B115" s="14" t="str">
        <f>IF(INTRO!$E$39&lt;&gt;"Non-endemic", " ", IF(INTRO!$E$37="Non-endemic"," ", IF(COUNTRY_INFO!B115=0," ",COUNTRY_INFO!B115)))</f>
        <v xml:space="preserve"> </v>
      </c>
      <c r="C115" s="14" t="str">
        <f>IF(INTRO!$E$39&lt;&gt;"Non-endemic", " ", IF(INTRO!$E$37="Non-endemic"," ", IF(COUNTRY_INFO!C115=0," ",COUNTRY_INFO!C115)))</f>
        <v xml:space="preserve"> </v>
      </c>
      <c r="D115" s="15">
        <f>IF(INTRO!$E$39&lt;&gt;"Non-endemic", 0, IF(INTRO!$E$37="Non-endemic",0,IF(COUNTRY_INFO!$H115=1,COUNTRY_INFO!E115,0)))</f>
        <v>0</v>
      </c>
      <c r="E115" s="15">
        <f>IF(INTRO!$E$39&lt;&gt;"Non-endemic", 0, IF(INTRO!$E$37="Non-endemic",0,IF(COUNTRY_INFO!$H115=1,COUNTRY_INFO!F115,0)))</f>
        <v>0</v>
      </c>
      <c r="F115" s="15">
        <f>IF(INTRO!$E$39&lt;&gt;"Non-endemic", 0, IF(INTRO!$E$37="Non-endemic",0,IF(COUNTRY_INFO!$H115=1,COUNTRY_INFO!G115,0)))</f>
        <v>0</v>
      </c>
      <c r="G115" s="15">
        <f t="shared" si="15"/>
        <v>0</v>
      </c>
      <c r="H115" s="16" t="str">
        <f>IF(INTRO!$E$39="Non-endemic",IF(INTRO!$E$37="Non-endemic","Not required",COUNTRY_INFO!P115),"Treat with IVM")</f>
        <v>Treat with IVM</v>
      </c>
      <c r="I115" s="15">
        <f t="shared" si="16"/>
        <v>0</v>
      </c>
      <c r="J115" s="15">
        <f t="shared" si="17"/>
        <v>0</v>
      </c>
      <c r="K115" s="27"/>
      <c r="L115" s="17">
        <f t="shared" si="18"/>
        <v>0</v>
      </c>
      <c r="M115" s="17">
        <f t="shared" si="19"/>
        <v>0</v>
      </c>
    </row>
    <row r="116" spans="1:13" x14ac:dyDescent="0.25">
      <c r="A116" s="14" t="str">
        <f>IF(INTRO!$E$39&lt;&gt;"Non-endemic", " ", IF(INTRO!$E$37="Non-endemic"," ", IF(COUNTRY_INFO!A116=0," ",COUNTRY_INFO!A116)))</f>
        <v xml:space="preserve"> </v>
      </c>
      <c r="B116" s="14" t="str">
        <f>IF(INTRO!$E$39&lt;&gt;"Non-endemic", " ", IF(INTRO!$E$37="Non-endemic"," ", IF(COUNTRY_INFO!B116=0," ",COUNTRY_INFO!B116)))</f>
        <v xml:space="preserve"> </v>
      </c>
      <c r="C116" s="14" t="str">
        <f>IF(INTRO!$E$39&lt;&gt;"Non-endemic", " ", IF(INTRO!$E$37="Non-endemic"," ", IF(COUNTRY_INFO!C116=0," ",COUNTRY_INFO!C116)))</f>
        <v xml:space="preserve"> </v>
      </c>
      <c r="D116" s="15">
        <f>IF(INTRO!$E$39&lt;&gt;"Non-endemic", 0, IF(INTRO!$E$37="Non-endemic",0,IF(COUNTRY_INFO!$H116=1,COUNTRY_INFO!E116,0)))</f>
        <v>0</v>
      </c>
      <c r="E116" s="15">
        <f>IF(INTRO!$E$39&lt;&gt;"Non-endemic", 0, IF(INTRO!$E$37="Non-endemic",0,IF(COUNTRY_INFO!$H116=1,COUNTRY_INFO!F116,0)))</f>
        <v>0</v>
      </c>
      <c r="F116" s="15">
        <f>IF(INTRO!$E$39&lt;&gt;"Non-endemic", 0, IF(INTRO!$E$37="Non-endemic",0,IF(COUNTRY_INFO!$H116=1,COUNTRY_INFO!G116,0)))</f>
        <v>0</v>
      </c>
      <c r="G116" s="15">
        <f t="shared" si="15"/>
        <v>0</v>
      </c>
      <c r="H116" s="16" t="str">
        <f>IF(INTRO!$E$39="Non-endemic",IF(INTRO!$E$37="Non-endemic","Not required",COUNTRY_INFO!P116),"Treat with IVM")</f>
        <v>Treat with IVM</v>
      </c>
      <c r="I116" s="15">
        <f t="shared" si="16"/>
        <v>0</v>
      </c>
      <c r="J116" s="15">
        <f t="shared" si="17"/>
        <v>0</v>
      </c>
      <c r="K116" s="27"/>
      <c r="L116" s="17">
        <f t="shared" si="18"/>
        <v>0</v>
      </c>
      <c r="M116" s="17">
        <f t="shared" si="19"/>
        <v>0</v>
      </c>
    </row>
    <row r="117" spans="1:13" x14ac:dyDescent="0.25">
      <c r="A117" s="14" t="str">
        <f>IF(INTRO!$E$39&lt;&gt;"Non-endemic", " ", IF(INTRO!$E$37="Non-endemic"," ", IF(COUNTRY_INFO!A117=0," ",COUNTRY_INFO!A117)))</f>
        <v xml:space="preserve"> </v>
      </c>
      <c r="B117" s="14" t="str">
        <f>IF(INTRO!$E$39&lt;&gt;"Non-endemic", " ", IF(INTRO!$E$37="Non-endemic"," ", IF(COUNTRY_INFO!B117=0," ",COUNTRY_INFO!B117)))</f>
        <v xml:space="preserve"> </v>
      </c>
      <c r="C117" s="14" t="str">
        <f>IF(INTRO!$E$39&lt;&gt;"Non-endemic", " ", IF(INTRO!$E$37="Non-endemic"," ", IF(COUNTRY_INFO!C117=0," ",COUNTRY_INFO!C117)))</f>
        <v xml:space="preserve"> </v>
      </c>
      <c r="D117" s="15">
        <f>IF(INTRO!$E$39&lt;&gt;"Non-endemic", 0, IF(INTRO!$E$37="Non-endemic",0,IF(COUNTRY_INFO!$H117=1,COUNTRY_INFO!E117,0)))</f>
        <v>0</v>
      </c>
      <c r="E117" s="15">
        <f>IF(INTRO!$E$39&lt;&gt;"Non-endemic", 0, IF(INTRO!$E$37="Non-endemic",0,IF(COUNTRY_INFO!$H117=1,COUNTRY_INFO!F117,0)))</f>
        <v>0</v>
      </c>
      <c r="F117" s="15">
        <f>IF(INTRO!$E$39&lt;&gt;"Non-endemic", 0, IF(INTRO!$E$37="Non-endemic",0,IF(COUNTRY_INFO!$H117=1,COUNTRY_INFO!G117,0)))</f>
        <v>0</v>
      </c>
      <c r="G117" s="15">
        <f t="shared" si="15"/>
        <v>0</v>
      </c>
      <c r="H117" s="16" t="str">
        <f>IF(INTRO!$E$39="Non-endemic",IF(INTRO!$E$37="Non-endemic","Not required",COUNTRY_INFO!P117),"Treat with IVM")</f>
        <v>Treat with IVM</v>
      </c>
      <c r="I117" s="15">
        <f t="shared" si="16"/>
        <v>0</v>
      </c>
      <c r="J117" s="15">
        <f t="shared" si="17"/>
        <v>0</v>
      </c>
      <c r="K117" s="27"/>
      <c r="L117" s="17">
        <f t="shared" si="18"/>
        <v>0</v>
      </c>
      <c r="M117" s="17">
        <f t="shared" si="19"/>
        <v>0</v>
      </c>
    </row>
    <row r="118" spans="1:13" x14ac:dyDescent="0.25">
      <c r="A118" s="14" t="str">
        <f>IF(INTRO!$E$39&lt;&gt;"Non-endemic", " ", IF(INTRO!$E$37="Non-endemic"," ", IF(COUNTRY_INFO!A118=0," ",COUNTRY_INFO!A118)))</f>
        <v xml:space="preserve"> </v>
      </c>
      <c r="B118" s="14" t="str">
        <f>IF(INTRO!$E$39&lt;&gt;"Non-endemic", " ", IF(INTRO!$E$37="Non-endemic"," ", IF(COUNTRY_INFO!B118=0," ",COUNTRY_INFO!B118)))</f>
        <v xml:space="preserve"> </v>
      </c>
      <c r="C118" s="14" t="str">
        <f>IF(INTRO!$E$39&lt;&gt;"Non-endemic", " ", IF(INTRO!$E$37="Non-endemic"," ", IF(COUNTRY_INFO!C118=0," ",COUNTRY_INFO!C118)))</f>
        <v xml:space="preserve"> </v>
      </c>
      <c r="D118" s="15">
        <f>IF(INTRO!$E$39&lt;&gt;"Non-endemic", 0, IF(INTRO!$E$37="Non-endemic",0,IF(COUNTRY_INFO!$H118=1,COUNTRY_INFO!E118,0)))</f>
        <v>0</v>
      </c>
      <c r="E118" s="15">
        <f>IF(INTRO!$E$39&lt;&gt;"Non-endemic", 0, IF(INTRO!$E$37="Non-endemic",0,IF(COUNTRY_INFO!$H118=1,COUNTRY_INFO!F118,0)))</f>
        <v>0</v>
      </c>
      <c r="F118" s="15">
        <f>IF(INTRO!$E$39&lt;&gt;"Non-endemic", 0, IF(INTRO!$E$37="Non-endemic",0,IF(COUNTRY_INFO!$H118=1,COUNTRY_INFO!G118,0)))</f>
        <v>0</v>
      </c>
      <c r="G118" s="15">
        <f t="shared" si="15"/>
        <v>0</v>
      </c>
      <c r="H118" s="16" t="str">
        <f>IF(INTRO!$E$39="Non-endemic",IF(INTRO!$E$37="Non-endemic","Not required",COUNTRY_INFO!P118),"Treat with IVM")</f>
        <v>Treat with IVM</v>
      </c>
      <c r="I118" s="15">
        <f t="shared" si="16"/>
        <v>0</v>
      </c>
      <c r="J118" s="15">
        <f t="shared" si="17"/>
        <v>0</v>
      </c>
      <c r="K118" s="27"/>
      <c r="L118" s="17">
        <f t="shared" si="18"/>
        <v>0</v>
      </c>
      <c r="M118" s="17">
        <f t="shared" si="19"/>
        <v>0</v>
      </c>
    </row>
    <row r="119" spans="1:13" x14ac:dyDescent="0.25">
      <c r="A119" s="14" t="str">
        <f>IF(INTRO!$E$39&lt;&gt;"Non-endemic", " ", IF(INTRO!$E$37="Non-endemic"," ", IF(COUNTRY_INFO!A119=0," ",COUNTRY_INFO!A119)))</f>
        <v xml:space="preserve"> </v>
      </c>
      <c r="B119" s="14" t="str">
        <f>IF(INTRO!$E$39&lt;&gt;"Non-endemic", " ", IF(INTRO!$E$37="Non-endemic"," ", IF(COUNTRY_INFO!B119=0," ",COUNTRY_INFO!B119)))</f>
        <v xml:space="preserve"> </v>
      </c>
      <c r="C119" s="14" t="str">
        <f>IF(INTRO!$E$39&lt;&gt;"Non-endemic", " ", IF(INTRO!$E$37="Non-endemic"," ", IF(COUNTRY_INFO!C119=0," ",COUNTRY_INFO!C119)))</f>
        <v xml:space="preserve"> </v>
      </c>
      <c r="D119" s="15">
        <f>IF(INTRO!$E$39&lt;&gt;"Non-endemic", 0, IF(INTRO!$E$37="Non-endemic",0,IF(COUNTRY_INFO!$H119=1,COUNTRY_INFO!E119,0)))</f>
        <v>0</v>
      </c>
      <c r="E119" s="15">
        <f>IF(INTRO!$E$39&lt;&gt;"Non-endemic", 0, IF(INTRO!$E$37="Non-endemic",0,IF(COUNTRY_INFO!$H119=1,COUNTRY_INFO!F119,0)))</f>
        <v>0</v>
      </c>
      <c r="F119" s="15">
        <f>IF(INTRO!$E$39&lt;&gt;"Non-endemic", 0, IF(INTRO!$E$37="Non-endemic",0,IF(COUNTRY_INFO!$H119=1,COUNTRY_INFO!G119,0)))</f>
        <v>0</v>
      </c>
      <c r="G119" s="15">
        <f t="shared" si="15"/>
        <v>0</v>
      </c>
      <c r="H119" s="16" t="str">
        <f>IF(INTRO!$E$39="Non-endemic",IF(INTRO!$E$37="Non-endemic","Not required",COUNTRY_INFO!P119),"Treat with IVM")</f>
        <v>Treat with IVM</v>
      </c>
      <c r="I119" s="15">
        <f t="shared" si="16"/>
        <v>0</v>
      </c>
      <c r="J119" s="15">
        <f t="shared" si="17"/>
        <v>0</v>
      </c>
      <c r="K119" s="27"/>
      <c r="L119" s="17">
        <f t="shared" si="18"/>
        <v>0</v>
      </c>
      <c r="M119" s="17">
        <f t="shared" si="19"/>
        <v>0</v>
      </c>
    </row>
    <row r="120" spans="1:13" x14ac:dyDescent="0.25">
      <c r="A120" s="14" t="str">
        <f>IF(INTRO!$E$39&lt;&gt;"Non-endemic", " ", IF(INTRO!$E$37="Non-endemic"," ", IF(COUNTRY_INFO!A120=0," ",COUNTRY_INFO!A120)))</f>
        <v xml:space="preserve"> </v>
      </c>
      <c r="B120" s="14" t="str">
        <f>IF(INTRO!$E$39&lt;&gt;"Non-endemic", " ", IF(INTRO!$E$37="Non-endemic"," ", IF(COUNTRY_INFO!B120=0," ",COUNTRY_INFO!B120)))</f>
        <v xml:space="preserve"> </v>
      </c>
      <c r="C120" s="14" t="str">
        <f>IF(INTRO!$E$39&lt;&gt;"Non-endemic", " ", IF(INTRO!$E$37="Non-endemic"," ", IF(COUNTRY_INFO!C120=0," ",COUNTRY_INFO!C120)))</f>
        <v xml:space="preserve"> </v>
      </c>
      <c r="D120" s="15">
        <f>IF(INTRO!$E$39&lt;&gt;"Non-endemic", 0, IF(INTRO!$E$37="Non-endemic",0,IF(COUNTRY_INFO!$H120=1,COUNTRY_INFO!E120,0)))</f>
        <v>0</v>
      </c>
      <c r="E120" s="15">
        <f>IF(INTRO!$E$39&lt;&gt;"Non-endemic", 0, IF(INTRO!$E$37="Non-endemic",0,IF(COUNTRY_INFO!$H120=1,COUNTRY_INFO!F120,0)))</f>
        <v>0</v>
      </c>
      <c r="F120" s="15">
        <f>IF(INTRO!$E$39&lt;&gt;"Non-endemic", 0, IF(INTRO!$E$37="Non-endemic",0,IF(COUNTRY_INFO!$H120=1,COUNTRY_INFO!G120,0)))</f>
        <v>0</v>
      </c>
      <c r="G120" s="15">
        <f t="shared" si="15"/>
        <v>0</v>
      </c>
      <c r="H120" s="16" t="str">
        <f>IF(INTRO!$E$39="Non-endemic",IF(INTRO!$E$37="Non-endemic","Not required",COUNTRY_INFO!P120),"Treat with IVM")</f>
        <v>Treat with IVM</v>
      </c>
      <c r="I120" s="15">
        <f t="shared" si="16"/>
        <v>0</v>
      </c>
      <c r="J120" s="15">
        <f t="shared" si="17"/>
        <v>0</v>
      </c>
      <c r="K120" s="27"/>
      <c r="L120" s="17">
        <f t="shared" si="18"/>
        <v>0</v>
      </c>
      <c r="M120" s="17">
        <f t="shared" si="19"/>
        <v>0</v>
      </c>
    </row>
    <row r="121" spans="1:13" x14ac:dyDescent="0.25">
      <c r="A121" s="14" t="str">
        <f>IF(INTRO!$E$39&lt;&gt;"Non-endemic", " ", IF(INTRO!$E$37="Non-endemic"," ", IF(COUNTRY_INFO!A121=0," ",COUNTRY_INFO!A121)))</f>
        <v xml:space="preserve"> </v>
      </c>
      <c r="B121" s="14" t="str">
        <f>IF(INTRO!$E$39&lt;&gt;"Non-endemic", " ", IF(INTRO!$E$37="Non-endemic"," ", IF(COUNTRY_INFO!B121=0," ",COUNTRY_INFO!B121)))</f>
        <v xml:space="preserve"> </v>
      </c>
      <c r="C121" s="14" t="str">
        <f>IF(INTRO!$E$39&lt;&gt;"Non-endemic", " ", IF(INTRO!$E$37="Non-endemic"," ", IF(COUNTRY_INFO!C121=0," ",COUNTRY_INFO!C121)))</f>
        <v xml:space="preserve"> </v>
      </c>
      <c r="D121" s="15">
        <f>IF(INTRO!$E$39&lt;&gt;"Non-endemic", 0, IF(INTRO!$E$37="Non-endemic",0,IF(COUNTRY_INFO!$H121=1,COUNTRY_INFO!E121,0)))</f>
        <v>0</v>
      </c>
      <c r="E121" s="15">
        <f>IF(INTRO!$E$39&lt;&gt;"Non-endemic", 0, IF(INTRO!$E$37="Non-endemic",0,IF(COUNTRY_INFO!$H121=1,COUNTRY_INFO!F121,0)))</f>
        <v>0</v>
      </c>
      <c r="F121" s="15">
        <f>IF(INTRO!$E$39&lt;&gt;"Non-endemic", 0, IF(INTRO!$E$37="Non-endemic",0,IF(COUNTRY_INFO!$H121=1,COUNTRY_INFO!G121,0)))</f>
        <v>0</v>
      </c>
      <c r="G121" s="15">
        <f t="shared" si="15"/>
        <v>0</v>
      </c>
      <c r="H121" s="16" t="str">
        <f>IF(INTRO!$E$39="Non-endemic",IF(INTRO!$E$37="Non-endemic","Not required",COUNTRY_INFO!P121),"Treat with IVM")</f>
        <v>Treat with IVM</v>
      </c>
      <c r="I121" s="15">
        <f t="shared" si="16"/>
        <v>0</v>
      </c>
      <c r="J121" s="15">
        <f t="shared" si="17"/>
        <v>0</v>
      </c>
      <c r="K121" s="27"/>
      <c r="L121" s="17">
        <f t="shared" si="18"/>
        <v>0</v>
      </c>
      <c r="M121" s="17">
        <f t="shared" si="19"/>
        <v>0</v>
      </c>
    </row>
    <row r="122" spans="1:13" x14ac:dyDescent="0.25">
      <c r="A122" s="14" t="str">
        <f>IF(INTRO!$E$39&lt;&gt;"Non-endemic", " ", IF(INTRO!$E$37="Non-endemic"," ", IF(COUNTRY_INFO!A122=0," ",COUNTRY_INFO!A122)))</f>
        <v xml:space="preserve"> </v>
      </c>
      <c r="B122" s="14" t="str">
        <f>IF(INTRO!$E$39&lt;&gt;"Non-endemic", " ", IF(INTRO!$E$37="Non-endemic"," ", IF(COUNTRY_INFO!B122=0," ",COUNTRY_INFO!B122)))</f>
        <v xml:space="preserve"> </v>
      </c>
      <c r="C122" s="14" t="str">
        <f>IF(INTRO!$E$39&lt;&gt;"Non-endemic", " ", IF(INTRO!$E$37="Non-endemic"," ", IF(COUNTRY_INFO!C122=0," ",COUNTRY_INFO!C122)))</f>
        <v xml:space="preserve"> </v>
      </c>
      <c r="D122" s="15">
        <f>IF(INTRO!$E$39&lt;&gt;"Non-endemic", 0, IF(INTRO!$E$37="Non-endemic",0,IF(COUNTRY_INFO!$H122=1,COUNTRY_INFO!E122,0)))</f>
        <v>0</v>
      </c>
      <c r="E122" s="15">
        <f>IF(INTRO!$E$39&lt;&gt;"Non-endemic", 0, IF(INTRO!$E$37="Non-endemic",0,IF(COUNTRY_INFO!$H122=1,COUNTRY_INFO!F122,0)))</f>
        <v>0</v>
      </c>
      <c r="F122" s="15">
        <f>IF(INTRO!$E$39&lt;&gt;"Non-endemic", 0, IF(INTRO!$E$37="Non-endemic",0,IF(COUNTRY_INFO!$H122=1,COUNTRY_INFO!G122,0)))</f>
        <v>0</v>
      </c>
      <c r="G122" s="15">
        <f t="shared" si="15"/>
        <v>0</v>
      </c>
      <c r="H122" s="16" t="str">
        <f>IF(INTRO!$E$39="Non-endemic",IF(INTRO!$E$37="Non-endemic","Not required",COUNTRY_INFO!P122),"Treat with IVM")</f>
        <v>Treat with IVM</v>
      </c>
      <c r="I122" s="15">
        <f t="shared" si="16"/>
        <v>0</v>
      </c>
      <c r="J122" s="15">
        <f t="shared" si="17"/>
        <v>0</v>
      </c>
      <c r="K122" s="27"/>
      <c r="L122" s="17">
        <f t="shared" si="18"/>
        <v>0</v>
      </c>
      <c r="M122" s="17">
        <f t="shared" si="19"/>
        <v>0</v>
      </c>
    </row>
    <row r="123" spans="1:13" x14ac:dyDescent="0.25">
      <c r="A123" s="14" t="str">
        <f>IF(INTRO!$E$39&lt;&gt;"Non-endemic", " ", IF(INTRO!$E$37="Non-endemic"," ", IF(COUNTRY_INFO!A123=0," ",COUNTRY_INFO!A123)))</f>
        <v xml:space="preserve"> </v>
      </c>
      <c r="B123" s="14" t="str">
        <f>IF(INTRO!$E$39&lt;&gt;"Non-endemic", " ", IF(INTRO!$E$37="Non-endemic"," ", IF(COUNTRY_INFO!B123=0," ",COUNTRY_INFO!B123)))</f>
        <v xml:space="preserve"> </v>
      </c>
      <c r="C123" s="14" t="str">
        <f>IF(INTRO!$E$39&lt;&gt;"Non-endemic", " ", IF(INTRO!$E$37="Non-endemic"," ", IF(COUNTRY_INFO!C123=0," ",COUNTRY_INFO!C123)))</f>
        <v xml:space="preserve"> </v>
      </c>
      <c r="D123" s="15">
        <f>IF(INTRO!$E$39&lt;&gt;"Non-endemic", 0, IF(INTRO!$E$37="Non-endemic",0,IF(COUNTRY_INFO!$H123=1,COUNTRY_INFO!E123,0)))</f>
        <v>0</v>
      </c>
      <c r="E123" s="15">
        <f>IF(INTRO!$E$39&lt;&gt;"Non-endemic", 0, IF(INTRO!$E$37="Non-endemic",0,IF(COUNTRY_INFO!$H123=1,COUNTRY_INFO!F123,0)))</f>
        <v>0</v>
      </c>
      <c r="F123" s="15">
        <f>IF(INTRO!$E$39&lt;&gt;"Non-endemic", 0, IF(INTRO!$E$37="Non-endemic",0,IF(COUNTRY_INFO!$H123=1,COUNTRY_INFO!G123,0)))</f>
        <v>0</v>
      </c>
      <c r="G123" s="15">
        <f t="shared" si="15"/>
        <v>0</v>
      </c>
      <c r="H123" s="16" t="str">
        <f>IF(INTRO!$E$39="Non-endemic",IF(INTRO!$E$37="Non-endemic","Not required",COUNTRY_INFO!P123),"Treat with IVM")</f>
        <v>Treat with IVM</v>
      </c>
      <c r="I123" s="15">
        <f t="shared" si="16"/>
        <v>0</v>
      </c>
      <c r="J123" s="15">
        <f t="shared" si="17"/>
        <v>0</v>
      </c>
      <c r="K123" s="27"/>
      <c r="L123" s="17">
        <f t="shared" si="18"/>
        <v>0</v>
      </c>
      <c r="M123" s="17">
        <f t="shared" si="19"/>
        <v>0</v>
      </c>
    </row>
    <row r="124" spans="1:13" x14ac:dyDescent="0.25">
      <c r="A124" s="14" t="str">
        <f>IF(INTRO!$E$39&lt;&gt;"Non-endemic", " ", IF(INTRO!$E$37="Non-endemic"," ", IF(COUNTRY_INFO!A124=0," ",COUNTRY_INFO!A124)))</f>
        <v xml:space="preserve"> </v>
      </c>
      <c r="B124" s="14" t="str">
        <f>IF(INTRO!$E$39&lt;&gt;"Non-endemic", " ", IF(INTRO!$E$37="Non-endemic"," ", IF(COUNTRY_INFO!B124=0," ",COUNTRY_INFO!B124)))</f>
        <v xml:space="preserve"> </v>
      </c>
      <c r="C124" s="14" t="str">
        <f>IF(INTRO!$E$39&lt;&gt;"Non-endemic", " ", IF(INTRO!$E$37="Non-endemic"," ", IF(COUNTRY_INFO!C124=0," ",COUNTRY_INFO!C124)))</f>
        <v xml:space="preserve"> </v>
      </c>
      <c r="D124" s="15">
        <f>IF(INTRO!$E$39&lt;&gt;"Non-endemic", 0, IF(INTRO!$E$37="Non-endemic",0,IF(COUNTRY_INFO!$H124=1,COUNTRY_INFO!E124,0)))</f>
        <v>0</v>
      </c>
      <c r="E124" s="15">
        <f>IF(INTRO!$E$39&lt;&gt;"Non-endemic", 0, IF(INTRO!$E$37="Non-endemic",0,IF(COUNTRY_INFO!$H124=1,COUNTRY_INFO!F124,0)))</f>
        <v>0</v>
      </c>
      <c r="F124" s="15">
        <f>IF(INTRO!$E$39&lt;&gt;"Non-endemic", 0, IF(INTRO!$E$37="Non-endemic",0,IF(COUNTRY_INFO!$H124=1,COUNTRY_INFO!G124,0)))</f>
        <v>0</v>
      </c>
      <c r="G124" s="15">
        <f t="shared" si="15"/>
        <v>0</v>
      </c>
      <c r="H124" s="16" t="str">
        <f>IF(INTRO!$E$39="Non-endemic",IF(INTRO!$E$37="Non-endemic","Not required",COUNTRY_INFO!P124),"Treat with IVM")</f>
        <v>Treat with IVM</v>
      </c>
      <c r="I124" s="15">
        <f t="shared" si="16"/>
        <v>0</v>
      </c>
      <c r="J124" s="15">
        <f t="shared" si="17"/>
        <v>0</v>
      </c>
      <c r="K124" s="27"/>
      <c r="L124" s="17">
        <f t="shared" si="18"/>
        <v>0</v>
      </c>
      <c r="M124" s="17">
        <f t="shared" si="19"/>
        <v>0</v>
      </c>
    </row>
    <row r="125" spans="1:13" x14ac:dyDescent="0.25">
      <c r="A125" s="14" t="str">
        <f>IF(INTRO!$E$39&lt;&gt;"Non-endemic", " ", IF(INTRO!$E$37="Non-endemic"," ", IF(COUNTRY_INFO!A125=0," ",COUNTRY_INFO!A125)))</f>
        <v xml:space="preserve"> </v>
      </c>
      <c r="B125" s="14" t="str">
        <f>IF(INTRO!$E$39&lt;&gt;"Non-endemic", " ", IF(INTRO!$E$37="Non-endemic"," ", IF(COUNTRY_INFO!B125=0," ",COUNTRY_INFO!B125)))</f>
        <v xml:space="preserve"> </v>
      </c>
      <c r="C125" s="14" t="str">
        <f>IF(INTRO!$E$39&lt;&gt;"Non-endemic", " ", IF(INTRO!$E$37="Non-endemic"," ", IF(COUNTRY_INFO!C125=0," ",COUNTRY_INFO!C125)))</f>
        <v xml:space="preserve"> </v>
      </c>
      <c r="D125" s="15">
        <f>IF(INTRO!$E$39&lt;&gt;"Non-endemic", 0, IF(INTRO!$E$37="Non-endemic",0,IF(COUNTRY_INFO!$H125=1,COUNTRY_INFO!E125,0)))</f>
        <v>0</v>
      </c>
      <c r="E125" s="15">
        <f>IF(INTRO!$E$39&lt;&gt;"Non-endemic", 0, IF(INTRO!$E$37="Non-endemic",0,IF(COUNTRY_INFO!$H125=1,COUNTRY_INFO!F125,0)))</f>
        <v>0</v>
      </c>
      <c r="F125" s="15">
        <f>IF(INTRO!$E$39&lt;&gt;"Non-endemic", 0, IF(INTRO!$E$37="Non-endemic",0,IF(COUNTRY_INFO!$H125=1,COUNTRY_INFO!G125,0)))</f>
        <v>0</v>
      </c>
      <c r="G125" s="15">
        <f t="shared" si="15"/>
        <v>0</v>
      </c>
      <c r="H125" s="16" t="str">
        <f>IF(INTRO!$E$39="Non-endemic",IF(INTRO!$E$37="Non-endemic","Not required",COUNTRY_INFO!P125),"Treat with IVM")</f>
        <v>Treat with IVM</v>
      </c>
      <c r="I125" s="15">
        <f t="shared" si="16"/>
        <v>0</v>
      </c>
      <c r="J125" s="15">
        <f t="shared" si="17"/>
        <v>0</v>
      </c>
      <c r="K125" s="27"/>
      <c r="L125" s="17">
        <f t="shared" si="18"/>
        <v>0</v>
      </c>
      <c r="M125" s="17">
        <f t="shared" si="19"/>
        <v>0</v>
      </c>
    </row>
    <row r="126" spans="1:13" x14ac:dyDescent="0.25">
      <c r="A126" s="14" t="str">
        <f>IF(INTRO!$E$39&lt;&gt;"Non-endemic", " ", IF(INTRO!$E$37="Non-endemic"," ", IF(COUNTRY_INFO!A126=0," ",COUNTRY_INFO!A126)))</f>
        <v xml:space="preserve"> </v>
      </c>
      <c r="B126" s="14" t="str">
        <f>IF(INTRO!$E$39&lt;&gt;"Non-endemic", " ", IF(INTRO!$E$37="Non-endemic"," ", IF(COUNTRY_INFO!B126=0," ",COUNTRY_INFO!B126)))</f>
        <v xml:space="preserve"> </v>
      </c>
      <c r="C126" s="14" t="str">
        <f>IF(INTRO!$E$39&lt;&gt;"Non-endemic", " ", IF(INTRO!$E$37="Non-endemic"," ", IF(COUNTRY_INFO!C126=0," ",COUNTRY_INFO!C126)))</f>
        <v xml:space="preserve"> </v>
      </c>
      <c r="D126" s="15">
        <f>IF(INTRO!$E$39&lt;&gt;"Non-endemic", 0, IF(INTRO!$E$37="Non-endemic",0,IF(COUNTRY_INFO!$H126=1,COUNTRY_INFO!E126,0)))</f>
        <v>0</v>
      </c>
      <c r="E126" s="15">
        <f>IF(INTRO!$E$39&lt;&gt;"Non-endemic", 0, IF(INTRO!$E$37="Non-endemic",0,IF(COUNTRY_INFO!$H126=1,COUNTRY_INFO!F126,0)))</f>
        <v>0</v>
      </c>
      <c r="F126" s="15">
        <f>IF(INTRO!$E$39&lt;&gt;"Non-endemic", 0, IF(INTRO!$E$37="Non-endemic",0,IF(COUNTRY_INFO!$H126=1,COUNTRY_INFO!G126,0)))</f>
        <v>0</v>
      </c>
      <c r="G126" s="15">
        <f t="shared" si="15"/>
        <v>0</v>
      </c>
      <c r="H126" s="16" t="str">
        <f>IF(INTRO!$E$39="Non-endemic",IF(INTRO!$E$37="Non-endemic","Not required",COUNTRY_INFO!P126),"Treat with IVM")</f>
        <v>Treat with IVM</v>
      </c>
      <c r="I126" s="15">
        <f t="shared" si="16"/>
        <v>0</v>
      </c>
      <c r="J126" s="15">
        <f t="shared" si="17"/>
        <v>0</v>
      </c>
      <c r="K126" s="27"/>
      <c r="L126" s="17">
        <f t="shared" si="18"/>
        <v>0</v>
      </c>
      <c r="M126" s="17">
        <f t="shared" si="19"/>
        <v>0</v>
      </c>
    </row>
    <row r="127" spans="1:13" x14ac:dyDescent="0.25">
      <c r="A127" s="14" t="str">
        <f>IF(INTRO!$E$39&lt;&gt;"Non-endemic", " ", IF(INTRO!$E$37="Non-endemic"," ", IF(COUNTRY_INFO!A127=0," ",COUNTRY_INFO!A127)))</f>
        <v xml:space="preserve"> </v>
      </c>
      <c r="B127" s="14" t="str">
        <f>IF(INTRO!$E$39&lt;&gt;"Non-endemic", " ", IF(INTRO!$E$37="Non-endemic"," ", IF(COUNTRY_INFO!B127=0," ",COUNTRY_INFO!B127)))</f>
        <v xml:space="preserve"> </v>
      </c>
      <c r="C127" s="14" t="str">
        <f>IF(INTRO!$E$39&lt;&gt;"Non-endemic", " ", IF(INTRO!$E$37="Non-endemic"," ", IF(COUNTRY_INFO!C127=0," ",COUNTRY_INFO!C127)))</f>
        <v xml:space="preserve"> </v>
      </c>
      <c r="D127" s="15">
        <f>IF(INTRO!$E$39&lt;&gt;"Non-endemic", 0, IF(INTRO!$E$37="Non-endemic",0,IF(COUNTRY_INFO!$H127=1,COUNTRY_INFO!E127,0)))</f>
        <v>0</v>
      </c>
      <c r="E127" s="15">
        <f>IF(INTRO!$E$39&lt;&gt;"Non-endemic", 0, IF(INTRO!$E$37="Non-endemic",0,IF(COUNTRY_INFO!$H127=1,COUNTRY_INFO!F127,0)))</f>
        <v>0</v>
      </c>
      <c r="F127" s="15">
        <f>IF(INTRO!$E$39&lt;&gt;"Non-endemic", 0, IF(INTRO!$E$37="Non-endemic",0,IF(COUNTRY_INFO!$H127=1,COUNTRY_INFO!G127,0)))</f>
        <v>0</v>
      </c>
      <c r="G127" s="15">
        <f t="shared" si="15"/>
        <v>0</v>
      </c>
      <c r="H127" s="16" t="str">
        <f>IF(INTRO!$E$39="Non-endemic",IF(INTRO!$E$37="Non-endemic","Not required",COUNTRY_INFO!P127),"Treat with IVM")</f>
        <v>Treat with IVM</v>
      </c>
      <c r="I127" s="15">
        <f t="shared" si="16"/>
        <v>0</v>
      </c>
      <c r="J127" s="15">
        <f t="shared" si="17"/>
        <v>0</v>
      </c>
      <c r="K127" s="27"/>
      <c r="L127" s="17">
        <f t="shared" si="18"/>
        <v>0</v>
      </c>
      <c r="M127" s="17">
        <f t="shared" si="19"/>
        <v>0</v>
      </c>
    </row>
    <row r="128" spans="1:13" x14ac:dyDescent="0.25">
      <c r="A128" s="14" t="str">
        <f>IF(INTRO!$E$39&lt;&gt;"Non-endemic", " ", IF(INTRO!$E$37="Non-endemic"," ", IF(COUNTRY_INFO!A128=0," ",COUNTRY_INFO!A128)))</f>
        <v xml:space="preserve"> </v>
      </c>
      <c r="B128" s="14" t="str">
        <f>IF(INTRO!$E$39&lt;&gt;"Non-endemic", " ", IF(INTRO!$E$37="Non-endemic"," ", IF(COUNTRY_INFO!B128=0," ",COUNTRY_INFO!B128)))</f>
        <v xml:space="preserve"> </v>
      </c>
      <c r="C128" s="14" t="str">
        <f>IF(INTRO!$E$39&lt;&gt;"Non-endemic", " ", IF(INTRO!$E$37="Non-endemic"," ", IF(COUNTRY_INFO!C128=0," ",COUNTRY_INFO!C128)))</f>
        <v xml:space="preserve"> </v>
      </c>
      <c r="D128" s="15">
        <f>IF(INTRO!$E$39&lt;&gt;"Non-endemic", 0, IF(INTRO!$E$37="Non-endemic",0,IF(COUNTRY_INFO!$H128=1,COUNTRY_INFO!E128,0)))</f>
        <v>0</v>
      </c>
      <c r="E128" s="15">
        <f>IF(INTRO!$E$39&lt;&gt;"Non-endemic", 0, IF(INTRO!$E$37="Non-endemic",0,IF(COUNTRY_INFO!$H128=1,COUNTRY_INFO!F128,0)))</f>
        <v>0</v>
      </c>
      <c r="F128" s="15">
        <f>IF(INTRO!$E$39&lt;&gt;"Non-endemic", 0, IF(INTRO!$E$37="Non-endemic",0,IF(COUNTRY_INFO!$H128=1,COUNTRY_INFO!G128,0)))</f>
        <v>0</v>
      </c>
      <c r="G128" s="15">
        <f t="shared" si="15"/>
        <v>0</v>
      </c>
      <c r="H128" s="16" t="str">
        <f>IF(INTRO!$E$39="Non-endemic",IF(INTRO!$E$37="Non-endemic","Not required",COUNTRY_INFO!P128),"Treat with IVM")</f>
        <v>Treat with IVM</v>
      </c>
      <c r="I128" s="15">
        <f t="shared" si="16"/>
        <v>0</v>
      </c>
      <c r="J128" s="15">
        <f t="shared" si="17"/>
        <v>0</v>
      </c>
      <c r="K128" s="27"/>
      <c r="L128" s="17">
        <f t="shared" si="18"/>
        <v>0</v>
      </c>
      <c r="M128" s="17">
        <f t="shared" si="19"/>
        <v>0</v>
      </c>
    </row>
    <row r="129" spans="1:13" x14ac:dyDescent="0.25">
      <c r="A129" s="14" t="str">
        <f>IF(INTRO!$E$39&lt;&gt;"Non-endemic", " ", IF(INTRO!$E$37="Non-endemic"," ", IF(COUNTRY_INFO!A129=0," ",COUNTRY_INFO!A129)))</f>
        <v xml:space="preserve"> </v>
      </c>
      <c r="B129" s="14" t="str">
        <f>IF(INTRO!$E$39&lt;&gt;"Non-endemic", " ", IF(INTRO!$E$37="Non-endemic"," ", IF(COUNTRY_INFO!B129=0," ",COUNTRY_INFO!B129)))</f>
        <v xml:space="preserve"> </v>
      </c>
      <c r="C129" s="14" t="str">
        <f>IF(INTRO!$E$39&lt;&gt;"Non-endemic", " ", IF(INTRO!$E$37="Non-endemic"," ", IF(COUNTRY_INFO!C129=0," ",COUNTRY_INFO!C129)))</f>
        <v xml:space="preserve"> </v>
      </c>
      <c r="D129" s="15">
        <f>IF(INTRO!$E$39&lt;&gt;"Non-endemic", 0, IF(INTRO!$E$37="Non-endemic",0,IF(COUNTRY_INFO!$H129=1,COUNTRY_INFO!E129,0)))</f>
        <v>0</v>
      </c>
      <c r="E129" s="15">
        <f>IF(INTRO!$E$39&lt;&gt;"Non-endemic", 0, IF(INTRO!$E$37="Non-endemic",0,IF(COUNTRY_INFO!$H129=1,COUNTRY_INFO!F129,0)))</f>
        <v>0</v>
      </c>
      <c r="F129" s="15">
        <f>IF(INTRO!$E$39&lt;&gt;"Non-endemic", 0, IF(INTRO!$E$37="Non-endemic",0,IF(COUNTRY_INFO!$H129=1,COUNTRY_INFO!G129,0)))</f>
        <v>0</v>
      </c>
      <c r="G129" s="15">
        <f t="shared" si="15"/>
        <v>0</v>
      </c>
      <c r="H129" s="16" t="str">
        <f>IF(INTRO!$E$39="Non-endemic",IF(INTRO!$E$37="Non-endemic","Not required",COUNTRY_INFO!P129),"Treat with IVM")</f>
        <v>Treat with IVM</v>
      </c>
      <c r="I129" s="15">
        <f t="shared" si="16"/>
        <v>0</v>
      </c>
      <c r="J129" s="15">
        <f t="shared" si="17"/>
        <v>0</v>
      </c>
      <c r="K129" s="27"/>
      <c r="L129" s="17">
        <f t="shared" si="18"/>
        <v>0</v>
      </c>
      <c r="M129" s="17">
        <f t="shared" si="19"/>
        <v>0</v>
      </c>
    </row>
    <row r="130" spans="1:13" x14ac:dyDescent="0.25">
      <c r="A130" s="14" t="str">
        <f>IF(INTRO!$E$39&lt;&gt;"Non-endemic", " ", IF(INTRO!$E$37="Non-endemic"," ", IF(COUNTRY_INFO!A130=0," ",COUNTRY_INFO!A130)))</f>
        <v xml:space="preserve"> </v>
      </c>
      <c r="B130" s="14" t="str">
        <f>IF(INTRO!$E$39&lt;&gt;"Non-endemic", " ", IF(INTRO!$E$37="Non-endemic"," ", IF(COUNTRY_INFO!B130=0," ",COUNTRY_INFO!B130)))</f>
        <v xml:space="preserve"> </v>
      </c>
      <c r="C130" s="14" t="str">
        <f>IF(INTRO!$E$39&lt;&gt;"Non-endemic", " ", IF(INTRO!$E$37="Non-endemic"," ", IF(COUNTRY_INFO!C130=0," ",COUNTRY_INFO!C130)))</f>
        <v xml:space="preserve"> </v>
      </c>
      <c r="D130" s="15">
        <f>IF(INTRO!$E$39&lt;&gt;"Non-endemic", 0, IF(INTRO!$E$37="Non-endemic",0,IF(COUNTRY_INFO!$H130=1,COUNTRY_INFO!E130,0)))</f>
        <v>0</v>
      </c>
      <c r="E130" s="15">
        <f>IF(INTRO!$E$39&lt;&gt;"Non-endemic", 0, IF(INTRO!$E$37="Non-endemic",0,IF(COUNTRY_INFO!$H130=1,COUNTRY_INFO!F130,0)))</f>
        <v>0</v>
      </c>
      <c r="F130" s="15">
        <f>IF(INTRO!$E$39&lt;&gt;"Non-endemic", 0, IF(INTRO!$E$37="Non-endemic",0,IF(COUNTRY_INFO!$H130=1,COUNTRY_INFO!G130,0)))</f>
        <v>0</v>
      </c>
      <c r="G130" s="15">
        <f t="shared" si="15"/>
        <v>0</v>
      </c>
      <c r="H130" s="16" t="str">
        <f>IF(INTRO!$E$39="Non-endemic",IF(INTRO!$E$37="Non-endemic","Not required",COUNTRY_INFO!P130),"Treat with IVM")</f>
        <v>Treat with IVM</v>
      </c>
      <c r="I130" s="15">
        <f t="shared" si="16"/>
        <v>0</v>
      </c>
      <c r="J130" s="15">
        <f t="shared" si="17"/>
        <v>0</v>
      </c>
      <c r="K130" s="27"/>
      <c r="L130" s="17">
        <f t="shared" si="18"/>
        <v>0</v>
      </c>
      <c r="M130" s="17">
        <f t="shared" si="19"/>
        <v>0</v>
      </c>
    </row>
    <row r="131" spans="1:13" x14ac:dyDescent="0.25">
      <c r="A131" s="14" t="str">
        <f>IF(INTRO!$E$39&lt;&gt;"Non-endemic", " ", IF(INTRO!$E$37="Non-endemic"," ", IF(COUNTRY_INFO!A131=0," ",COUNTRY_INFO!A131)))</f>
        <v xml:space="preserve"> </v>
      </c>
      <c r="B131" s="14" t="str">
        <f>IF(INTRO!$E$39&lt;&gt;"Non-endemic", " ", IF(INTRO!$E$37="Non-endemic"," ", IF(COUNTRY_INFO!B131=0," ",COUNTRY_INFO!B131)))</f>
        <v xml:space="preserve"> </v>
      </c>
      <c r="C131" s="14" t="str">
        <f>IF(INTRO!$E$39&lt;&gt;"Non-endemic", " ", IF(INTRO!$E$37="Non-endemic"," ", IF(COUNTRY_INFO!C131=0," ",COUNTRY_INFO!C131)))</f>
        <v xml:space="preserve"> </v>
      </c>
      <c r="D131" s="15">
        <f>IF(INTRO!$E$39&lt;&gt;"Non-endemic", 0, IF(INTRO!$E$37="Non-endemic",0,IF(COUNTRY_INFO!$H131=1,COUNTRY_INFO!E131,0)))</f>
        <v>0</v>
      </c>
      <c r="E131" s="15">
        <f>IF(INTRO!$E$39&lt;&gt;"Non-endemic", 0, IF(INTRO!$E$37="Non-endemic",0,IF(COUNTRY_INFO!$H131=1,COUNTRY_INFO!F131,0)))</f>
        <v>0</v>
      </c>
      <c r="F131" s="15">
        <f>IF(INTRO!$E$39&lt;&gt;"Non-endemic", 0, IF(INTRO!$E$37="Non-endemic",0,IF(COUNTRY_INFO!$H131=1,COUNTRY_INFO!G131,0)))</f>
        <v>0</v>
      </c>
      <c r="G131" s="15">
        <f t="shared" si="15"/>
        <v>0</v>
      </c>
      <c r="H131" s="16" t="str">
        <f>IF(INTRO!$E$39="Non-endemic",IF(INTRO!$E$37="Non-endemic","Not required",COUNTRY_INFO!P131),"Treat with IVM")</f>
        <v>Treat with IVM</v>
      </c>
      <c r="I131" s="15">
        <f t="shared" si="16"/>
        <v>0</v>
      </c>
      <c r="J131" s="15">
        <f t="shared" si="17"/>
        <v>0</v>
      </c>
      <c r="K131" s="27"/>
      <c r="L131" s="17">
        <f t="shared" si="18"/>
        <v>0</v>
      </c>
      <c r="M131" s="17">
        <f t="shared" si="19"/>
        <v>0</v>
      </c>
    </row>
    <row r="132" spans="1:13" x14ac:dyDescent="0.25">
      <c r="A132" s="14" t="str">
        <f>IF(INTRO!$E$39&lt;&gt;"Non-endemic", " ", IF(INTRO!$E$37="Non-endemic"," ", IF(COUNTRY_INFO!A132=0," ",COUNTRY_INFO!A132)))</f>
        <v xml:space="preserve"> </v>
      </c>
      <c r="B132" s="14" t="str">
        <f>IF(INTRO!$E$39&lt;&gt;"Non-endemic", " ", IF(INTRO!$E$37="Non-endemic"," ", IF(COUNTRY_INFO!B132=0," ",COUNTRY_INFO!B132)))</f>
        <v xml:space="preserve"> </v>
      </c>
      <c r="C132" s="14" t="str">
        <f>IF(INTRO!$E$39&lt;&gt;"Non-endemic", " ", IF(INTRO!$E$37="Non-endemic"," ", IF(COUNTRY_INFO!C132=0," ",COUNTRY_INFO!C132)))</f>
        <v xml:space="preserve"> </v>
      </c>
      <c r="D132" s="15">
        <f>IF(INTRO!$E$39&lt;&gt;"Non-endemic", 0, IF(INTRO!$E$37="Non-endemic",0,IF(COUNTRY_INFO!$H132=1,COUNTRY_INFO!E132,0)))</f>
        <v>0</v>
      </c>
      <c r="E132" s="15">
        <f>IF(INTRO!$E$39&lt;&gt;"Non-endemic", 0, IF(INTRO!$E$37="Non-endemic",0,IF(COUNTRY_INFO!$H132=1,COUNTRY_INFO!F132,0)))</f>
        <v>0</v>
      </c>
      <c r="F132" s="15">
        <f>IF(INTRO!$E$39&lt;&gt;"Non-endemic", 0, IF(INTRO!$E$37="Non-endemic",0,IF(COUNTRY_INFO!$H132=1,COUNTRY_INFO!G132,0)))</f>
        <v>0</v>
      </c>
      <c r="G132" s="15">
        <f t="shared" si="15"/>
        <v>0</v>
      </c>
      <c r="H132" s="16" t="str">
        <f>IF(INTRO!$E$39="Non-endemic",IF(INTRO!$E$37="Non-endemic","Not required",COUNTRY_INFO!P132),"Treat with IVM")</f>
        <v>Treat with IVM</v>
      </c>
      <c r="I132" s="15">
        <f t="shared" si="16"/>
        <v>0</v>
      </c>
      <c r="J132" s="15">
        <f t="shared" si="17"/>
        <v>0</v>
      </c>
      <c r="K132" s="27"/>
      <c r="L132" s="17">
        <f t="shared" si="18"/>
        <v>0</v>
      </c>
      <c r="M132" s="17">
        <f t="shared" si="19"/>
        <v>0</v>
      </c>
    </row>
    <row r="133" spans="1:13" x14ac:dyDescent="0.25">
      <c r="A133" s="14" t="str">
        <f>IF(INTRO!$E$39&lt;&gt;"Non-endemic", " ", IF(INTRO!$E$37="Non-endemic"," ", IF(COUNTRY_INFO!A133=0," ",COUNTRY_INFO!A133)))</f>
        <v xml:space="preserve"> </v>
      </c>
      <c r="B133" s="14" t="str">
        <f>IF(INTRO!$E$39&lt;&gt;"Non-endemic", " ", IF(INTRO!$E$37="Non-endemic"," ", IF(COUNTRY_INFO!B133=0," ",COUNTRY_INFO!B133)))</f>
        <v xml:space="preserve"> </v>
      </c>
      <c r="C133" s="14" t="str">
        <f>IF(INTRO!$E$39&lt;&gt;"Non-endemic", " ", IF(INTRO!$E$37="Non-endemic"," ", IF(COUNTRY_INFO!C133=0," ",COUNTRY_INFO!C133)))</f>
        <v xml:space="preserve"> </v>
      </c>
      <c r="D133" s="15">
        <f>IF(INTRO!$E$39&lt;&gt;"Non-endemic", 0, IF(INTRO!$E$37="Non-endemic",0,IF(COUNTRY_INFO!$H133=1,COUNTRY_INFO!E133,0)))</f>
        <v>0</v>
      </c>
      <c r="E133" s="15">
        <f>IF(INTRO!$E$39&lt;&gt;"Non-endemic", 0, IF(INTRO!$E$37="Non-endemic",0,IF(COUNTRY_INFO!$H133=1,COUNTRY_INFO!F133,0)))</f>
        <v>0</v>
      </c>
      <c r="F133" s="15">
        <f>IF(INTRO!$E$39&lt;&gt;"Non-endemic", 0, IF(INTRO!$E$37="Non-endemic",0,IF(COUNTRY_INFO!$H133=1,COUNTRY_INFO!G133,0)))</f>
        <v>0</v>
      </c>
      <c r="G133" s="15">
        <f t="shared" si="15"/>
        <v>0</v>
      </c>
      <c r="H133" s="16" t="str">
        <f>IF(INTRO!$E$39="Non-endemic",IF(INTRO!$E$37="Non-endemic","Not required",COUNTRY_INFO!P133),"Treat with IVM")</f>
        <v>Treat with IVM</v>
      </c>
      <c r="I133" s="15">
        <f t="shared" si="16"/>
        <v>0</v>
      </c>
      <c r="J133" s="15">
        <f t="shared" si="17"/>
        <v>0</v>
      </c>
      <c r="K133" s="27"/>
      <c r="L133" s="17">
        <f t="shared" si="18"/>
        <v>0</v>
      </c>
      <c r="M133" s="17">
        <f t="shared" si="19"/>
        <v>0</v>
      </c>
    </row>
    <row r="134" spans="1:13" x14ac:dyDescent="0.25">
      <c r="A134" s="14" t="str">
        <f>IF(INTRO!$E$39&lt;&gt;"Non-endemic", " ", IF(INTRO!$E$37="Non-endemic"," ", IF(COUNTRY_INFO!A134=0," ",COUNTRY_INFO!A134)))</f>
        <v xml:space="preserve"> </v>
      </c>
      <c r="B134" s="14" t="str">
        <f>IF(INTRO!$E$39&lt;&gt;"Non-endemic", " ", IF(INTRO!$E$37="Non-endemic"," ", IF(COUNTRY_INFO!B134=0," ",COUNTRY_INFO!B134)))</f>
        <v xml:space="preserve"> </v>
      </c>
      <c r="C134" s="14" t="str">
        <f>IF(INTRO!$E$39&lt;&gt;"Non-endemic", " ", IF(INTRO!$E$37="Non-endemic"," ", IF(COUNTRY_INFO!C134=0," ",COUNTRY_INFO!C134)))</f>
        <v xml:space="preserve"> </v>
      </c>
      <c r="D134" s="15">
        <f>IF(INTRO!$E$39&lt;&gt;"Non-endemic", 0, IF(INTRO!$E$37="Non-endemic",0,IF(COUNTRY_INFO!$H134=1,COUNTRY_INFO!E134,0)))</f>
        <v>0</v>
      </c>
      <c r="E134" s="15">
        <f>IF(INTRO!$E$39&lt;&gt;"Non-endemic", 0, IF(INTRO!$E$37="Non-endemic",0,IF(COUNTRY_INFO!$H134=1,COUNTRY_INFO!F134,0)))</f>
        <v>0</v>
      </c>
      <c r="F134" s="15">
        <f>IF(INTRO!$E$39&lt;&gt;"Non-endemic", 0, IF(INTRO!$E$37="Non-endemic",0,IF(COUNTRY_INFO!$H134=1,COUNTRY_INFO!G134,0)))</f>
        <v>0</v>
      </c>
      <c r="G134" s="15">
        <f t="shared" si="15"/>
        <v>0</v>
      </c>
      <c r="H134" s="16" t="str">
        <f>IF(INTRO!$E$39="Non-endemic",IF(INTRO!$E$37="Non-endemic","Not required",COUNTRY_INFO!P134),"Treat with IVM")</f>
        <v>Treat with IVM</v>
      </c>
      <c r="I134" s="15">
        <f t="shared" si="16"/>
        <v>0</v>
      </c>
      <c r="J134" s="15">
        <f t="shared" si="17"/>
        <v>0</v>
      </c>
      <c r="K134" s="27"/>
      <c r="L134" s="17">
        <f t="shared" si="18"/>
        <v>0</v>
      </c>
      <c r="M134" s="17">
        <f t="shared" si="19"/>
        <v>0</v>
      </c>
    </row>
    <row r="135" spans="1:13" x14ac:dyDescent="0.25">
      <c r="A135" s="14" t="str">
        <f>IF(INTRO!$E$39&lt;&gt;"Non-endemic", " ", IF(INTRO!$E$37="Non-endemic"," ", IF(COUNTRY_INFO!A135=0," ",COUNTRY_INFO!A135)))</f>
        <v xml:space="preserve"> </v>
      </c>
      <c r="B135" s="14" t="str">
        <f>IF(INTRO!$E$39&lt;&gt;"Non-endemic", " ", IF(INTRO!$E$37="Non-endemic"," ", IF(COUNTRY_INFO!B135=0," ",COUNTRY_INFO!B135)))</f>
        <v xml:space="preserve"> </v>
      </c>
      <c r="C135" s="14" t="str">
        <f>IF(INTRO!$E$39&lt;&gt;"Non-endemic", " ", IF(INTRO!$E$37="Non-endemic"," ", IF(COUNTRY_INFO!C135=0," ",COUNTRY_INFO!C135)))</f>
        <v xml:space="preserve"> </v>
      </c>
      <c r="D135" s="15">
        <f>IF(INTRO!$E$39&lt;&gt;"Non-endemic", 0, IF(INTRO!$E$37="Non-endemic",0,IF(COUNTRY_INFO!$H135=1,COUNTRY_INFO!E135,0)))</f>
        <v>0</v>
      </c>
      <c r="E135" s="15">
        <f>IF(INTRO!$E$39&lt;&gt;"Non-endemic", 0, IF(INTRO!$E$37="Non-endemic",0,IF(COUNTRY_INFO!$H135=1,COUNTRY_INFO!F135,0)))</f>
        <v>0</v>
      </c>
      <c r="F135" s="15">
        <f>IF(INTRO!$E$39&lt;&gt;"Non-endemic", 0, IF(INTRO!$E$37="Non-endemic",0,IF(COUNTRY_INFO!$H135=1,COUNTRY_INFO!G135,0)))</f>
        <v>0</v>
      </c>
      <c r="G135" s="15">
        <f t="shared" si="15"/>
        <v>0</v>
      </c>
      <c r="H135" s="16" t="str">
        <f>IF(INTRO!$E$39="Non-endemic",IF(INTRO!$E$37="Non-endemic","Not required",COUNTRY_INFO!P135),"Treat with IVM")</f>
        <v>Treat with IVM</v>
      </c>
      <c r="I135" s="15">
        <f t="shared" si="16"/>
        <v>0</v>
      </c>
      <c r="J135" s="15">
        <f t="shared" si="17"/>
        <v>0</v>
      </c>
      <c r="K135" s="27"/>
      <c r="L135" s="17">
        <f t="shared" si="18"/>
        <v>0</v>
      </c>
      <c r="M135" s="17">
        <f t="shared" si="19"/>
        <v>0</v>
      </c>
    </row>
    <row r="136" spans="1:13" x14ac:dyDescent="0.25">
      <c r="A136" s="14" t="str">
        <f>IF(INTRO!$E$39&lt;&gt;"Non-endemic", " ", IF(INTRO!$E$37="Non-endemic"," ", IF(COUNTRY_INFO!A136=0," ",COUNTRY_INFO!A136)))</f>
        <v xml:space="preserve"> </v>
      </c>
      <c r="B136" s="14" t="str">
        <f>IF(INTRO!$E$39&lt;&gt;"Non-endemic", " ", IF(INTRO!$E$37="Non-endemic"," ", IF(COUNTRY_INFO!B136=0," ",COUNTRY_INFO!B136)))</f>
        <v xml:space="preserve"> </v>
      </c>
      <c r="C136" s="14" t="str">
        <f>IF(INTRO!$E$39&lt;&gt;"Non-endemic", " ", IF(INTRO!$E$37="Non-endemic"," ", IF(COUNTRY_INFO!C136=0," ",COUNTRY_INFO!C136)))</f>
        <v xml:space="preserve"> </v>
      </c>
      <c r="D136" s="15">
        <f>IF(INTRO!$E$39&lt;&gt;"Non-endemic", 0, IF(INTRO!$E$37="Non-endemic",0,IF(COUNTRY_INFO!$H136=1,COUNTRY_INFO!E136,0)))</f>
        <v>0</v>
      </c>
      <c r="E136" s="15">
        <f>IF(INTRO!$E$39&lt;&gt;"Non-endemic", 0, IF(INTRO!$E$37="Non-endemic",0,IF(COUNTRY_INFO!$H136=1,COUNTRY_INFO!F136,0)))</f>
        <v>0</v>
      </c>
      <c r="F136" s="15">
        <f>IF(INTRO!$E$39&lt;&gt;"Non-endemic", 0, IF(INTRO!$E$37="Non-endemic",0,IF(COUNTRY_INFO!$H136=1,COUNTRY_INFO!G136,0)))</f>
        <v>0</v>
      </c>
      <c r="G136" s="15">
        <f t="shared" si="15"/>
        <v>0</v>
      </c>
      <c r="H136" s="16" t="str">
        <f>IF(INTRO!$E$39="Non-endemic",IF(INTRO!$E$37="Non-endemic","Not required",COUNTRY_INFO!P136),"Treat with IVM")</f>
        <v>Treat with IVM</v>
      </c>
      <c r="I136" s="15">
        <f t="shared" si="16"/>
        <v>0</v>
      </c>
      <c r="J136" s="15">
        <f t="shared" si="17"/>
        <v>0</v>
      </c>
      <c r="K136" s="27"/>
      <c r="L136" s="17">
        <f t="shared" si="18"/>
        <v>0</v>
      </c>
      <c r="M136" s="17">
        <f t="shared" si="19"/>
        <v>0</v>
      </c>
    </row>
    <row r="137" spans="1:13" x14ac:dyDescent="0.25">
      <c r="A137" s="14" t="str">
        <f>IF(INTRO!$E$39&lt;&gt;"Non-endemic", " ", IF(INTRO!$E$37="Non-endemic"," ", IF(COUNTRY_INFO!A137=0," ",COUNTRY_INFO!A137)))</f>
        <v xml:space="preserve"> </v>
      </c>
      <c r="B137" s="14" t="str">
        <f>IF(INTRO!$E$39&lt;&gt;"Non-endemic", " ", IF(INTRO!$E$37="Non-endemic"," ", IF(COUNTRY_INFO!B137=0," ",COUNTRY_INFO!B137)))</f>
        <v xml:space="preserve"> </v>
      </c>
      <c r="C137" s="14" t="str">
        <f>IF(INTRO!$E$39&lt;&gt;"Non-endemic", " ", IF(INTRO!$E$37="Non-endemic"," ", IF(COUNTRY_INFO!C137=0," ",COUNTRY_INFO!C137)))</f>
        <v xml:space="preserve"> </v>
      </c>
      <c r="D137" s="15">
        <f>IF(INTRO!$E$39&lt;&gt;"Non-endemic", 0, IF(INTRO!$E$37="Non-endemic",0,IF(COUNTRY_INFO!$H137=1,COUNTRY_INFO!E137,0)))</f>
        <v>0</v>
      </c>
      <c r="E137" s="15">
        <f>IF(INTRO!$E$39&lt;&gt;"Non-endemic", 0, IF(INTRO!$E$37="Non-endemic",0,IF(COUNTRY_INFO!$H137=1,COUNTRY_INFO!F137,0)))</f>
        <v>0</v>
      </c>
      <c r="F137" s="15">
        <f>IF(INTRO!$E$39&lt;&gt;"Non-endemic", 0, IF(INTRO!$E$37="Non-endemic",0,IF(COUNTRY_INFO!$H137=1,COUNTRY_INFO!G137,0)))</f>
        <v>0</v>
      </c>
      <c r="G137" s="15">
        <f t="shared" ref="G137:G168" si="20">SUM(D137:F137)</f>
        <v>0</v>
      </c>
      <c r="H137" s="16" t="str">
        <f>IF(INTRO!$E$39="Non-endemic",IF(INTRO!$E$37="Non-endemic","Not required",COUNTRY_INFO!P137),"Treat with IVM")</f>
        <v>Treat with IVM</v>
      </c>
      <c r="I137" s="15">
        <f t="shared" ref="I137:I168" si="21">IF(H137=1,G137,0)</f>
        <v>0</v>
      </c>
      <c r="J137" s="15">
        <f t="shared" ref="J137:J168" si="22">IF(I137&gt;0,I137*2.5,0)</f>
        <v>0</v>
      </c>
      <c r="K137" s="27"/>
      <c r="L137" s="17">
        <f t="shared" ref="L137:L169" si="23">IF($J137&gt;$K137,$J137-$K137,0)</f>
        <v>0</v>
      </c>
      <c r="M137" s="17">
        <f t="shared" ref="M137:M169" si="24">ROUNDUP($J137/1000,0)</f>
        <v>0</v>
      </c>
    </row>
    <row r="138" spans="1:13" x14ac:dyDescent="0.25">
      <c r="A138" s="14" t="str">
        <f>IF(INTRO!$E$39&lt;&gt;"Non-endemic", " ", IF(INTRO!$E$37="Non-endemic"," ", IF(COUNTRY_INFO!A138=0," ",COUNTRY_INFO!A138)))</f>
        <v xml:space="preserve"> </v>
      </c>
      <c r="B138" s="14" t="str">
        <f>IF(INTRO!$E$39&lt;&gt;"Non-endemic", " ", IF(INTRO!$E$37="Non-endemic"," ", IF(COUNTRY_INFO!B138=0," ",COUNTRY_INFO!B138)))</f>
        <v xml:space="preserve"> </v>
      </c>
      <c r="C138" s="14" t="str">
        <f>IF(INTRO!$E$39&lt;&gt;"Non-endemic", " ", IF(INTRO!$E$37="Non-endemic"," ", IF(COUNTRY_INFO!C138=0," ",COUNTRY_INFO!C138)))</f>
        <v xml:space="preserve"> </v>
      </c>
      <c r="D138" s="15">
        <f>IF(INTRO!$E$39&lt;&gt;"Non-endemic", 0, IF(INTRO!$E$37="Non-endemic",0,IF(COUNTRY_INFO!$H138=1,COUNTRY_INFO!E138,0)))</f>
        <v>0</v>
      </c>
      <c r="E138" s="15">
        <f>IF(INTRO!$E$39&lt;&gt;"Non-endemic", 0, IF(INTRO!$E$37="Non-endemic",0,IF(COUNTRY_INFO!$H138=1,COUNTRY_INFO!F138,0)))</f>
        <v>0</v>
      </c>
      <c r="F138" s="15">
        <f>IF(INTRO!$E$39&lt;&gt;"Non-endemic", 0, IF(INTRO!$E$37="Non-endemic",0,IF(COUNTRY_INFO!$H138=1,COUNTRY_INFO!G138,0)))</f>
        <v>0</v>
      </c>
      <c r="G138" s="15">
        <f t="shared" si="20"/>
        <v>0</v>
      </c>
      <c r="H138" s="16" t="str">
        <f>IF(INTRO!$E$39="Non-endemic",IF(INTRO!$E$37="Non-endemic","Not required",COUNTRY_INFO!P138),"Treat with IVM")</f>
        <v>Treat with IVM</v>
      </c>
      <c r="I138" s="15">
        <f t="shared" si="21"/>
        <v>0</v>
      </c>
      <c r="J138" s="15">
        <f t="shared" si="22"/>
        <v>0</v>
      </c>
      <c r="K138" s="27"/>
      <c r="L138" s="17">
        <f t="shared" si="23"/>
        <v>0</v>
      </c>
      <c r="M138" s="17">
        <f t="shared" si="24"/>
        <v>0</v>
      </c>
    </row>
    <row r="139" spans="1:13" x14ac:dyDescent="0.25">
      <c r="A139" s="14" t="str">
        <f>IF(INTRO!$E$39&lt;&gt;"Non-endemic", " ", IF(INTRO!$E$37="Non-endemic"," ", IF(COUNTRY_INFO!A139=0," ",COUNTRY_INFO!A139)))</f>
        <v xml:space="preserve"> </v>
      </c>
      <c r="B139" s="14" t="str">
        <f>IF(INTRO!$E$39&lt;&gt;"Non-endemic", " ", IF(INTRO!$E$37="Non-endemic"," ", IF(COUNTRY_INFO!B139=0," ",COUNTRY_INFO!B139)))</f>
        <v xml:space="preserve"> </v>
      </c>
      <c r="C139" s="14" t="str">
        <f>IF(INTRO!$E$39&lt;&gt;"Non-endemic", " ", IF(INTRO!$E$37="Non-endemic"," ", IF(COUNTRY_INFO!C139=0," ",COUNTRY_INFO!C139)))</f>
        <v xml:space="preserve"> </v>
      </c>
      <c r="D139" s="15">
        <f>IF(INTRO!$E$39&lt;&gt;"Non-endemic", 0, IF(INTRO!$E$37="Non-endemic",0,IF(COUNTRY_INFO!$H139=1,COUNTRY_INFO!E139,0)))</f>
        <v>0</v>
      </c>
      <c r="E139" s="15">
        <f>IF(INTRO!$E$39&lt;&gt;"Non-endemic", 0, IF(INTRO!$E$37="Non-endemic",0,IF(COUNTRY_INFO!$H139=1,COUNTRY_INFO!F139,0)))</f>
        <v>0</v>
      </c>
      <c r="F139" s="15">
        <f>IF(INTRO!$E$39&lt;&gt;"Non-endemic", 0, IF(INTRO!$E$37="Non-endemic",0,IF(COUNTRY_INFO!$H139=1,COUNTRY_INFO!G139,0)))</f>
        <v>0</v>
      </c>
      <c r="G139" s="15">
        <f t="shared" si="20"/>
        <v>0</v>
      </c>
      <c r="H139" s="16" t="str">
        <f>IF(INTRO!$E$39="Non-endemic",IF(INTRO!$E$37="Non-endemic","Not required",COUNTRY_INFO!P139),"Treat with IVM")</f>
        <v>Treat with IVM</v>
      </c>
      <c r="I139" s="15">
        <f t="shared" si="21"/>
        <v>0</v>
      </c>
      <c r="J139" s="15">
        <f t="shared" si="22"/>
        <v>0</v>
      </c>
      <c r="K139" s="27"/>
      <c r="L139" s="17">
        <f t="shared" si="23"/>
        <v>0</v>
      </c>
      <c r="M139" s="17">
        <f t="shared" si="24"/>
        <v>0</v>
      </c>
    </row>
    <row r="140" spans="1:13" x14ac:dyDescent="0.25">
      <c r="A140" s="14" t="str">
        <f>IF(INTRO!$E$39&lt;&gt;"Non-endemic", " ", IF(INTRO!$E$37="Non-endemic"," ", IF(COUNTRY_INFO!A140=0," ",COUNTRY_INFO!A140)))</f>
        <v xml:space="preserve"> </v>
      </c>
      <c r="B140" s="14" t="str">
        <f>IF(INTRO!$E$39&lt;&gt;"Non-endemic", " ", IF(INTRO!$E$37="Non-endemic"," ", IF(COUNTRY_INFO!B140=0," ",COUNTRY_INFO!B140)))</f>
        <v xml:space="preserve"> </v>
      </c>
      <c r="C140" s="14" t="str">
        <f>IF(INTRO!$E$39&lt;&gt;"Non-endemic", " ", IF(INTRO!$E$37="Non-endemic"," ", IF(COUNTRY_INFO!C140=0," ",COUNTRY_INFO!C140)))</f>
        <v xml:space="preserve"> </v>
      </c>
      <c r="D140" s="15">
        <f>IF(INTRO!$E$39&lt;&gt;"Non-endemic", 0, IF(INTRO!$E$37="Non-endemic",0,IF(COUNTRY_INFO!$H140=1,COUNTRY_INFO!E140,0)))</f>
        <v>0</v>
      </c>
      <c r="E140" s="15">
        <f>IF(INTRO!$E$39&lt;&gt;"Non-endemic", 0, IF(INTRO!$E$37="Non-endemic",0,IF(COUNTRY_INFO!$H140=1,COUNTRY_INFO!F140,0)))</f>
        <v>0</v>
      </c>
      <c r="F140" s="15">
        <f>IF(INTRO!$E$39&lt;&gt;"Non-endemic", 0, IF(INTRO!$E$37="Non-endemic",0,IF(COUNTRY_INFO!$H140=1,COUNTRY_INFO!G140,0)))</f>
        <v>0</v>
      </c>
      <c r="G140" s="15">
        <f t="shared" si="20"/>
        <v>0</v>
      </c>
      <c r="H140" s="16" t="str">
        <f>IF(INTRO!$E$39="Non-endemic",IF(INTRO!$E$37="Non-endemic","Not required",COUNTRY_INFO!P140),"Treat with IVM")</f>
        <v>Treat with IVM</v>
      </c>
      <c r="I140" s="15">
        <f t="shared" si="21"/>
        <v>0</v>
      </c>
      <c r="J140" s="15">
        <f t="shared" si="22"/>
        <v>0</v>
      </c>
      <c r="K140" s="27"/>
      <c r="L140" s="17">
        <f t="shared" si="23"/>
        <v>0</v>
      </c>
      <c r="M140" s="17">
        <f t="shared" si="24"/>
        <v>0</v>
      </c>
    </row>
    <row r="141" spans="1:13" x14ac:dyDescent="0.25">
      <c r="A141" s="14" t="str">
        <f>IF(INTRO!$E$39&lt;&gt;"Non-endemic", " ", IF(INTRO!$E$37="Non-endemic"," ", IF(COUNTRY_INFO!A141=0," ",COUNTRY_INFO!A141)))</f>
        <v xml:space="preserve"> </v>
      </c>
      <c r="B141" s="14" t="str">
        <f>IF(INTRO!$E$39&lt;&gt;"Non-endemic", " ", IF(INTRO!$E$37="Non-endemic"," ", IF(COUNTRY_INFO!B141=0," ",COUNTRY_INFO!B141)))</f>
        <v xml:space="preserve"> </v>
      </c>
      <c r="C141" s="14" t="str">
        <f>IF(INTRO!$E$39&lt;&gt;"Non-endemic", " ", IF(INTRO!$E$37="Non-endemic"," ", IF(COUNTRY_INFO!C141=0," ",COUNTRY_INFO!C141)))</f>
        <v xml:space="preserve"> </v>
      </c>
      <c r="D141" s="15">
        <f>IF(INTRO!$E$39&lt;&gt;"Non-endemic", 0, IF(INTRO!$E$37="Non-endemic",0,IF(COUNTRY_INFO!$H141=1,COUNTRY_INFO!E141,0)))</f>
        <v>0</v>
      </c>
      <c r="E141" s="15">
        <f>IF(INTRO!$E$39&lt;&gt;"Non-endemic", 0, IF(INTRO!$E$37="Non-endemic",0,IF(COUNTRY_INFO!$H141=1,COUNTRY_INFO!F141,0)))</f>
        <v>0</v>
      </c>
      <c r="F141" s="15">
        <f>IF(INTRO!$E$39&lt;&gt;"Non-endemic", 0, IF(INTRO!$E$37="Non-endemic",0,IF(COUNTRY_INFO!$H141=1,COUNTRY_INFO!G141,0)))</f>
        <v>0</v>
      </c>
      <c r="G141" s="15">
        <f t="shared" si="20"/>
        <v>0</v>
      </c>
      <c r="H141" s="16" t="str">
        <f>IF(INTRO!$E$39="Non-endemic",IF(INTRO!$E$37="Non-endemic","Not required",COUNTRY_INFO!P141),"Treat with IVM")</f>
        <v>Treat with IVM</v>
      </c>
      <c r="I141" s="15">
        <f t="shared" si="21"/>
        <v>0</v>
      </c>
      <c r="J141" s="15">
        <f t="shared" si="22"/>
        <v>0</v>
      </c>
      <c r="K141" s="27"/>
      <c r="L141" s="17">
        <f t="shared" si="23"/>
        <v>0</v>
      </c>
      <c r="M141" s="17">
        <f t="shared" si="24"/>
        <v>0</v>
      </c>
    </row>
    <row r="142" spans="1:13" x14ac:dyDescent="0.25">
      <c r="A142" s="14" t="str">
        <f>IF(INTRO!$E$39&lt;&gt;"Non-endemic", " ", IF(INTRO!$E$37="Non-endemic"," ", IF(COUNTRY_INFO!A142=0," ",COUNTRY_INFO!A142)))</f>
        <v xml:space="preserve"> </v>
      </c>
      <c r="B142" s="14" t="str">
        <f>IF(INTRO!$E$39&lt;&gt;"Non-endemic", " ", IF(INTRO!$E$37="Non-endemic"," ", IF(COUNTRY_INFO!B142=0," ",COUNTRY_INFO!B142)))</f>
        <v xml:space="preserve"> </v>
      </c>
      <c r="C142" s="14" t="str">
        <f>IF(INTRO!$E$39&lt;&gt;"Non-endemic", " ", IF(INTRO!$E$37="Non-endemic"," ", IF(COUNTRY_INFO!C142=0," ",COUNTRY_INFO!C142)))</f>
        <v xml:space="preserve"> </v>
      </c>
      <c r="D142" s="15">
        <f>IF(INTRO!$E$39&lt;&gt;"Non-endemic", 0, IF(INTRO!$E$37="Non-endemic",0,IF(COUNTRY_INFO!$H142=1,COUNTRY_INFO!E142,0)))</f>
        <v>0</v>
      </c>
      <c r="E142" s="15">
        <f>IF(INTRO!$E$39&lt;&gt;"Non-endemic", 0, IF(INTRO!$E$37="Non-endemic",0,IF(COUNTRY_INFO!$H142=1,COUNTRY_INFO!F142,0)))</f>
        <v>0</v>
      </c>
      <c r="F142" s="15">
        <f>IF(INTRO!$E$39&lt;&gt;"Non-endemic", 0, IF(INTRO!$E$37="Non-endemic",0,IF(COUNTRY_INFO!$H142=1,COUNTRY_INFO!G142,0)))</f>
        <v>0</v>
      </c>
      <c r="G142" s="15">
        <f t="shared" si="20"/>
        <v>0</v>
      </c>
      <c r="H142" s="16" t="str">
        <f>IF(INTRO!$E$39="Non-endemic",IF(INTRO!$E$37="Non-endemic","Not required",COUNTRY_INFO!P142),"Treat with IVM")</f>
        <v>Treat with IVM</v>
      </c>
      <c r="I142" s="15">
        <f t="shared" si="21"/>
        <v>0</v>
      </c>
      <c r="J142" s="15">
        <f t="shared" si="22"/>
        <v>0</v>
      </c>
      <c r="K142" s="27"/>
      <c r="L142" s="17">
        <f t="shared" si="23"/>
        <v>0</v>
      </c>
      <c r="M142" s="17">
        <f t="shared" si="24"/>
        <v>0</v>
      </c>
    </row>
    <row r="143" spans="1:13" x14ac:dyDescent="0.25">
      <c r="A143" s="14" t="str">
        <f>IF(INTRO!$E$39&lt;&gt;"Non-endemic", " ", IF(INTRO!$E$37="Non-endemic"," ", IF(COUNTRY_INFO!A143=0," ",COUNTRY_INFO!A143)))</f>
        <v xml:space="preserve"> </v>
      </c>
      <c r="B143" s="14" t="str">
        <f>IF(INTRO!$E$39&lt;&gt;"Non-endemic", " ", IF(INTRO!$E$37="Non-endemic"," ", IF(COUNTRY_INFO!B143=0," ",COUNTRY_INFO!B143)))</f>
        <v xml:space="preserve"> </v>
      </c>
      <c r="C143" s="14" t="str">
        <f>IF(INTRO!$E$39&lt;&gt;"Non-endemic", " ", IF(INTRO!$E$37="Non-endemic"," ", IF(COUNTRY_INFO!C143=0," ",COUNTRY_INFO!C143)))</f>
        <v xml:space="preserve"> </v>
      </c>
      <c r="D143" s="15">
        <f>IF(INTRO!$E$39&lt;&gt;"Non-endemic", 0, IF(INTRO!$E$37="Non-endemic",0,IF(COUNTRY_INFO!$H143=1,COUNTRY_INFO!E143,0)))</f>
        <v>0</v>
      </c>
      <c r="E143" s="15">
        <f>IF(INTRO!$E$39&lt;&gt;"Non-endemic", 0, IF(INTRO!$E$37="Non-endemic",0,IF(COUNTRY_INFO!$H143=1,COUNTRY_INFO!F143,0)))</f>
        <v>0</v>
      </c>
      <c r="F143" s="15">
        <f>IF(INTRO!$E$39&lt;&gt;"Non-endemic", 0, IF(INTRO!$E$37="Non-endemic",0,IF(COUNTRY_INFO!$H143=1,COUNTRY_INFO!G143,0)))</f>
        <v>0</v>
      </c>
      <c r="G143" s="15">
        <f t="shared" si="20"/>
        <v>0</v>
      </c>
      <c r="H143" s="16" t="str">
        <f>IF(INTRO!$E$39="Non-endemic",IF(INTRO!$E$37="Non-endemic","Not required",COUNTRY_INFO!P143),"Treat with IVM")</f>
        <v>Treat with IVM</v>
      </c>
      <c r="I143" s="15">
        <f t="shared" si="21"/>
        <v>0</v>
      </c>
      <c r="J143" s="15">
        <f t="shared" si="22"/>
        <v>0</v>
      </c>
      <c r="K143" s="27"/>
      <c r="L143" s="17">
        <f t="shared" si="23"/>
        <v>0</v>
      </c>
      <c r="M143" s="17">
        <f t="shared" si="24"/>
        <v>0</v>
      </c>
    </row>
    <row r="144" spans="1:13" x14ac:dyDescent="0.25">
      <c r="A144" s="14" t="str">
        <f>IF(INTRO!$E$39&lt;&gt;"Non-endemic", " ", IF(INTRO!$E$37="Non-endemic"," ", IF(COUNTRY_INFO!A144=0," ",COUNTRY_INFO!A144)))</f>
        <v xml:space="preserve"> </v>
      </c>
      <c r="B144" s="14" t="str">
        <f>IF(INTRO!$E$39&lt;&gt;"Non-endemic", " ", IF(INTRO!$E$37="Non-endemic"," ", IF(COUNTRY_INFO!B144=0," ",COUNTRY_INFO!B144)))</f>
        <v xml:space="preserve"> </v>
      </c>
      <c r="C144" s="14" t="str">
        <f>IF(INTRO!$E$39&lt;&gt;"Non-endemic", " ", IF(INTRO!$E$37="Non-endemic"," ", IF(COUNTRY_INFO!C144=0," ",COUNTRY_INFO!C144)))</f>
        <v xml:space="preserve"> </v>
      </c>
      <c r="D144" s="15">
        <f>IF(INTRO!$E$39&lt;&gt;"Non-endemic", 0, IF(INTRO!$E$37="Non-endemic",0,IF(COUNTRY_INFO!$H144=1,COUNTRY_INFO!E144,0)))</f>
        <v>0</v>
      </c>
      <c r="E144" s="15">
        <f>IF(INTRO!$E$39&lt;&gt;"Non-endemic", 0, IF(INTRO!$E$37="Non-endemic",0,IF(COUNTRY_INFO!$H144=1,COUNTRY_INFO!F144,0)))</f>
        <v>0</v>
      </c>
      <c r="F144" s="15">
        <f>IF(INTRO!$E$39&lt;&gt;"Non-endemic", 0, IF(INTRO!$E$37="Non-endemic",0,IF(COUNTRY_INFO!$H144=1,COUNTRY_INFO!G144,0)))</f>
        <v>0</v>
      </c>
      <c r="G144" s="15">
        <f t="shared" si="20"/>
        <v>0</v>
      </c>
      <c r="H144" s="16" t="str">
        <f>IF(INTRO!$E$39="Non-endemic",IF(INTRO!$E$37="Non-endemic","Not required",COUNTRY_INFO!P144),"Treat with IVM")</f>
        <v>Treat with IVM</v>
      </c>
      <c r="I144" s="15">
        <f t="shared" si="21"/>
        <v>0</v>
      </c>
      <c r="J144" s="15">
        <f t="shared" si="22"/>
        <v>0</v>
      </c>
      <c r="K144" s="27"/>
      <c r="L144" s="17">
        <f t="shared" si="23"/>
        <v>0</v>
      </c>
      <c r="M144" s="17">
        <f t="shared" si="24"/>
        <v>0</v>
      </c>
    </row>
    <row r="145" spans="1:13" x14ac:dyDescent="0.25">
      <c r="A145" s="14" t="str">
        <f>IF(INTRO!$E$39&lt;&gt;"Non-endemic", " ", IF(INTRO!$E$37="Non-endemic"," ", IF(COUNTRY_INFO!A145=0," ",COUNTRY_INFO!A145)))</f>
        <v xml:space="preserve"> </v>
      </c>
      <c r="B145" s="14" t="str">
        <f>IF(INTRO!$E$39&lt;&gt;"Non-endemic", " ", IF(INTRO!$E$37="Non-endemic"," ", IF(COUNTRY_INFO!B145=0," ",COUNTRY_INFO!B145)))</f>
        <v xml:space="preserve"> </v>
      </c>
      <c r="C145" s="14" t="str">
        <f>IF(INTRO!$E$39&lt;&gt;"Non-endemic", " ", IF(INTRO!$E$37="Non-endemic"," ", IF(COUNTRY_INFO!C145=0," ",COUNTRY_INFO!C145)))</f>
        <v xml:space="preserve"> </v>
      </c>
      <c r="D145" s="15">
        <f>IF(INTRO!$E$39&lt;&gt;"Non-endemic", 0, IF(INTRO!$E$37="Non-endemic",0,IF(COUNTRY_INFO!$H145=1,COUNTRY_INFO!E145,0)))</f>
        <v>0</v>
      </c>
      <c r="E145" s="15">
        <f>IF(INTRO!$E$39&lt;&gt;"Non-endemic", 0, IF(INTRO!$E$37="Non-endemic",0,IF(COUNTRY_INFO!$H145=1,COUNTRY_INFO!F145,0)))</f>
        <v>0</v>
      </c>
      <c r="F145" s="15">
        <f>IF(INTRO!$E$39&lt;&gt;"Non-endemic", 0, IF(INTRO!$E$37="Non-endemic",0,IF(COUNTRY_INFO!$H145=1,COUNTRY_INFO!G145,0)))</f>
        <v>0</v>
      </c>
      <c r="G145" s="15">
        <f t="shared" si="20"/>
        <v>0</v>
      </c>
      <c r="H145" s="16" t="str">
        <f>IF(INTRO!$E$39="Non-endemic",IF(INTRO!$E$37="Non-endemic","Not required",COUNTRY_INFO!P145),"Treat with IVM")</f>
        <v>Treat with IVM</v>
      </c>
      <c r="I145" s="15">
        <f t="shared" si="21"/>
        <v>0</v>
      </c>
      <c r="J145" s="15">
        <f t="shared" si="22"/>
        <v>0</v>
      </c>
      <c r="K145" s="27"/>
      <c r="L145" s="17">
        <f t="shared" si="23"/>
        <v>0</v>
      </c>
      <c r="M145" s="17">
        <f t="shared" si="24"/>
        <v>0</v>
      </c>
    </row>
    <row r="146" spans="1:13" x14ac:dyDescent="0.25">
      <c r="A146" s="14" t="str">
        <f>IF(INTRO!$E$39&lt;&gt;"Non-endemic", " ", IF(INTRO!$E$37="Non-endemic"," ", IF(COUNTRY_INFO!A146=0," ",COUNTRY_INFO!A146)))</f>
        <v xml:space="preserve"> </v>
      </c>
      <c r="B146" s="14" t="str">
        <f>IF(INTRO!$E$39&lt;&gt;"Non-endemic", " ", IF(INTRO!$E$37="Non-endemic"," ", IF(COUNTRY_INFO!B146=0," ",COUNTRY_INFO!B146)))</f>
        <v xml:space="preserve"> </v>
      </c>
      <c r="C146" s="14" t="str">
        <f>IF(INTRO!$E$39&lt;&gt;"Non-endemic", " ", IF(INTRO!$E$37="Non-endemic"," ", IF(COUNTRY_INFO!C146=0," ",COUNTRY_INFO!C146)))</f>
        <v xml:space="preserve"> </v>
      </c>
      <c r="D146" s="15">
        <f>IF(INTRO!$E$39&lt;&gt;"Non-endemic", 0, IF(INTRO!$E$37="Non-endemic",0,IF(COUNTRY_INFO!$H146=1,COUNTRY_INFO!E146,0)))</f>
        <v>0</v>
      </c>
      <c r="E146" s="15">
        <f>IF(INTRO!$E$39&lt;&gt;"Non-endemic", 0, IF(INTRO!$E$37="Non-endemic",0,IF(COUNTRY_INFO!$H146=1,COUNTRY_INFO!F146,0)))</f>
        <v>0</v>
      </c>
      <c r="F146" s="15">
        <f>IF(INTRO!$E$39&lt;&gt;"Non-endemic", 0, IF(INTRO!$E$37="Non-endemic",0,IF(COUNTRY_INFO!$H146=1,COUNTRY_INFO!G146,0)))</f>
        <v>0</v>
      </c>
      <c r="G146" s="15">
        <f t="shared" si="20"/>
        <v>0</v>
      </c>
      <c r="H146" s="16" t="str">
        <f>IF(INTRO!$E$39="Non-endemic",IF(INTRO!$E$37="Non-endemic","Not required",COUNTRY_INFO!P146),"Treat with IVM")</f>
        <v>Treat with IVM</v>
      </c>
      <c r="I146" s="15">
        <f t="shared" si="21"/>
        <v>0</v>
      </c>
      <c r="J146" s="15">
        <f t="shared" si="22"/>
        <v>0</v>
      </c>
      <c r="K146" s="27"/>
      <c r="L146" s="17">
        <f t="shared" si="23"/>
        <v>0</v>
      </c>
      <c r="M146" s="17">
        <f t="shared" si="24"/>
        <v>0</v>
      </c>
    </row>
    <row r="147" spans="1:13" x14ac:dyDescent="0.25">
      <c r="A147" s="14" t="str">
        <f>IF(INTRO!$E$39&lt;&gt;"Non-endemic", " ", IF(INTRO!$E$37="Non-endemic"," ", IF(COUNTRY_INFO!A147=0," ",COUNTRY_INFO!A147)))</f>
        <v xml:space="preserve"> </v>
      </c>
      <c r="B147" s="14" t="str">
        <f>IF(INTRO!$E$39&lt;&gt;"Non-endemic", " ", IF(INTRO!$E$37="Non-endemic"," ", IF(COUNTRY_INFO!B147=0," ",COUNTRY_INFO!B147)))</f>
        <v xml:space="preserve"> </v>
      </c>
      <c r="C147" s="14" t="str">
        <f>IF(INTRO!$E$39&lt;&gt;"Non-endemic", " ", IF(INTRO!$E$37="Non-endemic"," ", IF(COUNTRY_INFO!C147=0," ",COUNTRY_INFO!C147)))</f>
        <v xml:space="preserve"> </v>
      </c>
      <c r="D147" s="15">
        <f>IF(INTRO!$E$39&lt;&gt;"Non-endemic", 0, IF(INTRO!$E$37="Non-endemic",0,IF(COUNTRY_INFO!$H147=1,COUNTRY_INFO!E147,0)))</f>
        <v>0</v>
      </c>
      <c r="E147" s="15">
        <f>IF(INTRO!$E$39&lt;&gt;"Non-endemic", 0, IF(INTRO!$E$37="Non-endemic",0,IF(COUNTRY_INFO!$H147=1,COUNTRY_INFO!F147,0)))</f>
        <v>0</v>
      </c>
      <c r="F147" s="15">
        <f>IF(INTRO!$E$39&lt;&gt;"Non-endemic", 0, IF(INTRO!$E$37="Non-endemic",0,IF(COUNTRY_INFO!$H147=1,COUNTRY_INFO!G147,0)))</f>
        <v>0</v>
      </c>
      <c r="G147" s="15">
        <f t="shared" si="20"/>
        <v>0</v>
      </c>
      <c r="H147" s="16" t="str">
        <f>IF(INTRO!$E$39="Non-endemic",IF(INTRO!$E$37="Non-endemic","Not required",COUNTRY_INFO!P147),"Treat with IVM")</f>
        <v>Treat with IVM</v>
      </c>
      <c r="I147" s="15">
        <f t="shared" si="21"/>
        <v>0</v>
      </c>
      <c r="J147" s="15">
        <f t="shared" si="22"/>
        <v>0</v>
      </c>
      <c r="K147" s="27"/>
      <c r="L147" s="17">
        <f t="shared" si="23"/>
        <v>0</v>
      </c>
      <c r="M147" s="17">
        <f t="shared" si="24"/>
        <v>0</v>
      </c>
    </row>
    <row r="148" spans="1:13" x14ac:dyDescent="0.25">
      <c r="A148" s="14" t="str">
        <f>IF(INTRO!$E$39&lt;&gt;"Non-endemic", " ", IF(INTRO!$E$37="Non-endemic"," ", IF(COUNTRY_INFO!A148=0," ",COUNTRY_INFO!A148)))</f>
        <v xml:space="preserve"> </v>
      </c>
      <c r="B148" s="14" t="str">
        <f>IF(INTRO!$E$39&lt;&gt;"Non-endemic", " ", IF(INTRO!$E$37="Non-endemic"," ", IF(COUNTRY_INFO!B148=0," ",COUNTRY_INFO!B148)))</f>
        <v xml:space="preserve"> </v>
      </c>
      <c r="C148" s="14" t="str">
        <f>IF(INTRO!$E$39&lt;&gt;"Non-endemic", " ", IF(INTRO!$E$37="Non-endemic"," ", IF(COUNTRY_INFO!C148=0," ",COUNTRY_INFO!C148)))</f>
        <v xml:space="preserve"> </v>
      </c>
      <c r="D148" s="15">
        <f>IF(INTRO!$E$39&lt;&gt;"Non-endemic", 0, IF(INTRO!$E$37="Non-endemic",0,IF(COUNTRY_INFO!$H148=1,COUNTRY_INFO!E148,0)))</f>
        <v>0</v>
      </c>
      <c r="E148" s="15">
        <f>IF(INTRO!$E$39&lt;&gt;"Non-endemic", 0, IF(INTRO!$E$37="Non-endemic",0,IF(COUNTRY_INFO!$H148=1,COUNTRY_INFO!F148,0)))</f>
        <v>0</v>
      </c>
      <c r="F148" s="15">
        <f>IF(INTRO!$E$39&lt;&gt;"Non-endemic", 0, IF(INTRO!$E$37="Non-endemic",0,IF(COUNTRY_INFO!$H148=1,COUNTRY_INFO!G148,0)))</f>
        <v>0</v>
      </c>
      <c r="G148" s="15">
        <f t="shared" si="20"/>
        <v>0</v>
      </c>
      <c r="H148" s="16" t="str">
        <f>IF(INTRO!$E$39="Non-endemic",IF(INTRO!$E$37="Non-endemic","Not required",COUNTRY_INFO!P148),"Treat with IVM")</f>
        <v>Treat with IVM</v>
      </c>
      <c r="I148" s="15">
        <f t="shared" si="21"/>
        <v>0</v>
      </c>
      <c r="J148" s="15">
        <f t="shared" si="22"/>
        <v>0</v>
      </c>
      <c r="K148" s="27"/>
      <c r="L148" s="17">
        <f t="shared" si="23"/>
        <v>0</v>
      </c>
      <c r="M148" s="17">
        <f t="shared" si="24"/>
        <v>0</v>
      </c>
    </row>
    <row r="149" spans="1:13" x14ac:dyDescent="0.25">
      <c r="A149" s="14" t="str">
        <f>IF(INTRO!$E$39&lt;&gt;"Non-endemic", " ", IF(INTRO!$E$37="Non-endemic"," ", IF(COUNTRY_INFO!A149=0," ",COUNTRY_INFO!A149)))</f>
        <v xml:space="preserve"> </v>
      </c>
      <c r="B149" s="14" t="str">
        <f>IF(INTRO!$E$39&lt;&gt;"Non-endemic", " ", IF(INTRO!$E$37="Non-endemic"," ", IF(COUNTRY_INFO!B149=0," ",COUNTRY_INFO!B149)))</f>
        <v xml:space="preserve"> </v>
      </c>
      <c r="C149" s="14" t="str">
        <f>IF(INTRO!$E$39&lt;&gt;"Non-endemic", " ", IF(INTRO!$E$37="Non-endemic"," ", IF(COUNTRY_INFO!C149=0," ",COUNTRY_INFO!C149)))</f>
        <v xml:space="preserve"> </v>
      </c>
      <c r="D149" s="15">
        <f>IF(INTRO!$E$39&lt;&gt;"Non-endemic", 0, IF(INTRO!$E$37="Non-endemic",0,IF(COUNTRY_INFO!$H149=1,COUNTRY_INFO!E149,0)))</f>
        <v>0</v>
      </c>
      <c r="E149" s="15">
        <f>IF(INTRO!$E$39&lt;&gt;"Non-endemic", 0, IF(INTRO!$E$37="Non-endemic",0,IF(COUNTRY_INFO!$H149=1,COUNTRY_INFO!F149,0)))</f>
        <v>0</v>
      </c>
      <c r="F149" s="15">
        <f>IF(INTRO!$E$39&lt;&gt;"Non-endemic", 0, IF(INTRO!$E$37="Non-endemic",0,IF(COUNTRY_INFO!$H149=1,COUNTRY_INFO!G149,0)))</f>
        <v>0</v>
      </c>
      <c r="G149" s="15">
        <f t="shared" si="20"/>
        <v>0</v>
      </c>
      <c r="H149" s="16" t="str">
        <f>IF(INTRO!$E$39="Non-endemic",IF(INTRO!$E$37="Non-endemic","Not required",COUNTRY_INFO!P149),"Treat with IVM")</f>
        <v>Treat with IVM</v>
      </c>
      <c r="I149" s="15">
        <f t="shared" si="21"/>
        <v>0</v>
      </c>
      <c r="J149" s="15">
        <f t="shared" si="22"/>
        <v>0</v>
      </c>
      <c r="K149" s="27"/>
      <c r="L149" s="17">
        <f t="shared" si="23"/>
        <v>0</v>
      </c>
      <c r="M149" s="17">
        <f t="shared" si="24"/>
        <v>0</v>
      </c>
    </row>
    <row r="150" spans="1:13" x14ac:dyDescent="0.25">
      <c r="A150" s="14" t="str">
        <f>IF(INTRO!$E$39&lt;&gt;"Non-endemic", " ", IF(INTRO!$E$37="Non-endemic"," ", IF(COUNTRY_INFO!A150=0," ",COUNTRY_INFO!A150)))</f>
        <v xml:space="preserve"> </v>
      </c>
      <c r="B150" s="14" t="str">
        <f>IF(INTRO!$E$39&lt;&gt;"Non-endemic", " ", IF(INTRO!$E$37="Non-endemic"," ", IF(COUNTRY_INFO!B150=0," ",COUNTRY_INFO!B150)))</f>
        <v xml:space="preserve"> </v>
      </c>
      <c r="C150" s="14" t="str">
        <f>IF(INTRO!$E$39&lt;&gt;"Non-endemic", " ", IF(INTRO!$E$37="Non-endemic"," ", IF(COUNTRY_INFO!C150=0," ",COUNTRY_INFO!C150)))</f>
        <v xml:space="preserve"> </v>
      </c>
      <c r="D150" s="15">
        <f>IF(INTRO!$E$39&lt;&gt;"Non-endemic", 0, IF(INTRO!$E$37="Non-endemic",0,IF(COUNTRY_INFO!$H150=1,COUNTRY_INFO!E150,0)))</f>
        <v>0</v>
      </c>
      <c r="E150" s="15">
        <f>IF(INTRO!$E$39&lt;&gt;"Non-endemic", 0, IF(INTRO!$E$37="Non-endemic",0,IF(COUNTRY_INFO!$H150=1,COUNTRY_INFO!F150,0)))</f>
        <v>0</v>
      </c>
      <c r="F150" s="15">
        <f>IF(INTRO!$E$39&lt;&gt;"Non-endemic", 0, IF(INTRO!$E$37="Non-endemic",0,IF(COUNTRY_INFO!$H150=1,COUNTRY_INFO!G150,0)))</f>
        <v>0</v>
      </c>
      <c r="G150" s="15">
        <f t="shared" si="20"/>
        <v>0</v>
      </c>
      <c r="H150" s="16" t="str">
        <f>IF(INTRO!$E$39="Non-endemic",IF(INTRO!$E$37="Non-endemic","Not required",COUNTRY_INFO!P150),"Treat with IVM")</f>
        <v>Treat with IVM</v>
      </c>
      <c r="I150" s="15">
        <f t="shared" si="21"/>
        <v>0</v>
      </c>
      <c r="J150" s="15">
        <f t="shared" si="22"/>
        <v>0</v>
      </c>
      <c r="K150" s="27"/>
      <c r="L150" s="17">
        <f t="shared" si="23"/>
        <v>0</v>
      </c>
      <c r="M150" s="17">
        <f t="shared" si="24"/>
        <v>0</v>
      </c>
    </row>
    <row r="151" spans="1:13" x14ac:dyDescent="0.25">
      <c r="A151" s="14" t="str">
        <f>IF(INTRO!$E$39&lt;&gt;"Non-endemic", " ", IF(INTRO!$E$37="Non-endemic"," ", IF(COUNTRY_INFO!A151=0," ",COUNTRY_INFO!A151)))</f>
        <v xml:space="preserve"> </v>
      </c>
      <c r="B151" s="14" t="str">
        <f>IF(INTRO!$E$39&lt;&gt;"Non-endemic", " ", IF(INTRO!$E$37="Non-endemic"," ", IF(COUNTRY_INFO!B151=0," ",COUNTRY_INFO!B151)))</f>
        <v xml:space="preserve"> </v>
      </c>
      <c r="C151" s="14" t="str">
        <f>IF(INTRO!$E$39&lt;&gt;"Non-endemic", " ", IF(INTRO!$E$37="Non-endemic"," ", IF(COUNTRY_INFO!C151=0," ",COUNTRY_INFO!C151)))</f>
        <v xml:space="preserve"> </v>
      </c>
      <c r="D151" s="15">
        <f>IF(INTRO!$E$39&lt;&gt;"Non-endemic", 0, IF(INTRO!$E$37="Non-endemic",0,IF(COUNTRY_INFO!$H151=1,COUNTRY_INFO!E151,0)))</f>
        <v>0</v>
      </c>
      <c r="E151" s="15">
        <f>IF(INTRO!$E$39&lt;&gt;"Non-endemic", 0, IF(INTRO!$E$37="Non-endemic",0,IF(COUNTRY_INFO!$H151=1,COUNTRY_INFO!F151,0)))</f>
        <v>0</v>
      </c>
      <c r="F151" s="15">
        <f>IF(INTRO!$E$39&lt;&gt;"Non-endemic", 0, IF(INTRO!$E$37="Non-endemic",0,IF(COUNTRY_INFO!$H151=1,COUNTRY_INFO!G151,0)))</f>
        <v>0</v>
      </c>
      <c r="G151" s="15">
        <f t="shared" si="20"/>
        <v>0</v>
      </c>
      <c r="H151" s="16" t="str">
        <f>IF(INTRO!$E$39="Non-endemic",IF(INTRO!$E$37="Non-endemic","Not required",COUNTRY_INFO!P151),"Treat with IVM")</f>
        <v>Treat with IVM</v>
      </c>
      <c r="I151" s="15">
        <f t="shared" si="21"/>
        <v>0</v>
      </c>
      <c r="J151" s="15">
        <f t="shared" si="22"/>
        <v>0</v>
      </c>
      <c r="K151" s="27"/>
      <c r="L151" s="17">
        <f t="shared" si="23"/>
        <v>0</v>
      </c>
      <c r="M151" s="17">
        <f t="shared" si="24"/>
        <v>0</v>
      </c>
    </row>
    <row r="152" spans="1:13" x14ac:dyDescent="0.25">
      <c r="A152" s="14" t="str">
        <f>IF(INTRO!$E$39&lt;&gt;"Non-endemic", " ", IF(INTRO!$E$37="Non-endemic"," ", IF(COUNTRY_INFO!A152=0," ",COUNTRY_INFO!A152)))</f>
        <v xml:space="preserve"> </v>
      </c>
      <c r="B152" s="14" t="str">
        <f>IF(INTRO!$E$39&lt;&gt;"Non-endemic", " ", IF(INTRO!$E$37="Non-endemic"," ", IF(COUNTRY_INFO!B152=0," ",COUNTRY_INFO!B152)))</f>
        <v xml:space="preserve"> </v>
      </c>
      <c r="C152" s="14" t="str">
        <f>IF(INTRO!$E$39&lt;&gt;"Non-endemic", " ", IF(INTRO!$E$37="Non-endemic"," ", IF(COUNTRY_INFO!C152=0," ",COUNTRY_INFO!C152)))</f>
        <v xml:space="preserve"> </v>
      </c>
      <c r="D152" s="15">
        <f>IF(INTRO!$E$39&lt;&gt;"Non-endemic", 0, IF(INTRO!$E$37="Non-endemic",0,IF(COUNTRY_INFO!$H152=1,COUNTRY_INFO!E152,0)))</f>
        <v>0</v>
      </c>
      <c r="E152" s="15">
        <f>IF(INTRO!$E$39&lt;&gt;"Non-endemic", 0, IF(INTRO!$E$37="Non-endemic",0,IF(COUNTRY_INFO!$H152=1,COUNTRY_INFO!F152,0)))</f>
        <v>0</v>
      </c>
      <c r="F152" s="15">
        <f>IF(INTRO!$E$39&lt;&gt;"Non-endemic", 0, IF(INTRO!$E$37="Non-endemic",0,IF(COUNTRY_INFO!$H152=1,COUNTRY_INFO!G152,0)))</f>
        <v>0</v>
      </c>
      <c r="G152" s="15">
        <f t="shared" si="20"/>
        <v>0</v>
      </c>
      <c r="H152" s="16" t="str">
        <f>IF(INTRO!$E$39="Non-endemic",IF(INTRO!$E$37="Non-endemic","Not required",COUNTRY_INFO!P152),"Treat with IVM")</f>
        <v>Treat with IVM</v>
      </c>
      <c r="I152" s="15">
        <f t="shared" si="21"/>
        <v>0</v>
      </c>
      <c r="J152" s="15">
        <f t="shared" si="22"/>
        <v>0</v>
      </c>
      <c r="K152" s="27"/>
      <c r="L152" s="17">
        <f t="shared" si="23"/>
        <v>0</v>
      </c>
      <c r="M152" s="17">
        <f t="shared" si="24"/>
        <v>0</v>
      </c>
    </row>
    <row r="153" spans="1:13" x14ac:dyDescent="0.25">
      <c r="A153" s="14" t="str">
        <f>IF(INTRO!$E$39&lt;&gt;"Non-endemic", " ", IF(INTRO!$E$37="Non-endemic"," ", IF(COUNTRY_INFO!A153=0," ",COUNTRY_INFO!A153)))</f>
        <v xml:space="preserve"> </v>
      </c>
      <c r="B153" s="14" t="str">
        <f>IF(INTRO!$E$39&lt;&gt;"Non-endemic", " ", IF(INTRO!$E$37="Non-endemic"," ", IF(COUNTRY_INFO!B153=0," ",COUNTRY_INFO!B153)))</f>
        <v xml:space="preserve"> </v>
      </c>
      <c r="C153" s="14" t="str">
        <f>IF(INTRO!$E$39&lt;&gt;"Non-endemic", " ", IF(INTRO!$E$37="Non-endemic"," ", IF(COUNTRY_INFO!C153=0," ",COUNTRY_INFO!C153)))</f>
        <v xml:space="preserve"> </v>
      </c>
      <c r="D153" s="15">
        <f>IF(INTRO!$E$39&lt;&gt;"Non-endemic", 0, IF(INTRO!$E$37="Non-endemic",0,IF(COUNTRY_INFO!$H153=1,COUNTRY_INFO!E153,0)))</f>
        <v>0</v>
      </c>
      <c r="E153" s="15">
        <f>IF(INTRO!$E$39&lt;&gt;"Non-endemic", 0, IF(INTRO!$E$37="Non-endemic",0,IF(COUNTRY_INFO!$H153=1,COUNTRY_INFO!F153,0)))</f>
        <v>0</v>
      </c>
      <c r="F153" s="15">
        <f>IF(INTRO!$E$39&lt;&gt;"Non-endemic", 0, IF(INTRO!$E$37="Non-endemic",0,IF(COUNTRY_INFO!$H153=1,COUNTRY_INFO!G153,0)))</f>
        <v>0</v>
      </c>
      <c r="G153" s="15">
        <f t="shared" si="20"/>
        <v>0</v>
      </c>
      <c r="H153" s="16" t="str">
        <f>IF(INTRO!$E$39="Non-endemic",IF(INTRO!$E$37="Non-endemic","Not required",COUNTRY_INFO!P153),"Treat with IVM")</f>
        <v>Treat with IVM</v>
      </c>
      <c r="I153" s="15">
        <f t="shared" si="21"/>
        <v>0</v>
      </c>
      <c r="J153" s="15">
        <f t="shared" si="22"/>
        <v>0</v>
      </c>
      <c r="K153" s="27"/>
      <c r="L153" s="17">
        <f t="shared" si="23"/>
        <v>0</v>
      </c>
      <c r="M153" s="17">
        <f t="shared" si="24"/>
        <v>0</v>
      </c>
    </row>
    <row r="154" spans="1:13" x14ac:dyDescent="0.25">
      <c r="A154" s="14" t="str">
        <f>IF(INTRO!$E$39&lt;&gt;"Non-endemic", " ", IF(INTRO!$E$37="Non-endemic"," ", IF(COUNTRY_INFO!A154=0," ",COUNTRY_INFO!A154)))</f>
        <v xml:space="preserve"> </v>
      </c>
      <c r="B154" s="14" t="str">
        <f>IF(INTRO!$E$39&lt;&gt;"Non-endemic", " ", IF(INTRO!$E$37="Non-endemic"," ", IF(COUNTRY_INFO!B154=0," ",COUNTRY_INFO!B154)))</f>
        <v xml:space="preserve"> </v>
      </c>
      <c r="C154" s="14" t="str">
        <f>IF(INTRO!$E$39&lt;&gt;"Non-endemic", " ", IF(INTRO!$E$37="Non-endemic"," ", IF(COUNTRY_INFO!C154=0," ",COUNTRY_INFO!C154)))</f>
        <v xml:space="preserve"> </v>
      </c>
      <c r="D154" s="15">
        <f>IF(INTRO!$E$39&lt;&gt;"Non-endemic", 0, IF(INTRO!$E$37="Non-endemic",0,IF(COUNTRY_INFO!$H154=1,COUNTRY_INFO!E154,0)))</f>
        <v>0</v>
      </c>
      <c r="E154" s="15">
        <f>IF(INTRO!$E$39&lt;&gt;"Non-endemic", 0, IF(INTRO!$E$37="Non-endemic",0,IF(COUNTRY_INFO!$H154=1,COUNTRY_INFO!F154,0)))</f>
        <v>0</v>
      </c>
      <c r="F154" s="15">
        <f>IF(INTRO!$E$39&lt;&gt;"Non-endemic", 0, IF(INTRO!$E$37="Non-endemic",0,IF(COUNTRY_INFO!$H154=1,COUNTRY_INFO!G154,0)))</f>
        <v>0</v>
      </c>
      <c r="G154" s="15">
        <f t="shared" si="20"/>
        <v>0</v>
      </c>
      <c r="H154" s="16" t="str">
        <f>IF(INTRO!$E$39="Non-endemic",IF(INTRO!$E$37="Non-endemic","Not required",COUNTRY_INFO!P154),"Treat with IVM")</f>
        <v>Treat with IVM</v>
      </c>
      <c r="I154" s="15">
        <f t="shared" si="21"/>
        <v>0</v>
      </c>
      <c r="J154" s="15">
        <f t="shared" si="22"/>
        <v>0</v>
      </c>
      <c r="K154" s="27"/>
      <c r="L154" s="17">
        <f t="shared" si="23"/>
        <v>0</v>
      </c>
      <c r="M154" s="17">
        <f t="shared" si="24"/>
        <v>0</v>
      </c>
    </row>
    <row r="155" spans="1:13" x14ac:dyDescent="0.25">
      <c r="A155" s="14" t="str">
        <f>IF(INTRO!$E$39&lt;&gt;"Non-endemic", " ", IF(INTRO!$E$37="Non-endemic"," ", IF(COUNTRY_INFO!A155=0," ",COUNTRY_INFO!A155)))</f>
        <v xml:space="preserve"> </v>
      </c>
      <c r="B155" s="14" t="str">
        <f>IF(INTRO!$E$39&lt;&gt;"Non-endemic", " ", IF(INTRO!$E$37="Non-endemic"," ", IF(COUNTRY_INFO!B155=0," ",COUNTRY_INFO!B155)))</f>
        <v xml:space="preserve"> </v>
      </c>
      <c r="C155" s="14" t="str">
        <f>IF(INTRO!$E$39&lt;&gt;"Non-endemic", " ", IF(INTRO!$E$37="Non-endemic"," ", IF(COUNTRY_INFO!C155=0," ",COUNTRY_INFO!C155)))</f>
        <v xml:space="preserve"> </v>
      </c>
      <c r="D155" s="15">
        <f>IF(INTRO!$E$39&lt;&gt;"Non-endemic", 0, IF(INTRO!$E$37="Non-endemic",0,IF(COUNTRY_INFO!$H155=1,COUNTRY_INFO!E155,0)))</f>
        <v>0</v>
      </c>
      <c r="E155" s="15">
        <f>IF(INTRO!$E$39&lt;&gt;"Non-endemic", 0, IF(INTRO!$E$37="Non-endemic",0,IF(COUNTRY_INFO!$H155=1,COUNTRY_INFO!F155,0)))</f>
        <v>0</v>
      </c>
      <c r="F155" s="15">
        <f>IF(INTRO!$E$39&lt;&gt;"Non-endemic", 0, IF(INTRO!$E$37="Non-endemic",0,IF(COUNTRY_INFO!$H155=1,COUNTRY_INFO!G155,0)))</f>
        <v>0</v>
      </c>
      <c r="G155" s="15">
        <f t="shared" si="20"/>
        <v>0</v>
      </c>
      <c r="H155" s="16" t="str">
        <f>IF(INTRO!$E$39="Non-endemic",IF(INTRO!$E$37="Non-endemic","Not required",COUNTRY_INFO!P155),"Treat with IVM")</f>
        <v>Treat with IVM</v>
      </c>
      <c r="I155" s="15">
        <f t="shared" si="21"/>
        <v>0</v>
      </c>
      <c r="J155" s="15">
        <f t="shared" si="22"/>
        <v>0</v>
      </c>
      <c r="K155" s="27"/>
      <c r="L155" s="17">
        <f t="shared" si="23"/>
        <v>0</v>
      </c>
      <c r="M155" s="17">
        <f t="shared" si="24"/>
        <v>0</v>
      </c>
    </row>
    <row r="156" spans="1:13" x14ac:dyDescent="0.25">
      <c r="A156" s="14" t="str">
        <f>IF(INTRO!$E$39&lt;&gt;"Non-endemic", " ", IF(INTRO!$E$37="Non-endemic"," ", IF(COUNTRY_INFO!A156=0," ",COUNTRY_INFO!A156)))</f>
        <v xml:space="preserve"> </v>
      </c>
      <c r="B156" s="14" t="str">
        <f>IF(INTRO!$E$39&lt;&gt;"Non-endemic", " ", IF(INTRO!$E$37="Non-endemic"," ", IF(COUNTRY_INFO!B156=0," ",COUNTRY_INFO!B156)))</f>
        <v xml:space="preserve"> </v>
      </c>
      <c r="C156" s="14" t="str">
        <f>IF(INTRO!$E$39&lt;&gt;"Non-endemic", " ", IF(INTRO!$E$37="Non-endemic"," ", IF(COUNTRY_INFO!C156=0," ",COUNTRY_INFO!C156)))</f>
        <v xml:space="preserve"> </v>
      </c>
      <c r="D156" s="15">
        <f>IF(INTRO!$E$39&lt;&gt;"Non-endemic", 0, IF(INTRO!$E$37="Non-endemic",0,IF(COUNTRY_INFO!$H156=1,COUNTRY_INFO!E156,0)))</f>
        <v>0</v>
      </c>
      <c r="E156" s="15">
        <f>IF(INTRO!$E$39&lt;&gt;"Non-endemic", 0, IF(INTRO!$E$37="Non-endemic",0,IF(COUNTRY_INFO!$H156=1,COUNTRY_INFO!F156,0)))</f>
        <v>0</v>
      </c>
      <c r="F156" s="15">
        <f>IF(INTRO!$E$39&lt;&gt;"Non-endemic", 0, IF(INTRO!$E$37="Non-endemic",0,IF(COUNTRY_INFO!$H156=1,COUNTRY_INFO!G156,0)))</f>
        <v>0</v>
      </c>
      <c r="G156" s="15">
        <f t="shared" si="20"/>
        <v>0</v>
      </c>
      <c r="H156" s="16" t="str">
        <f>IF(INTRO!$E$39="Non-endemic",IF(INTRO!$E$37="Non-endemic","Not required",COUNTRY_INFO!P156),"Treat with IVM")</f>
        <v>Treat with IVM</v>
      </c>
      <c r="I156" s="15">
        <f t="shared" si="21"/>
        <v>0</v>
      </c>
      <c r="J156" s="15">
        <f t="shared" si="22"/>
        <v>0</v>
      </c>
      <c r="K156" s="27"/>
      <c r="L156" s="17">
        <f t="shared" si="23"/>
        <v>0</v>
      </c>
      <c r="M156" s="17">
        <f t="shared" si="24"/>
        <v>0</v>
      </c>
    </row>
    <row r="157" spans="1:13" x14ac:dyDescent="0.25">
      <c r="A157" s="14" t="str">
        <f>IF(INTRO!$E$39&lt;&gt;"Non-endemic", " ", IF(INTRO!$E$37="Non-endemic"," ", IF(COUNTRY_INFO!A157=0," ",COUNTRY_INFO!A157)))</f>
        <v xml:space="preserve"> </v>
      </c>
      <c r="B157" s="14" t="str">
        <f>IF(INTRO!$E$39&lt;&gt;"Non-endemic", " ", IF(INTRO!$E$37="Non-endemic"," ", IF(COUNTRY_INFO!B157=0," ",COUNTRY_INFO!B157)))</f>
        <v xml:space="preserve"> </v>
      </c>
      <c r="C157" s="14" t="str">
        <f>IF(INTRO!$E$39&lt;&gt;"Non-endemic", " ", IF(INTRO!$E$37="Non-endemic"," ", IF(COUNTRY_INFO!C157=0," ",COUNTRY_INFO!C157)))</f>
        <v xml:space="preserve"> </v>
      </c>
      <c r="D157" s="15">
        <f>IF(INTRO!$E$39&lt;&gt;"Non-endemic", 0, IF(INTRO!$E$37="Non-endemic",0,IF(COUNTRY_INFO!$H157=1,COUNTRY_INFO!E157,0)))</f>
        <v>0</v>
      </c>
      <c r="E157" s="15">
        <f>IF(INTRO!$E$39&lt;&gt;"Non-endemic", 0, IF(INTRO!$E$37="Non-endemic",0,IF(COUNTRY_INFO!$H157=1,COUNTRY_INFO!F157,0)))</f>
        <v>0</v>
      </c>
      <c r="F157" s="15">
        <f>IF(INTRO!$E$39&lt;&gt;"Non-endemic", 0, IF(INTRO!$E$37="Non-endemic",0,IF(COUNTRY_INFO!$H157=1,COUNTRY_INFO!G157,0)))</f>
        <v>0</v>
      </c>
      <c r="G157" s="15">
        <f t="shared" si="20"/>
        <v>0</v>
      </c>
      <c r="H157" s="16" t="str">
        <f>IF(INTRO!$E$39="Non-endemic",IF(INTRO!$E$37="Non-endemic","Not required",COUNTRY_INFO!P157),"Treat with IVM")</f>
        <v>Treat with IVM</v>
      </c>
      <c r="I157" s="15">
        <f t="shared" si="21"/>
        <v>0</v>
      </c>
      <c r="J157" s="15">
        <f t="shared" si="22"/>
        <v>0</v>
      </c>
      <c r="K157" s="27"/>
      <c r="L157" s="17">
        <f t="shared" si="23"/>
        <v>0</v>
      </c>
      <c r="M157" s="17">
        <f t="shared" si="24"/>
        <v>0</v>
      </c>
    </row>
    <row r="158" spans="1:13" x14ac:dyDescent="0.25">
      <c r="A158" s="14" t="str">
        <f>IF(INTRO!$E$39&lt;&gt;"Non-endemic", " ", IF(INTRO!$E$37="Non-endemic"," ", IF(COUNTRY_INFO!A158=0," ",COUNTRY_INFO!A158)))</f>
        <v xml:space="preserve"> </v>
      </c>
      <c r="B158" s="14" t="str">
        <f>IF(INTRO!$E$39&lt;&gt;"Non-endemic", " ", IF(INTRO!$E$37="Non-endemic"," ", IF(COUNTRY_INFO!B158=0," ",COUNTRY_INFO!B158)))</f>
        <v xml:space="preserve"> </v>
      </c>
      <c r="C158" s="14" t="str">
        <f>IF(INTRO!$E$39&lt;&gt;"Non-endemic", " ", IF(INTRO!$E$37="Non-endemic"," ", IF(COUNTRY_INFO!C158=0," ",COUNTRY_INFO!C158)))</f>
        <v xml:space="preserve"> </v>
      </c>
      <c r="D158" s="15">
        <f>IF(INTRO!$E$39&lt;&gt;"Non-endemic", 0, IF(INTRO!$E$37="Non-endemic",0,IF(COUNTRY_INFO!$H158=1,COUNTRY_INFO!E158,0)))</f>
        <v>0</v>
      </c>
      <c r="E158" s="15">
        <f>IF(INTRO!$E$39&lt;&gt;"Non-endemic", 0, IF(INTRO!$E$37="Non-endemic",0,IF(COUNTRY_INFO!$H158=1,COUNTRY_INFO!F158,0)))</f>
        <v>0</v>
      </c>
      <c r="F158" s="15">
        <f>IF(INTRO!$E$39&lt;&gt;"Non-endemic", 0, IF(INTRO!$E$37="Non-endemic",0,IF(COUNTRY_INFO!$H158=1,COUNTRY_INFO!G158,0)))</f>
        <v>0</v>
      </c>
      <c r="G158" s="15">
        <f t="shared" si="20"/>
        <v>0</v>
      </c>
      <c r="H158" s="16" t="str">
        <f>IF(INTRO!$E$39="Non-endemic",IF(INTRO!$E$37="Non-endemic","Not required",COUNTRY_INFO!P158),"Treat with IVM")</f>
        <v>Treat with IVM</v>
      </c>
      <c r="I158" s="15">
        <f t="shared" si="21"/>
        <v>0</v>
      </c>
      <c r="J158" s="15">
        <f t="shared" si="22"/>
        <v>0</v>
      </c>
      <c r="K158" s="27"/>
      <c r="L158" s="17">
        <f t="shared" si="23"/>
        <v>0</v>
      </c>
      <c r="M158" s="17">
        <f t="shared" si="24"/>
        <v>0</v>
      </c>
    </row>
    <row r="159" spans="1:13" x14ac:dyDescent="0.25">
      <c r="A159" s="14" t="str">
        <f>IF(INTRO!$E$39&lt;&gt;"Non-endemic", " ", IF(INTRO!$E$37="Non-endemic"," ", IF(COUNTRY_INFO!A159=0," ",COUNTRY_INFO!A159)))</f>
        <v xml:space="preserve"> </v>
      </c>
      <c r="B159" s="14" t="str">
        <f>IF(INTRO!$E$39&lt;&gt;"Non-endemic", " ", IF(INTRO!$E$37="Non-endemic"," ", IF(COUNTRY_INFO!B159=0," ",COUNTRY_INFO!B159)))</f>
        <v xml:space="preserve"> </v>
      </c>
      <c r="C159" s="14" t="str">
        <f>IF(INTRO!$E$39&lt;&gt;"Non-endemic", " ", IF(INTRO!$E$37="Non-endemic"," ", IF(COUNTRY_INFO!C159=0," ",COUNTRY_INFO!C159)))</f>
        <v xml:space="preserve"> </v>
      </c>
      <c r="D159" s="15">
        <f>IF(INTRO!$E$39&lt;&gt;"Non-endemic", 0, IF(INTRO!$E$37="Non-endemic",0,IF(COUNTRY_INFO!$H159=1,COUNTRY_INFO!E159,0)))</f>
        <v>0</v>
      </c>
      <c r="E159" s="15">
        <f>IF(INTRO!$E$39&lt;&gt;"Non-endemic", 0, IF(INTRO!$E$37="Non-endemic",0,IF(COUNTRY_INFO!$H159=1,COUNTRY_INFO!F159,0)))</f>
        <v>0</v>
      </c>
      <c r="F159" s="15">
        <f>IF(INTRO!$E$39&lt;&gt;"Non-endemic", 0, IF(INTRO!$E$37="Non-endemic",0,IF(COUNTRY_INFO!$H159=1,COUNTRY_INFO!G159,0)))</f>
        <v>0</v>
      </c>
      <c r="G159" s="15">
        <f t="shared" si="20"/>
        <v>0</v>
      </c>
      <c r="H159" s="16" t="str">
        <f>IF(INTRO!$E$39="Non-endemic",IF(INTRO!$E$37="Non-endemic","Not required",COUNTRY_INFO!P159),"Treat with IVM")</f>
        <v>Treat with IVM</v>
      </c>
      <c r="I159" s="15">
        <f t="shared" si="21"/>
        <v>0</v>
      </c>
      <c r="J159" s="15">
        <f t="shared" si="22"/>
        <v>0</v>
      </c>
      <c r="K159" s="27"/>
      <c r="L159" s="17">
        <f t="shared" si="23"/>
        <v>0</v>
      </c>
      <c r="M159" s="17">
        <f t="shared" si="24"/>
        <v>0</v>
      </c>
    </row>
    <row r="160" spans="1:13" x14ac:dyDescent="0.25">
      <c r="A160" s="14" t="str">
        <f>IF(INTRO!$E$39&lt;&gt;"Non-endemic", " ", IF(INTRO!$E$37="Non-endemic"," ", IF(COUNTRY_INFO!A160=0," ",COUNTRY_INFO!A160)))</f>
        <v xml:space="preserve"> </v>
      </c>
      <c r="B160" s="14" t="str">
        <f>IF(INTRO!$E$39&lt;&gt;"Non-endemic", " ", IF(INTRO!$E$37="Non-endemic"," ", IF(COUNTRY_INFO!B160=0," ",COUNTRY_INFO!B160)))</f>
        <v xml:space="preserve"> </v>
      </c>
      <c r="C160" s="14" t="str">
        <f>IF(INTRO!$E$39&lt;&gt;"Non-endemic", " ", IF(INTRO!$E$37="Non-endemic"," ", IF(COUNTRY_INFO!C160=0," ",COUNTRY_INFO!C160)))</f>
        <v xml:space="preserve"> </v>
      </c>
      <c r="D160" s="15">
        <f>IF(INTRO!$E$39&lt;&gt;"Non-endemic", 0, IF(INTRO!$E$37="Non-endemic",0,IF(COUNTRY_INFO!$H160=1,COUNTRY_INFO!E160,0)))</f>
        <v>0</v>
      </c>
      <c r="E160" s="15">
        <f>IF(INTRO!$E$39&lt;&gt;"Non-endemic", 0, IF(INTRO!$E$37="Non-endemic",0,IF(COUNTRY_INFO!$H160=1,COUNTRY_INFO!F160,0)))</f>
        <v>0</v>
      </c>
      <c r="F160" s="15">
        <f>IF(INTRO!$E$39&lt;&gt;"Non-endemic", 0, IF(INTRO!$E$37="Non-endemic",0,IF(COUNTRY_INFO!$H160=1,COUNTRY_INFO!G160,0)))</f>
        <v>0</v>
      </c>
      <c r="G160" s="15">
        <f t="shared" si="20"/>
        <v>0</v>
      </c>
      <c r="H160" s="16" t="str">
        <f>IF(INTRO!$E$39="Non-endemic",IF(INTRO!$E$37="Non-endemic","Not required",COUNTRY_INFO!P160),"Treat with IVM")</f>
        <v>Treat with IVM</v>
      </c>
      <c r="I160" s="15">
        <f t="shared" si="21"/>
        <v>0</v>
      </c>
      <c r="J160" s="15">
        <f t="shared" si="22"/>
        <v>0</v>
      </c>
      <c r="K160" s="27"/>
      <c r="L160" s="17">
        <f t="shared" si="23"/>
        <v>0</v>
      </c>
      <c r="M160" s="17">
        <f t="shared" si="24"/>
        <v>0</v>
      </c>
    </row>
    <row r="161" spans="1:13" x14ac:dyDescent="0.25">
      <c r="A161" s="14" t="str">
        <f>IF(INTRO!$E$39&lt;&gt;"Non-endemic", " ", IF(INTRO!$E$37="Non-endemic"," ", IF(COUNTRY_INFO!A161=0," ",COUNTRY_INFO!A161)))</f>
        <v xml:space="preserve"> </v>
      </c>
      <c r="B161" s="14" t="str">
        <f>IF(INTRO!$E$39&lt;&gt;"Non-endemic", " ", IF(INTRO!$E$37="Non-endemic"," ", IF(COUNTRY_INFO!B161=0," ",COUNTRY_INFO!B161)))</f>
        <v xml:space="preserve"> </v>
      </c>
      <c r="C161" s="14" t="str">
        <f>IF(INTRO!$E$39&lt;&gt;"Non-endemic", " ", IF(INTRO!$E$37="Non-endemic"," ", IF(COUNTRY_INFO!C161=0," ",COUNTRY_INFO!C161)))</f>
        <v xml:space="preserve"> </v>
      </c>
      <c r="D161" s="15">
        <f>IF(INTRO!$E$39&lt;&gt;"Non-endemic", 0, IF(INTRO!$E$37="Non-endemic",0,IF(COUNTRY_INFO!$H161=1,COUNTRY_INFO!E161,0)))</f>
        <v>0</v>
      </c>
      <c r="E161" s="15">
        <f>IF(INTRO!$E$39&lt;&gt;"Non-endemic", 0, IF(INTRO!$E$37="Non-endemic",0,IF(COUNTRY_INFO!$H161=1,COUNTRY_INFO!F161,0)))</f>
        <v>0</v>
      </c>
      <c r="F161" s="15">
        <f>IF(INTRO!$E$39&lt;&gt;"Non-endemic", 0, IF(INTRO!$E$37="Non-endemic",0,IF(COUNTRY_INFO!$H161=1,COUNTRY_INFO!G161,0)))</f>
        <v>0</v>
      </c>
      <c r="G161" s="15">
        <f t="shared" si="20"/>
        <v>0</v>
      </c>
      <c r="H161" s="16" t="str">
        <f>IF(INTRO!$E$39="Non-endemic",IF(INTRO!$E$37="Non-endemic","Not required",COUNTRY_INFO!P161),"Treat with IVM")</f>
        <v>Treat with IVM</v>
      </c>
      <c r="I161" s="15">
        <f t="shared" si="21"/>
        <v>0</v>
      </c>
      <c r="J161" s="15">
        <f t="shared" si="22"/>
        <v>0</v>
      </c>
      <c r="K161" s="27"/>
      <c r="L161" s="17">
        <f t="shared" si="23"/>
        <v>0</v>
      </c>
      <c r="M161" s="17">
        <f t="shared" si="24"/>
        <v>0</v>
      </c>
    </row>
    <row r="162" spans="1:13" x14ac:dyDescent="0.25">
      <c r="A162" s="14" t="str">
        <f>IF(INTRO!$E$39&lt;&gt;"Non-endemic", " ", IF(INTRO!$E$37="Non-endemic"," ", IF(COUNTRY_INFO!A162=0," ",COUNTRY_INFO!A162)))</f>
        <v xml:space="preserve"> </v>
      </c>
      <c r="B162" s="14" t="str">
        <f>IF(INTRO!$E$39&lt;&gt;"Non-endemic", " ", IF(INTRO!$E$37="Non-endemic"," ", IF(COUNTRY_INFO!B162=0," ",COUNTRY_INFO!B162)))</f>
        <v xml:space="preserve"> </v>
      </c>
      <c r="C162" s="14" t="str">
        <f>IF(INTRO!$E$39&lt;&gt;"Non-endemic", " ", IF(INTRO!$E$37="Non-endemic"," ", IF(COUNTRY_INFO!C162=0," ",COUNTRY_INFO!C162)))</f>
        <v xml:space="preserve"> </v>
      </c>
      <c r="D162" s="15">
        <f>IF(INTRO!$E$39&lt;&gt;"Non-endemic", 0, IF(INTRO!$E$37="Non-endemic",0,IF(COUNTRY_INFO!$H162=1,COUNTRY_INFO!E162,0)))</f>
        <v>0</v>
      </c>
      <c r="E162" s="15">
        <f>IF(INTRO!$E$39&lt;&gt;"Non-endemic", 0, IF(INTRO!$E$37="Non-endemic",0,IF(COUNTRY_INFO!$H162=1,COUNTRY_INFO!F162,0)))</f>
        <v>0</v>
      </c>
      <c r="F162" s="15">
        <f>IF(INTRO!$E$39&lt;&gt;"Non-endemic", 0, IF(INTRO!$E$37="Non-endemic",0,IF(COUNTRY_INFO!$H162=1,COUNTRY_INFO!G162,0)))</f>
        <v>0</v>
      </c>
      <c r="G162" s="15">
        <f t="shared" si="20"/>
        <v>0</v>
      </c>
      <c r="H162" s="16" t="str">
        <f>IF(INTRO!$E$39="Non-endemic",IF(INTRO!$E$37="Non-endemic","Not required",COUNTRY_INFO!P162),"Treat with IVM")</f>
        <v>Treat with IVM</v>
      </c>
      <c r="I162" s="15">
        <f t="shared" si="21"/>
        <v>0</v>
      </c>
      <c r="J162" s="15">
        <f t="shared" si="22"/>
        <v>0</v>
      </c>
      <c r="K162" s="27"/>
      <c r="L162" s="17">
        <f t="shared" si="23"/>
        <v>0</v>
      </c>
      <c r="M162" s="17">
        <f t="shared" si="24"/>
        <v>0</v>
      </c>
    </row>
    <row r="163" spans="1:13" x14ac:dyDescent="0.25">
      <c r="A163" s="14" t="str">
        <f>IF(INTRO!$E$39&lt;&gt;"Non-endemic", " ", IF(INTRO!$E$37="Non-endemic"," ", IF(COUNTRY_INFO!A163=0," ",COUNTRY_INFO!A163)))</f>
        <v xml:space="preserve"> </v>
      </c>
      <c r="B163" s="14" t="str">
        <f>IF(INTRO!$E$39&lt;&gt;"Non-endemic", " ", IF(INTRO!$E$37="Non-endemic"," ", IF(COUNTRY_INFO!B163=0," ",COUNTRY_INFO!B163)))</f>
        <v xml:space="preserve"> </v>
      </c>
      <c r="C163" s="14" t="str">
        <f>IF(INTRO!$E$39&lt;&gt;"Non-endemic", " ", IF(INTRO!$E$37="Non-endemic"," ", IF(COUNTRY_INFO!C163=0," ",COUNTRY_INFO!C163)))</f>
        <v xml:space="preserve"> </v>
      </c>
      <c r="D163" s="15">
        <f>IF(INTRO!$E$39&lt;&gt;"Non-endemic", 0, IF(INTRO!$E$37="Non-endemic",0,IF(COUNTRY_INFO!$H163=1,COUNTRY_INFO!E163,0)))</f>
        <v>0</v>
      </c>
      <c r="E163" s="15">
        <f>IF(INTRO!$E$39&lt;&gt;"Non-endemic", 0, IF(INTRO!$E$37="Non-endemic",0,IF(COUNTRY_INFO!$H163=1,COUNTRY_INFO!F163,0)))</f>
        <v>0</v>
      </c>
      <c r="F163" s="15">
        <f>IF(INTRO!$E$39&lt;&gt;"Non-endemic", 0, IF(INTRO!$E$37="Non-endemic",0,IF(COUNTRY_INFO!$H163=1,COUNTRY_INFO!G163,0)))</f>
        <v>0</v>
      </c>
      <c r="G163" s="15">
        <f t="shared" si="20"/>
        <v>0</v>
      </c>
      <c r="H163" s="16" t="str">
        <f>IF(INTRO!$E$39="Non-endemic",IF(INTRO!$E$37="Non-endemic","Not required",COUNTRY_INFO!P163),"Treat with IVM")</f>
        <v>Treat with IVM</v>
      </c>
      <c r="I163" s="15">
        <f t="shared" si="21"/>
        <v>0</v>
      </c>
      <c r="J163" s="15">
        <f t="shared" si="22"/>
        <v>0</v>
      </c>
      <c r="K163" s="27"/>
      <c r="L163" s="17">
        <f t="shared" si="23"/>
        <v>0</v>
      </c>
      <c r="M163" s="17">
        <f t="shared" si="24"/>
        <v>0</v>
      </c>
    </row>
    <row r="164" spans="1:13" x14ac:dyDescent="0.25">
      <c r="A164" s="14" t="str">
        <f>IF(INTRO!$E$39&lt;&gt;"Non-endemic", " ", IF(INTRO!$E$37="Non-endemic"," ", IF(COUNTRY_INFO!A164=0," ",COUNTRY_INFO!A164)))</f>
        <v xml:space="preserve"> </v>
      </c>
      <c r="B164" s="14" t="str">
        <f>IF(INTRO!$E$39&lt;&gt;"Non-endemic", " ", IF(INTRO!$E$37="Non-endemic"," ", IF(COUNTRY_INFO!B164=0," ",COUNTRY_INFO!B164)))</f>
        <v xml:space="preserve"> </v>
      </c>
      <c r="C164" s="14" t="str">
        <f>IF(INTRO!$E$39&lt;&gt;"Non-endemic", " ", IF(INTRO!$E$37="Non-endemic"," ", IF(COUNTRY_INFO!C164=0," ",COUNTRY_INFO!C164)))</f>
        <v xml:space="preserve"> </v>
      </c>
      <c r="D164" s="15">
        <f>IF(INTRO!$E$39&lt;&gt;"Non-endemic", 0, IF(INTRO!$E$37="Non-endemic",0,IF(COUNTRY_INFO!$H164=1,COUNTRY_INFO!E164,0)))</f>
        <v>0</v>
      </c>
      <c r="E164" s="15">
        <f>IF(INTRO!$E$39&lt;&gt;"Non-endemic", 0, IF(INTRO!$E$37="Non-endemic",0,IF(COUNTRY_INFO!$H164=1,COUNTRY_INFO!F164,0)))</f>
        <v>0</v>
      </c>
      <c r="F164" s="15">
        <f>IF(INTRO!$E$39&lt;&gt;"Non-endemic", 0, IF(INTRO!$E$37="Non-endemic",0,IF(COUNTRY_INFO!$H164=1,COUNTRY_INFO!G164,0)))</f>
        <v>0</v>
      </c>
      <c r="G164" s="15">
        <f t="shared" si="20"/>
        <v>0</v>
      </c>
      <c r="H164" s="16" t="str">
        <f>IF(INTRO!$E$39="Non-endemic",IF(INTRO!$E$37="Non-endemic","Not required",COUNTRY_INFO!P164),"Treat with IVM")</f>
        <v>Treat with IVM</v>
      </c>
      <c r="I164" s="15">
        <f t="shared" si="21"/>
        <v>0</v>
      </c>
      <c r="J164" s="15">
        <f t="shared" si="22"/>
        <v>0</v>
      </c>
      <c r="K164" s="27"/>
      <c r="L164" s="17">
        <f t="shared" si="23"/>
        <v>0</v>
      </c>
      <c r="M164" s="17">
        <f t="shared" si="24"/>
        <v>0</v>
      </c>
    </row>
    <row r="165" spans="1:13" x14ac:dyDescent="0.25">
      <c r="A165" s="14" t="str">
        <f>IF(INTRO!$E$39&lt;&gt;"Non-endemic", " ", IF(INTRO!$E$37="Non-endemic"," ", IF(COUNTRY_INFO!A165=0," ",COUNTRY_INFO!A165)))</f>
        <v xml:space="preserve"> </v>
      </c>
      <c r="B165" s="14" t="str">
        <f>IF(INTRO!$E$39&lt;&gt;"Non-endemic", " ", IF(INTRO!$E$37="Non-endemic"," ", IF(COUNTRY_INFO!B165=0," ",COUNTRY_INFO!B165)))</f>
        <v xml:space="preserve"> </v>
      </c>
      <c r="C165" s="14" t="str">
        <f>IF(INTRO!$E$39&lt;&gt;"Non-endemic", " ", IF(INTRO!$E$37="Non-endemic"," ", IF(COUNTRY_INFO!C165=0," ",COUNTRY_INFO!C165)))</f>
        <v xml:space="preserve"> </v>
      </c>
      <c r="D165" s="15">
        <f>IF(INTRO!$E$39&lt;&gt;"Non-endemic", 0, IF(INTRO!$E$37="Non-endemic",0,IF(COUNTRY_INFO!$H165=1,COUNTRY_INFO!E165,0)))</f>
        <v>0</v>
      </c>
      <c r="E165" s="15">
        <f>IF(INTRO!$E$39&lt;&gt;"Non-endemic", 0, IF(INTRO!$E$37="Non-endemic",0,IF(COUNTRY_INFO!$H165=1,COUNTRY_INFO!F165,0)))</f>
        <v>0</v>
      </c>
      <c r="F165" s="15">
        <f>IF(INTRO!$E$39&lt;&gt;"Non-endemic", 0, IF(INTRO!$E$37="Non-endemic",0,IF(COUNTRY_INFO!$H165=1,COUNTRY_INFO!G165,0)))</f>
        <v>0</v>
      </c>
      <c r="G165" s="15">
        <f t="shared" si="20"/>
        <v>0</v>
      </c>
      <c r="H165" s="16" t="str">
        <f>IF(INTRO!$E$39="Non-endemic",IF(INTRO!$E$37="Non-endemic","Not required",COUNTRY_INFO!P165),"Treat with IVM")</f>
        <v>Treat with IVM</v>
      </c>
      <c r="I165" s="15">
        <f t="shared" si="21"/>
        <v>0</v>
      </c>
      <c r="J165" s="15">
        <f t="shared" si="22"/>
        <v>0</v>
      </c>
      <c r="K165" s="27"/>
      <c r="L165" s="17">
        <f t="shared" si="23"/>
        <v>0</v>
      </c>
      <c r="M165" s="17">
        <f t="shared" si="24"/>
        <v>0</v>
      </c>
    </row>
    <row r="166" spans="1:13" x14ac:dyDescent="0.25">
      <c r="A166" s="14" t="str">
        <f>IF(INTRO!$E$39&lt;&gt;"Non-endemic", " ", IF(INTRO!$E$37="Non-endemic"," ", IF(COUNTRY_INFO!A166=0," ",COUNTRY_INFO!A166)))</f>
        <v xml:space="preserve"> </v>
      </c>
      <c r="B166" s="14" t="str">
        <f>IF(INTRO!$E$39&lt;&gt;"Non-endemic", " ", IF(INTRO!$E$37="Non-endemic"," ", IF(COUNTRY_INFO!B166=0," ",COUNTRY_INFO!B166)))</f>
        <v xml:space="preserve"> </v>
      </c>
      <c r="C166" s="14" t="str">
        <f>IF(INTRO!$E$39&lt;&gt;"Non-endemic", " ", IF(INTRO!$E$37="Non-endemic"," ", IF(COUNTRY_INFO!C166=0," ",COUNTRY_INFO!C166)))</f>
        <v xml:space="preserve"> </v>
      </c>
      <c r="D166" s="15">
        <f>IF(INTRO!$E$39&lt;&gt;"Non-endemic", 0, IF(INTRO!$E$37="Non-endemic",0,IF(COUNTRY_INFO!$H166=1,COUNTRY_INFO!E166,0)))</f>
        <v>0</v>
      </c>
      <c r="E166" s="15">
        <f>IF(INTRO!$E$39&lt;&gt;"Non-endemic", 0, IF(INTRO!$E$37="Non-endemic",0,IF(COUNTRY_INFO!$H166=1,COUNTRY_INFO!F166,0)))</f>
        <v>0</v>
      </c>
      <c r="F166" s="15">
        <f>IF(INTRO!$E$39&lt;&gt;"Non-endemic", 0, IF(INTRO!$E$37="Non-endemic",0,IF(COUNTRY_INFO!$H166=1,COUNTRY_INFO!G166,0)))</f>
        <v>0</v>
      </c>
      <c r="G166" s="15">
        <f t="shared" si="20"/>
        <v>0</v>
      </c>
      <c r="H166" s="16" t="str">
        <f>IF(INTRO!$E$39="Non-endemic",IF(INTRO!$E$37="Non-endemic","Not required",COUNTRY_INFO!P166),"Treat with IVM")</f>
        <v>Treat with IVM</v>
      </c>
      <c r="I166" s="15">
        <f t="shared" si="21"/>
        <v>0</v>
      </c>
      <c r="J166" s="15">
        <f t="shared" si="22"/>
        <v>0</v>
      </c>
      <c r="K166" s="27"/>
      <c r="L166" s="17">
        <f t="shared" si="23"/>
        <v>0</v>
      </c>
      <c r="M166" s="17">
        <f t="shared" si="24"/>
        <v>0</v>
      </c>
    </row>
    <row r="167" spans="1:13" x14ac:dyDescent="0.25">
      <c r="A167" s="14" t="str">
        <f>IF(INTRO!$E$39&lt;&gt;"Non-endemic", " ", IF(INTRO!$E$37="Non-endemic"," ", IF(COUNTRY_INFO!A167=0," ",COUNTRY_INFO!A167)))</f>
        <v xml:space="preserve"> </v>
      </c>
      <c r="B167" s="14" t="str">
        <f>IF(INTRO!$E$39&lt;&gt;"Non-endemic", " ", IF(INTRO!$E$37="Non-endemic"," ", IF(COUNTRY_INFO!B167=0," ",COUNTRY_INFO!B167)))</f>
        <v xml:space="preserve"> </v>
      </c>
      <c r="C167" s="14" t="str">
        <f>IF(INTRO!$E$39&lt;&gt;"Non-endemic", " ", IF(INTRO!$E$37="Non-endemic"," ", IF(COUNTRY_INFO!C167=0," ",COUNTRY_INFO!C167)))</f>
        <v xml:space="preserve"> </v>
      </c>
      <c r="D167" s="15">
        <f>IF(INTRO!$E$39&lt;&gt;"Non-endemic", 0, IF(INTRO!$E$37="Non-endemic",0,IF(COUNTRY_INFO!$H167=1,COUNTRY_INFO!E167,0)))</f>
        <v>0</v>
      </c>
      <c r="E167" s="15">
        <f>IF(INTRO!$E$39&lt;&gt;"Non-endemic", 0, IF(INTRO!$E$37="Non-endemic",0,IF(COUNTRY_INFO!$H167=1,COUNTRY_INFO!F167,0)))</f>
        <v>0</v>
      </c>
      <c r="F167" s="15">
        <f>IF(INTRO!$E$39&lt;&gt;"Non-endemic", 0, IF(INTRO!$E$37="Non-endemic",0,IF(COUNTRY_INFO!$H167=1,COUNTRY_INFO!G167,0)))</f>
        <v>0</v>
      </c>
      <c r="G167" s="15">
        <f t="shared" si="20"/>
        <v>0</v>
      </c>
      <c r="H167" s="16" t="str">
        <f>IF(INTRO!$E$39="Non-endemic",IF(INTRO!$E$37="Non-endemic","Not required",COUNTRY_INFO!P167),"Treat with IVM")</f>
        <v>Treat with IVM</v>
      </c>
      <c r="I167" s="15">
        <f t="shared" si="21"/>
        <v>0</v>
      </c>
      <c r="J167" s="15">
        <f t="shared" si="22"/>
        <v>0</v>
      </c>
      <c r="K167" s="27"/>
      <c r="L167" s="17">
        <f t="shared" si="23"/>
        <v>0</v>
      </c>
      <c r="M167" s="17">
        <f t="shared" si="24"/>
        <v>0</v>
      </c>
    </row>
    <row r="168" spans="1:13" x14ac:dyDescent="0.25">
      <c r="A168" s="14" t="str">
        <f>IF(INTRO!$E$39&lt;&gt;"Non-endemic", " ", IF(INTRO!$E$37="Non-endemic"," ", IF(COUNTRY_INFO!A168=0," ",COUNTRY_INFO!A168)))</f>
        <v xml:space="preserve"> </v>
      </c>
      <c r="B168" s="14" t="str">
        <f>IF(INTRO!$E$39&lt;&gt;"Non-endemic", " ", IF(INTRO!$E$37="Non-endemic"," ", IF(COUNTRY_INFO!B168=0," ",COUNTRY_INFO!B168)))</f>
        <v xml:space="preserve"> </v>
      </c>
      <c r="C168" s="14" t="str">
        <f>IF(INTRO!$E$39&lt;&gt;"Non-endemic", " ", IF(INTRO!$E$37="Non-endemic"," ", IF(COUNTRY_INFO!C168=0," ",COUNTRY_INFO!C168)))</f>
        <v xml:space="preserve"> </v>
      </c>
      <c r="D168" s="15">
        <f>IF(INTRO!$E$39&lt;&gt;"Non-endemic", 0, IF(INTRO!$E$37="Non-endemic",0,IF(COUNTRY_INFO!$H168=1,COUNTRY_INFO!E168,0)))</f>
        <v>0</v>
      </c>
      <c r="E168" s="15">
        <f>IF(INTRO!$E$39&lt;&gt;"Non-endemic", 0, IF(INTRO!$E$37="Non-endemic",0,IF(COUNTRY_INFO!$H168=1,COUNTRY_INFO!F168,0)))</f>
        <v>0</v>
      </c>
      <c r="F168" s="15">
        <f>IF(INTRO!$E$39&lt;&gt;"Non-endemic", 0, IF(INTRO!$E$37="Non-endemic",0,IF(COUNTRY_INFO!$H168=1,COUNTRY_INFO!G168,0)))</f>
        <v>0</v>
      </c>
      <c r="G168" s="15">
        <f t="shared" si="20"/>
        <v>0</v>
      </c>
      <c r="H168" s="16" t="str">
        <f>IF(INTRO!$E$39="Non-endemic",IF(INTRO!$E$37="Non-endemic","Not required",COUNTRY_INFO!P168),"Treat with IVM")</f>
        <v>Treat with IVM</v>
      </c>
      <c r="I168" s="15">
        <f t="shared" si="21"/>
        <v>0</v>
      </c>
      <c r="J168" s="15">
        <f t="shared" si="22"/>
        <v>0</v>
      </c>
      <c r="K168" s="27"/>
      <c r="L168" s="17">
        <f t="shared" si="23"/>
        <v>0</v>
      </c>
      <c r="M168" s="17">
        <f t="shared" si="24"/>
        <v>0</v>
      </c>
    </row>
    <row r="169" spans="1:13" x14ac:dyDescent="0.25">
      <c r="A169" s="14" t="str">
        <f>IF(INTRO!$E$39&lt;&gt;"Non-endemic", " ", IF(INTRO!$E$37="Non-endemic"," ", IF(COUNTRY_INFO!A169=0," ",COUNTRY_INFO!A169)))</f>
        <v xml:space="preserve"> </v>
      </c>
      <c r="B169" s="14" t="str">
        <f>IF(INTRO!$E$39&lt;&gt;"Non-endemic", " ", IF(INTRO!$E$37="Non-endemic"," ", IF(COUNTRY_INFO!B169=0," ",COUNTRY_INFO!B169)))</f>
        <v xml:space="preserve"> </v>
      </c>
      <c r="C169" s="14" t="str">
        <f>IF(INTRO!$E$39&lt;&gt;"Non-endemic", " ", IF(INTRO!$E$37="Non-endemic"," ", IF(COUNTRY_INFO!C169=0," ",COUNTRY_INFO!C169)))</f>
        <v xml:space="preserve"> </v>
      </c>
      <c r="D169" s="15">
        <f>IF(INTRO!$E$39&lt;&gt;"Non-endemic", 0, IF(INTRO!$E$37="Non-endemic",0,IF(COUNTRY_INFO!$H169=1,COUNTRY_INFO!E169,0)))</f>
        <v>0</v>
      </c>
      <c r="E169" s="15">
        <f>IF(INTRO!$E$39&lt;&gt;"Non-endemic", 0, IF(INTRO!$E$37="Non-endemic",0,IF(COUNTRY_INFO!$H169=1,COUNTRY_INFO!F169,0)))</f>
        <v>0</v>
      </c>
      <c r="F169" s="15">
        <f>IF(INTRO!$E$39&lt;&gt;"Non-endemic", 0, IF(INTRO!$E$37="Non-endemic",0,IF(COUNTRY_INFO!$H169=1,COUNTRY_INFO!G169,0)))</f>
        <v>0</v>
      </c>
      <c r="G169" s="15">
        <f>SUM(D169:F169)</f>
        <v>0</v>
      </c>
      <c r="H169" s="16" t="str">
        <f>IF(INTRO!$E$39="Non-endemic",IF(INTRO!$E$37="Non-endemic","Not required",COUNTRY_INFO!P169),"Treat with IVM")</f>
        <v>Treat with IVM</v>
      </c>
      <c r="I169" s="15">
        <f>IF(H169=1,G169,0)</f>
        <v>0</v>
      </c>
      <c r="J169" s="15">
        <f>IF(I169&gt;0,I169*2.5,0)</f>
        <v>0</v>
      </c>
      <c r="K169" s="27"/>
      <c r="L169" s="17">
        <f t="shared" si="23"/>
        <v>0</v>
      </c>
      <c r="M169" s="17">
        <f t="shared" si="24"/>
        <v>0</v>
      </c>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row r="172" spans="1:13" x14ac:dyDescent="0.25">
      <c r="A172"/>
      <c r="B172"/>
      <c r="C172"/>
      <c r="D172"/>
      <c r="E172"/>
      <c r="F172"/>
      <c r="G172"/>
      <c r="H172"/>
      <c r="I172"/>
      <c r="J172"/>
      <c r="K172"/>
      <c r="L172"/>
      <c r="M172"/>
    </row>
    <row r="173" spans="1:13" x14ac:dyDescent="0.25">
      <c r="A173"/>
      <c r="B173"/>
      <c r="C173"/>
      <c r="D173"/>
      <c r="E173"/>
      <c r="F173"/>
      <c r="G173"/>
      <c r="H173"/>
      <c r="I173"/>
      <c r="J173"/>
      <c r="K173"/>
      <c r="L173"/>
      <c r="M173"/>
    </row>
    <row r="174" spans="1:13" x14ac:dyDescent="0.25">
      <c r="A174"/>
      <c r="B174"/>
      <c r="C174"/>
      <c r="D174"/>
      <c r="E174"/>
      <c r="F174"/>
      <c r="G174"/>
      <c r="H174"/>
      <c r="I174"/>
      <c r="J174"/>
      <c r="K174"/>
      <c r="L174"/>
      <c r="M174"/>
    </row>
    <row r="175" spans="1:13" x14ac:dyDescent="0.25">
      <c r="A175"/>
      <c r="B175"/>
      <c r="C175"/>
      <c r="D175"/>
      <c r="E175"/>
      <c r="F175"/>
      <c r="G175"/>
      <c r="H175"/>
      <c r="I175"/>
      <c r="J175"/>
      <c r="K175"/>
      <c r="L175"/>
      <c r="M175"/>
    </row>
    <row r="176" spans="1:13" x14ac:dyDescent="0.25">
      <c r="A176"/>
      <c r="B176"/>
      <c r="C176"/>
      <c r="D176"/>
      <c r="E176"/>
      <c r="F176"/>
      <c r="G176"/>
      <c r="H176"/>
      <c r="I176"/>
      <c r="J176"/>
      <c r="K176"/>
      <c r="L176"/>
      <c r="M176"/>
    </row>
    <row r="177" spans="1:13" x14ac:dyDescent="0.25">
      <c r="A177"/>
      <c r="B177"/>
      <c r="C177"/>
      <c r="D177"/>
      <c r="E177"/>
      <c r="F177"/>
      <c r="G177"/>
      <c r="H177"/>
      <c r="I177"/>
      <c r="J177"/>
      <c r="K177"/>
      <c r="L177"/>
      <c r="M177"/>
    </row>
    <row r="178" spans="1:13" x14ac:dyDescent="0.25">
      <c r="A178"/>
      <c r="B178"/>
      <c r="C178"/>
      <c r="D178"/>
      <c r="E178"/>
      <c r="F178"/>
      <c r="G178"/>
      <c r="H178"/>
      <c r="I178"/>
      <c r="J178"/>
      <c r="K178"/>
      <c r="L178"/>
      <c r="M178"/>
    </row>
    <row r="179" spans="1:13" x14ac:dyDescent="0.25">
      <c r="A179"/>
      <c r="B179"/>
      <c r="C179"/>
      <c r="D179"/>
      <c r="E179"/>
      <c r="F179"/>
      <c r="G179"/>
      <c r="H179"/>
      <c r="I179"/>
      <c r="J179"/>
      <c r="K179"/>
      <c r="L179"/>
      <c r="M179"/>
    </row>
    <row r="180" spans="1:13" x14ac:dyDescent="0.25">
      <c r="A180"/>
      <c r="B180"/>
      <c r="C180"/>
      <c r="D180"/>
      <c r="E180"/>
      <c r="F180"/>
      <c r="G180"/>
      <c r="H180"/>
      <c r="I180"/>
      <c r="J180"/>
      <c r="K180"/>
      <c r="L180"/>
      <c r="M180"/>
    </row>
    <row r="181" spans="1:13" x14ac:dyDescent="0.25">
      <c r="A181"/>
      <c r="B181"/>
      <c r="C181"/>
      <c r="D181"/>
      <c r="E181"/>
      <c r="F181"/>
      <c r="G181"/>
      <c r="H181"/>
      <c r="I181"/>
      <c r="J181"/>
      <c r="K181"/>
      <c r="L181"/>
      <c r="M181"/>
    </row>
    <row r="182" spans="1:13" x14ac:dyDescent="0.25">
      <c r="A182"/>
      <c r="B182"/>
      <c r="C182"/>
      <c r="D182"/>
      <c r="E182"/>
      <c r="F182"/>
      <c r="G182"/>
      <c r="H182"/>
      <c r="I182"/>
      <c r="J182"/>
      <c r="K182"/>
      <c r="L182"/>
      <c r="M182"/>
    </row>
    <row r="183" spans="1:13" x14ac:dyDescent="0.25">
      <c r="A183"/>
      <c r="B183"/>
      <c r="C183"/>
      <c r="D183"/>
      <c r="E183"/>
      <c r="F183"/>
      <c r="G183"/>
      <c r="H183"/>
      <c r="I183"/>
      <c r="J183"/>
      <c r="K183"/>
      <c r="L183"/>
      <c r="M183"/>
    </row>
    <row r="184" spans="1:13" x14ac:dyDescent="0.25">
      <c r="A184"/>
      <c r="B184"/>
      <c r="C184"/>
      <c r="D184"/>
      <c r="E184"/>
      <c r="F184"/>
      <c r="G184"/>
      <c r="H184"/>
      <c r="I184"/>
      <c r="J184"/>
      <c r="K184"/>
      <c r="L184"/>
      <c r="M184"/>
    </row>
    <row r="185" spans="1:13" x14ac:dyDescent="0.25">
      <c r="A185"/>
      <c r="B185"/>
      <c r="C185"/>
      <c r="D185"/>
      <c r="E185"/>
      <c r="F185"/>
      <c r="G185"/>
      <c r="H185"/>
      <c r="I185"/>
      <c r="J185"/>
      <c r="K185"/>
      <c r="L185"/>
      <c r="M185"/>
    </row>
    <row r="186" spans="1:13" x14ac:dyDescent="0.25">
      <c r="A186"/>
      <c r="B186"/>
      <c r="C186"/>
      <c r="D186"/>
      <c r="E186"/>
      <c r="F186"/>
      <c r="G186"/>
      <c r="H186"/>
      <c r="I186"/>
      <c r="J186"/>
      <c r="K186"/>
      <c r="L186"/>
      <c r="M186"/>
    </row>
    <row r="187" spans="1:13" x14ac:dyDescent="0.25">
      <c r="A187"/>
      <c r="B187"/>
      <c r="C187"/>
      <c r="D187"/>
      <c r="E187"/>
      <c r="F187"/>
      <c r="G187"/>
      <c r="H187"/>
      <c r="I187"/>
      <c r="J187"/>
      <c r="K187"/>
      <c r="L187"/>
      <c r="M187"/>
    </row>
    <row r="188" spans="1:13" x14ac:dyDescent="0.25">
      <c r="A188"/>
      <c r="B188"/>
      <c r="C188"/>
      <c r="D188"/>
      <c r="E188"/>
      <c r="F188"/>
      <c r="G188"/>
      <c r="H188"/>
      <c r="I188"/>
      <c r="J188"/>
      <c r="K188"/>
      <c r="L188"/>
      <c r="M188"/>
    </row>
    <row r="189" spans="1:13" x14ac:dyDescent="0.25">
      <c r="A189"/>
      <c r="B189"/>
      <c r="C189"/>
      <c r="D189"/>
      <c r="E189"/>
      <c r="F189"/>
      <c r="G189"/>
      <c r="H189"/>
      <c r="I189"/>
      <c r="J189"/>
      <c r="K189"/>
      <c r="L189"/>
      <c r="M189"/>
    </row>
    <row r="190" spans="1:13" x14ac:dyDescent="0.25">
      <c r="A190"/>
      <c r="B190"/>
      <c r="C190"/>
      <c r="D190"/>
      <c r="E190"/>
      <c r="F190"/>
      <c r="G190"/>
      <c r="H190"/>
      <c r="I190"/>
      <c r="J190"/>
      <c r="K190"/>
      <c r="L190"/>
      <c r="M190"/>
    </row>
    <row r="191" spans="1:13" x14ac:dyDescent="0.25">
      <c r="A191"/>
      <c r="B191"/>
      <c r="C191"/>
      <c r="D191"/>
      <c r="E191"/>
      <c r="F191"/>
      <c r="G191"/>
      <c r="H191"/>
      <c r="I191"/>
      <c r="J191"/>
      <c r="K191"/>
      <c r="L191"/>
      <c r="M191"/>
    </row>
    <row r="192" spans="1:13" x14ac:dyDescent="0.25">
      <c r="A192"/>
      <c r="B192"/>
      <c r="C192"/>
      <c r="D192"/>
      <c r="E192"/>
      <c r="F192"/>
      <c r="G192"/>
      <c r="H192"/>
      <c r="I192"/>
      <c r="J192"/>
      <c r="K192"/>
      <c r="L192"/>
      <c r="M192"/>
    </row>
    <row r="193" spans="1:13" x14ac:dyDescent="0.25">
      <c r="A193"/>
      <c r="B193"/>
      <c r="C193"/>
      <c r="D193"/>
      <c r="E193"/>
      <c r="F193"/>
      <c r="G193"/>
      <c r="H193"/>
      <c r="I193"/>
      <c r="J193"/>
      <c r="K193"/>
      <c r="L193"/>
      <c r="M193"/>
    </row>
    <row r="194" spans="1:13" x14ac:dyDescent="0.25">
      <c r="A194"/>
      <c r="B194"/>
      <c r="C194"/>
      <c r="D194"/>
      <c r="E194"/>
      <c r="F194"/>
      <c r="G194"/>
      <c r="H194"/>
      <c r="I194"/>
      <c r="J194"/>
      <c r="K194"/>
      <c r="L194"/>
      <c r="M194"/>
    </row>
    <row r="195" spans="1:13" x14ac:dyDescent="0.25">
      <c r="A195"/>
      <c r="B195"/>
      <c r="C195"/>
      <c r="D195"/>
      <c r="E195"/>
      <c r="F195"/>
      <c r="G195"/>
      <c r="H195"/>
      <c r="I195"/>
      <c r="J195"/>
      <c r="K195"/>
      <c r="L195"/>
      <c r="M195"/>
    </row>
    <row r="196" spans="1:13" x14ac:dyDescent="0.25">
      <c r="A196"/>
      <c r="B196"/>
      <c r="C196"/>
      <c r="D196"/>
      <c r="E196"/>
      <c r="F196"/>
      <c r="G196"/>
      <c r="H196"/>
      <c r="I196"/>
      <c r="J196"/>
      <c r="K196"/>
      <c r="L196"/>
      <c r="M196"/>
    </row>
    <row r="197" spans="1:13" x14ac:dyDescent="0.25">
      <c r="A197"/>
      <c r="B197"/>
      <c r="C197"/>
      <c r="D197"/>
      <c r="E197"/>
      <c r="F197"/>
      <c r="G197"/>
      <c r="H197"/>
      <c r="I197"/>
      <c r="J197"/>
      <c r="K197"/>
      <c r="L197"/>
      <c r="M197"/>
    </row>
    <row r="198" spans="1:13" x14ac:dyDescent="0.25">
      <c r="A198"/>
      <c r="B198"/>
      <c r="C198"/>
      <c r="D198"/>
      <c r="E198"/>
      <c r="F198"/>
      <c r="G198"/>
      <c r="H198"/>
      <c r="I198"/>
      <c r="J198"/>
      <c r="K198"/>
      <c r="L198"/>
      <c r="M198"/>
    </row>
    <row r="199" spans="1:13" x14ac:dyDescent="0.25">
      <c r="A199"/>
      <c r="B199"/>
      <c r="C199"/>
      <c r="D199"/>
      <c r="E199"/>
      <c r="F199"/>
      <c r="G199"/>
      <c r="H199"/>
      <c r="I199"/>
      <c r="J199"/>
      <c r="K199"/>
      <c r="L199"/>
      <c r="M199"/>
    </row>
    <row r="200" spans="1:13" x14ac:dyDescent="0.25">
      <c r="A200"/>
      <c r="B200"/>
      <c r="C200"/>
      <c r="D200"/>
      <c r="E200"/>
      <c r="F200"/>
      <c r="G200"/>
      <c r="H200"/>
      <c r="I200"/>
      <c r="J200"/>
      <c r="K200"/>
      <c r="L200"/>
      <c r="M200"/>
    </row>
    <row r="201" spans="1:13" x14ac:dyDescent="0.25">
      <c r="A201"/>
      <c r="B201"/>
      <c r="C201"/>
      <c r="D201"/>
      <c r="E201"/>
      <c r="F201"/>
      <c r="G201"/>
      <c r="H201"/>
      <c r="I201"/>
      <c r="J201"/>
      <c r="K201"/>
      <c r="L201"/>
      <c r="M201"/>
    </row>
    <row r="202" spans="1:13" x14ac:dyDescent="0.25">
      <c r="A202"/>
      <c r="B202"/>
      <c r="C202"/>
      <c r="D202"/>
      <c r="E202"/>
      <c r="F202"/>
      <c r="G202"/>
      <c r="H202"/>
      <c r="I202"/>
      <c r="J202"/>
      <c r="K202"/>
      <c r="L202"/>
      <c r="M202"/>
    </row>
    <row r="203" spans="1:13" x14ac:dyDescent="0.25">
      <c r="A203"/>
      <c r="B203"/>
      <c r="C203"/>
      <c r="D203"/>
      <c r="E203"/>
      <c r="F203"/>
      <c r="G203"/>
      <c r="H203"/>
      <c r="I203"/>
      <c r="J203"/>
      <c r="K203"/>
      <c r="L203"/>
      <c r="M203"/>
    </row>
    <row r="204" spans="1:13" x14ac:dyDescent="0.25">
      <c r="A204"/>
      <c r="B204"/>
      <c r="C204"/>
      <c r="D204"/>
      <c r="E204"/>
      <c r="F204"/>
      <c r="G204"/>
      <c r="H204"/>
      <c r="I204"/>
      <c r="J204"/>
      <c r="K204"/>
      <c r="L204"/>
      <c r="M204"/>
    </row>
    <row r="205" spans="1:13" x14ac:dyDescent="0.25">
      <c r="A205"/>
      <c r="B205"/>
      <c r="C205"/>
      <c r="D205"/>
      <c r="E205"/>
      <c r="F205"/>
      <c r="G205"/>
      <c r="H205"/>
      <c r="I205"/>
      <c r="J205"/>
      <c r="K205"/>
      <c r="L205"/>
      <c r="M205"/>
    </row>
    <row r="206" spans="1:13" x14ac:dyDescent="0.25">
      <c r="A206"/>
      <c r="B206"/>
      <c r="C206"/>
      <c r="D206"/>
      <c r="E206"/>
      <c r="F206"/>
      <c r="G206"/>
      <c r="H206"/>
      <c r="I206"/>
      <c r="J206"/>
      <c r="K206"/>
      <c r="L206"/>
      <c r="M206"/>
    </row>
    <row r="207" spans="1:13" x14ac:dyDescent="0.25">
      <c r="A207"/>
      <c r="B207"/>
      <c r="C207"/>
      <c r="D207"/>
      <c r="E207"/>
      <c r="F207"/>
      <c r="G207"/>
      <c r="H207"/>
      <c r="I207"/>
      <c r="J207"/>
      <c r="K207"/>
      <c r="L207"/>
      <c r="M207"/>
    </row>
    <row r="208" spans="1:13" x14ac:dyDescent="0.25">
      <c r="A208"/>
      <c r="B208"/>
      <c r="C208"/>
      <c r="D208"/>
      <c r="E208"/>
      <c r="F208"/>
      <c r="G208"/>
      <c r="H208"/>
      <c r="I208"/>
      <c r="J208"/>
      <c r="K208"/>
      <c r="L208"/>
      <c r="M208"/>
    </row>
    <row r="209" spans="1:13" x14ac:dyDescent="0.25">
      <c r="A209"/>
      <c r="B209"/>
      <c r="C209"/>
      <c r="D209"/>
      <c r="E209"/>
      <c r="F209"/>
      <c r="G209"/>
      <c r="H209"/>
      <c r="I209"/>
      <c r="J209"/>
      <c r="K209"/>
      <c r="L209"/>
      <c r="M209"/>
    </row>
    <row r="210" spans="1:13" x14ac:dyDescent="0.25">
      <c r="A210"/>
      <c r="B210"/>
      <c r="C210"/>
      <c r="D210"/>
      <c r="E210"/>
      <c r="F210"/>
      <c r="G210"/>
      <c r="H210"/>
      <c r="I210"/>
      <c r="J210"/>
      <c r="K210"/>
      <c r="L210"/>
      <c r="M210"/>
    </row>
    <row r="211" spans="1:13" x14ac:dyDescent="0.25">
      <c r="A211"/>
      <c r="B211"/>
      <c r="C211"/>
      <c r="D211"/>
      <c r="E211"/>
      <c r="F211"/>
      <c r="G211"/>
      <c r="H211"/>
      <c r="I211"/>
      <c r="J211"/>
      <c r="K211"/>
      <c r="L211"/>
      <c r="M211"/>
    </row>
    <row r="212" spans="1:13" x14ac:dyDescent="0.25">
      <c r="A212"/>
      <c r="B212"/>
      <c r="C212"/>
      <c r="D212"/>
      <c r="E212"/>
      <c r="F212"/>
      <c r="G212"/>
      <c r="H212"/>
      <c r="I212"/>
      <c r="J212"/>
      <c r="K212"/>
      <c r="L212"/>
      <c r="M212"/>
    </row>
    <row r="213" spans="1:13" x14ac:dyDescent="0.25">
      <c r="A213"/>
      <c r="B213"/>
      <c r="C213"/>
      <c r="D213"/>
      <c r="E213"/>
      <c r="F213"/>
      <c r="G213"/>
      <c r="H213"/>
      <c r="I213"/>
      <c r="J213"/>
      <c r="K213"/>
      <c r="L213"/>
      <c r="M213"/>
    </row>
    <row r="214" spans="1:13" x14ac:dyDescent="0.25">
      <c r="A214"/>
      <c r="B214"/>
      <c r="C214"/>
      <c r="D214"/>
      <c r="E214"/>
      <c r="F214"/>
      <c r="G214"/>
      <c r="H214"/>
      <c r="I214"/>
      <c r="J214"/>
      <c r="K214"/>
      <c r="L214"/>
      <c r="M214"/>
    </row>
    <row r="215" spans="1:13" x14ac:dyDescent="0.25">
      <c r="A215"/>
      <c r="B215"/>
      <c r="C215"/>
      <c r="D215"/>
      <c r="E215"/>
      <c r="F215"/>
      <c r="G215"/>
      <c r="H215"/>
      <c r="I215"/>
      <c r="J215"/>
      <c r="K215"/>
      <c r="L215"/>
      <c r="M215"/>
    </row>
    <row r="216" spans="1:13" x14ac:dyDescent="0.25">
      <c r="A216"/>
      <c r="B216"/>
      <c r="C216"/>
      <c r="D216"/>
      <c r="E216"/>
      <c r="F216"/>
      <c r="G216"/>
      <c r="H216"/>
      <c r="I216"/>
      <c r="J216"/>
      <c r="K216"/>
      <c r="L216"/>
      <c r="M216"/>
    </row>
    <row r="217" spans="1:13" x14ac:dyDescent="0.25">
      <c r="A217"/>
      <c r="B217"/>
      <c r="C217"/>
      <c r="D217"/>
      <c r="E217"/>
      <c r="F217"/>
      <c r="G217"/>
      <c r="H217"/>
      <c r="I217"/>
      <c r="J217"/>
      <c r="K217"/>
      <c r="L217"/>
      <c r="M217"/>
    </row>
    <row r="218" spans="1:13" x14ac:dyDescent="0.25">
      <c r="A218"/>
      <c r="B218"/>
      <c r="C218"/>
      <c r="D218"/>
      <c r="E218"/>
      <c r="F218"/>
      <c r="G218"/>
      <c r="H218"/>
      <c r="I218"/>
      <c r="J218"/>
      <c r="K218"/>
      <c r="L218"/>
      <c r="M218"/>
    </row>
    <row r="219" spans="1:13" x14ac:dyDescent="0.25">
      <c r="A219"/>
      <c r="B219"/>
      <c r="C219"/>
      <c r="D219"/>
      <c r="E219"/>
      <c r="F219"/>
      <c r="G219"/>
      <c r="H219"/>
      <c r="I219"/>
      <c r="J219"/>
      <c r="K219"/>
      <c r="L219"/>
      <c r="M219"/>
    </row>
    <row r="220" spans="1:13" x14ac:dyDescent="0.25">
      <c r="A220"/>
      <c r="B220"/>
      <c r="C220"/>
      <c r="D220"/>
      <c r="E220"/>
      <c r="F220"/>
      <c r="G220"/>
      <c r="H220"/>
      <c r="I220"/>
      <c r="J220"/>
      <c r="K220"/>
      <c r="L220"/>
      <c r="M220"/>
    </row>
    <row r="221" spans="1:13" x14ac:dyDescent="0.25">
      <c r="A221"/>
      <c r="B221"/>
      <c r="C221"/>
      <c r="D221"/>
      <c r="E221"/>
      <c r="F221"/>
      <c r="G221"/>
      <c r="H221"/>
      <c r="I221"/>
      <c r="J221"/>
      <c r="K221"/>
      <c r="L221"/>
      <c r="M221"/>
    </row>
    <row r="222" spans="1:13" x14ac:dyDescent="0.25">
      <c r="A222"/>
      <c r="B222"/>
      <c r="C222"/>
      <c r="D222"/>
      <c r="E222"/>
      <c r="F222"/>
      <c r="G222"/>
      <c r="H222"/>
      <c r="I222"/>
      <c r="J222"/>
      <c r="K222"/>
      <c r="L222"/>
      <c r="M222"/>
    </row>
    <row r="223" spans="1:13" x14ac:dyDescent="0.25">
      <c r="A223"/>
      <c r="B223"/>
      <c r="C223"/>
      <c r="D223"/>
      <c r="E223"/>
      <c r="F223"/>
      <c r="G223"/>
      <c r="H223"/>
      <c r="I223"/>
      <c r="J223"/>
      <c r="K223"/>
      <c r="L223"/>
      <c r="M223"/>
    </row>
    <row r="224" spans="1:13" x14ac:dyDescent="0.25">
      <c r="A224"/>
      <c r="B224"/>
      <c r="C224"/>
      <c r="D224"/>
      <c r="E224"/>
      <c r="F224"/>
      <c r="G224"/>
      <c r="H224"/>
      <c r="I224"/>
      <c r="J224"/>
      <c r="K224"/>
      <c r="L224"/>
      <c r="M224"/>
    </row>
    <row r="225" spans="1:13" x14ac:dyDescent="0.25">
      <c r="A225"/>
      <c r="B225"/>
      <c r="C225"/>
      <c r="D225"/>
      <c r="E225"/>
      <c r="F225"/>
      <c r="G225"/>
      <c r="H225"/>
      <c r="I225"/>
      <c r="J225"/>
      <c r="K225"/>
      <c r="L225"/>
      <c r="M225"/>
    </row>
    <row r="226" spans="1:13" x14ac:dyDescent="0.25">
      <c r="A226"/>
      <c r="B226"/>
      <c r="C226"/>
      <c r="D226"/>
      <c r="E226"/>
      <c r="F226"/>
      <c r="G226"/>
      <c r="H226"/>
      <c r="I226"/>
      <c r="J226"/>
      <c r="K226"/>
      <c r="L226"/>
      <c r="M226"/>
    </row>
    <row r="227" spans="1:13" x14ac:dyDescent="0.25">
      <c r="A227"/>
      <c r="B227"/>
      <c r="C227"/>
      <c r="D227"/>
      <c r="E227"/>
      <c r="F227"/>
      <c r="G227"/>
      <c r="H227"/>
      <c r="I227"/>
      <c r="J227"/>
      <c r="K227"/>
      <c r="L227"/>
      <c r="M227"/>
    </row>
    <row r="228" spans="1:13" x14ac:dyDescent="0.25">
      <c r="A228"/>
      <c r="B228"/>
      <c r="C228"/>
      <c r="D228"/>
      <c r="E228"/>
      <c r="F228"/>
      <c r="G228"/>
      <c r="H228"/>
      <c r="I228"/>
      <c r="J228"/>
      <c r="K228"/>
      <c r="L228"/>
      <c r="M228"/>
    </row>
    <row r="229" spans="1:13" x14ac:dyDescent="0.25">
      <c r="A229"/>
      <c r="B229"/>
      <c r="C229"/>
      <c r="D229"/>
      <c r="E229"/>
      <c r="F229"/>
      <c r="G229"/>
      <c r="H229"/>
      <c r="I229"/>
      <c r="J229"/>
      <c r="K229"/>
      <c r="L229"/>
      <c r="M229"/>
    </row>
    <row r="230" spans="1:13" x14ac:dyDescent="0.25">
      <c r="A230"/>
      <c r="B230"/>
      <c r="C230"/>
      <c r="D230"/>
      <c r="E230"/>
      <c r="F230"/>
      <c r="G230"/>
      <c r="H230"/>
      <c r="I230"/>
      <c r="J230"/>
      <c r="K230"/>
      <c r="L230"/>
      <c r="M230"/>
    </row>
    <row r="231" spans="1:13" x14ac:dyDescent="0.25">
      <c r="A231"/>
      <c r="B231"/>
      <c r="C231"/>
      <c r="D231"/>
      <c r="E231"/>
      <c r="F231"/>
      <c r="G231"/>
      <c r="H231"/>
      <c r="I231"/>
      <c r="J231"/>
      <c r="K231"/>
      <c r="L231"/>
      <c r="M231"/>
    </row>
    <row r="232" spans="1:13" x14ac:dyDescent="0.25">
      <c r="A232"/>
      <c r="B232"/>
      <c r="C232"/>
      <c r="D232"/>
      <c r="E232"/>
      <c r="F232"/>
      <c r="G232"/>
      <c r="H232"/>
      <c r="I232"/>
      <c r="J232"/>
      <c r="K232"/>
      <c r="L232"/>
      <c r="M232"/>
    </row>
    <row r="233" spans="1:13" x14ac:dyDescent="0.25">
      <c r="A233"/>
      <c r="B233"/>
      <c r="C233"/>
      <c r="D233"/>
      <c r="E233"/>
      <c r="F233"/>
      <c r="G233"/>
      <c r="H233"/>
      <c r="I233"/>
      <c r="J233"/>
      <c r="K233"/>
      <c r="L233"/>
      <c r="M233"/>
    </row>
    <row r="234" spans="1:13" x14ac:dyDescent="0.25">
      <c r="A234"/>
      <c r="B234"/>
      <c r="C234"/>
      <c r="D234"/>
      <c r="E234"/>
      <c r="F234"/>
      <c r="G234"/>
      <c r="H234"/>
      <c r="I234"/>
      <c r="J234"/>
      <c r="K234"/>
      <c r="L234"/>
      <c r="M234"/>
    </row>
    <row r="235" spans="1:13" x14ac:dyDescent="0.25">
      <c r="A235"/>
      <c r="B235"/>
      <c r="C235"/>
      <c r="D235"/>
      <c r="E235"/>
      <c r="F235"/>
      <c r="G235"/>
      <c r="H235"/>
      <c r="I235"/>
      <c r="J235"/>
      <c r="K235"/>
      <c r="L235"/>
      <c r="M235"/>
    </row>
    <row r="236" spans="1:13" x14ac:dyDescent="0.25">
      <c r="A236"/>
      <c r="B236"/>
      <c r="C236"/>
      <c r="D236"/>
      <c r="E236"/>
      <c r="F236"/>
      <c r="G236"/>
      <c r="H236"/>
      <c r="I236"/>
      <c r="J236"/>
      <c r="K236"/>
      <c r="L236"/>
      <c r="M236"/>
    </row>
    <row r="237" spans="1:13" x14ac:dyDescent="0.25">
      <c r="A237"/>
      <c r="B237"/>
      <c r="C237"/>
      <c r="D237"/>
      <c r="E237"/>
      <c r="F237"/>
      <c r="G237"/>
      <c r="H237"/>
      <c r="I237"/>
      <c r="J237"/>
      <c r="K237"/>
      <c r="L237"/>
      <c r="M237"/>
    </row>
    <row r="238" spans="1:13" x14ac:dyDescent="0.25">
      <c r="A238"/>
      <c r="B238"/>
      <c r="C238"/>
      <c r="D238"/>
      <c r="E238"/>
      <c r="F238"/>
      <c r="G238"/>
      <c r="H238"/>
      <c r="I238"/>
      <c r="J238"/>
      <c r="K238"/>
      <c r="L238"/>
      <c r="M238"/>
    </row>
    <row r="239" spans="1:13" x14ac:dyDescent="0.25">
      <c r="A239"/>
      <c r="B239"/>
      <c r="C239"/>
      <c r="D239"/>
      <c r="E239"/>
      <c r="F239"/>
      <c r="G239"/>
      <c r="H239"/>
      <c r="I239"/>
      <c r="J239"/>
      <c r="K239"/>
      <c r="L239"/>
      <c r="M239"/>
    </row>
    <row r="240" spans="1:13" x14ac:dyDescent="0.25">
      <c r="A240"/>
      <c r="B240"/>
      <c r="C240"/>
      <c r="D240"/>
      <c r="E240"/>
      <c r="F240"/>
      <c r="G240"/>
      <c r="H240"/>
      <c r="I240"/>
      <c r="J240"/>
      <c r="K240"/>
      <c r="L240"/>
      <c r="M240"/>
    </row>
    <row r="241" spans="1:13" x14ac:dyDescent="0.25">
      <c r="A241"/>
      <c r="B241"/>
      <c r="C241"/>
      <c r="D241"/>
      <c r="E241"/>
      <c r="F241"/>
      <c r="G241"/>
      <c r="H241"/>
      <c r="I241"/>
      <c r="J241"/>
      <c r="K241"/>
      <c r="L241"/>
      <c r="M241"/>
    </row>
    <row r="242" spans="1:13" x14ac:dyDescent="0.25">
      <c r="A242"/>
      <c r="B242"/>
      <c r="C242"/>
      <c r="D242"/>
      <c r="E242"/>
      <c r="F242"/>
      <c r="G242"/>
      <c r="H242"/>
      <c r="I242"/>
      <c r="J242"/>
      <c r="K242"/>
      <c r="L242"/>
      <c r="M242"/>
    </row>
    <row r="243" spans="1:13" x14ac:dyDescent="0.25">
      <c r="A243"/>
      <c r="B243"/>
      <c r="C243"/>
      <c r="D243"/>
      <c r="E243"/>
      <c r="F243"/>
      <c r="G243"/>
      <c r="H243"/>
      <c r="I243"/>
      <c r="J243"/>
      <c r="K243"/>
      <c r="L243"/>
      <c r="M243"/>
    </row>
    <row r="244" spans="1:13" x14ac:dyDescent="0.25">
      <c r="A244"/>
      <c r="B244"/>
      <c r="C244"/>
      <c r="D244"/>
      <c r="E244"/>
      <c r="F244"/>
      <c r="G244"/>
      <c r="H244"/>
      <c r="I244"/>
      <c r="J244"/>
      <c r="K244"/>
      <c r="L244"/>
      <c r="M244"/>
    </row>
    <row r="245" spans="1:13" x14ac:dyDescent="0.25">
      <c r="A245"/>
      <c r="B245"/>
      <c r="C245"/>
      <c r="D245"/>
      <c r="E245"/>
      <c r="F245"/>
      <c r="G245"/>
      <c r="H245"/>
      <c r="I245"/>
      <c r="J245"/>
      <c r="K245"/>
      <c r="L245"/>
      <c r="M245"/>
    </row>
    <row r="246" spans="1:13" x14ac:dyDescent="0.25">
      <c r="A246"/>
      <c r="B246"/>
      <c r="C246"/>
      <c r="D246"/>
      <c r="E246"/>
      <c r="F246"/>
      <c r="G246"/>
      <c r="H246"/>
      <c r="I246"/>
      <c r="J246"/>
      <c r="K246"/>
      <c r="L246"/>
      <c r="M246"/>
    </row>
    <row r="247" spans="1:13" x14ac:dyDescent="0.25">
      <c r="A247"/>
      <c r="B247"/>
      <c r="C247"/>
      <c r="D247"/>
      <c r="E247"/>
      <c r="F247"/>
      <c r="G247"/>
      <c r="H247"/>
      <c r="I247"/>
      <c r="J247"/>
      <c r="K247"/>
      <c r="L247"/>
      <c r="M247"/>
    </row>
    <row r="248" spans="1:13" x14ac:dyDescent="0.25">
      <c r="A248"/>
      <c r="B248"/>
      <c r="C248"/>
      <c r="D248"/>
      <c r="E248"/>
      <c r="F248"/>
      <c r="G248"/>
      <c r="H248"/>
      <c r="I248"/>
      <c r="J248"/>
      <c r="K248"/>
      <c r="L248"/>
      <c r="M248"/>
    </row>
    <row r="249" spans="1:13" x14ac:dyDescent="0.25">
      <c r="A249"/>
      <c r="B249"/>
      <c r="C249"/>
      <c r="D249"/>
      <c r="E249"/>
      <c r="F249"/>
      <c r="G249"/>
      <c r="H249"/>
      <c r="I249"/>
      <c r="J249"/>
      <c r="K249"/>
      <c r="L249"/>
      <c r="M249"/>
    </row>
    <row r="250" spans="1:13" x14ac:dyDescent="0.25">
      <c r="A250"/>
      <c r="B250"/>
      <c r="C250"/>
      <c r="D250"/>
      <c r="E250"/>
      <c r="F250"/>
      <c r="G250"/>
      <c r="H250"/>
      <c r="I250"/>
      <c r="J250"/>
      <c r="K250"/>
      <c r="L250"/>
      <c r="M250"/>
    </row>
    <row r="251" spans="1:13" x14ac:dyDescent="0.25">
      <c r="A251"/>
      <c r="B251"/>
      <c r="C251"/>
      <c r="D251"/>
      <c r="E251"/>
      <c r="F251"/>
      <c r="G251"/>
      <c r="H251"/>
      <c r="I251"/>
      <c r="J251"/>
      <c r="K251"/>
      <c r="L251"/>
      <c r="M251"/>
    </row>
    <row r="252" spans="1:13" x14ac:dyDescent="0.25">
      <c r="A252"/>
      <c r="B252"/>
      <c r="C252"/>
      <c r="D252"/>
      <c r="E252"/>
      <c r="F252"/>
      <c r="G252"/>
      <c r="H252"/>
      <c r="I252"/>
      <c r="J252"/>
      <c r="K252"/>
      <c r="L252"/>
      <c r="M252"/>
    </row>
    <row r="253" spans="1:13" x14ac:dyDescent="0.25">
      <c r="A253"/>
      <c r="B253"/>
      <c r="C253"/>
      <c r="D253"/>
      <c r="E253"/>
      <c r="F253"/>
      <c r="G253"/>
      <c r="H253"/>
      <c r="I253"/>
      <c r="J253"/>
      <c r="K253"/>
      <c r="L253"/>
      <c r="M253"/>
    </row>
    <row r="254" spans="1:13" x14ac:dyDescent="0.25">
      <c r="A254"/>
      <c r="B254"/>
      <c r="C254"/>
      <c r="D254"/>
      <c r="E254"/>
      <c r="F254"/>
      <c r="G254"/>
      <c r="H254"/>
      <c r="I254"/>
      <c r="J254"/>
      <c r="K254"/>
      <c r="L254"/>
      <c r="M254"/>
    </row>
    <row r="255" spans="1:13" x14ac:dyDescent="0.25">
      <c r="A255"/>
      <c r="B255"/>
      <c r="C255"/>
      <c r="D255"/>
      <c r="E255"/>
      <c r="F255"/>
      <c r="G255"/>
      <c r="H255"/>
      <c r="I255"/>
      <c r="J255"/>
      <c r="K255"/>
      <c r="L255"/>
      <c r="M255"/>
    </row>
    <row r="256" spans="1:13" x14ac:dyDescent="0.25">
      <c r="A256"/>
      <c r="B256"/>
      <c r="C256"/>
      <c r="D256"/>
      <c r="E256"/>
      <c r="F256"/>
      <c r="G256"/>
      <c r="H256"/>
      <c r="I256"/>
      <c r="J256"/>
      <c r="K256"/>
      <c r="L256"/>
      <c r="M256"/>
    </row>
    <row r="257" spans="1:13" x14ac:dyDescent="0.25">
      <c r="A257"/>
      <c r="B257"/>
      <c r="C257"/>
      <c r="D257"/>
      <c r="E257"/>
      <c r="F257"/>
      <c r="G257"/>
      <c r="H257"/>
      <c r="I257"/>
      <c r="J257"/>
      <c r="K257"/>
      <c r="L257"/>
      <c r="M257"/>
    </row>
    <row r="258" spans="1:13" x14ac:dyDescent="0.25">
      <c r="A258"/>
      <c r="B258"/>
      <c r="C258"/>
      <c r="D258"/>
      <c r="E258"/>
      <c r="F258"/>
      <c r="G258"/>
      <c r="H258"/>
      <c r="I258"/>
      <c r="J258"/>
      <c r="K258"/>
      <c r="L258"/>
      <c r="M258"/>
    </row>
    <row r="259" spans="1:13" x14ac:dyDescent="0.25">
      <c r="A259"/>
      <c r="B259"/>
      <c r="C259"/>
      <c r="D259"/>
      <c r="E259"/>
      <c r="F259"/>
      <c r="G259"/>
      <c r="H259"/>
      <c r="I259"/>
      <c r="J259"/>
      <c r="K259"/>
      <c r="L259"/>
      <c r="M259"/>
    </row>
    <row r="260" spans="1:13" x14ac:dyDescent="0.25">
      <c r="A260"/>
      <c r="B260"/>
      <c r="C260"/>
      <c r="D260"/>
      <c r="E260"/>
      <c r="F260"/>
      <c r="G260"/>
      <c r="H260"/>
      <c r="I260"/>
      <c r="J260"/>
      <c r="K260"/>
      <c r="L260"/>
      <c r="M260"/>
    </row>
    <row r="261" spans="1:13" x14ac:dyDescent="0.25">
      <c r="A261"/>
      <c r="B261"/>
      <c r="C261"/>
      <c r="D261"/>
      <c r="E261"/>
      <c r="F261"/>
      <c r="G261"/>
      <c r="H261"/>
      <c r="I261"/>
      <c r="J261"/>
      <c r="K261"/>
      <c r="L261"/>
      <c r="M261"/>
    </row>
    <row r="262" spans="1:13" x14ac:dyDescent="0.25">
      <c r="A262"/>
      <c r="B262"/>
      <c r="C262"/>
      <c r="D262"/>
      <c r="E262"/>
      <c r="F262"/>
      <c r="G262"/>
      <c r="H262"/>
      <c r="I262"/>
      <c r="J262"/>
      <c r="K262"/>
      <c r="L262"/>
      <c r="M262"/>
    </row>
    <row r="263" spans="1:13" x14ac:dyDescent="0.25">
      <c r="A263"/>
      <c r="B263"/>
      <c r="C263"/>
      <c r="D263"/>
      <c r="E263"/>
      <c r="F263"/>
      <c r="G263"/>
      <c r="H263"/>
      <c r="I263"/>
      <c r="J263"/>
      <c r="K263"/>
      <c r="L263"/>
      <c r="M263"/>
    </row>
    <row r="264" spans="1:13" x14ac:dyDescent="0.25">
      <c r="A264"/>
      <c r="B264"/>
      <c r="C264"/>
      <c r="D264"/>
      <c r="E264"/>
      <c r="F264"/>
      <c r="G264"/>
      <c r="H264"/>
      <c r="I264"/>
      <c r="J264"/>
      <c r="K264"/>
      <c r="L264"/>
      <c r="M264"/>
    </row>
    <row r="265" spans="1:13" x14ac:dyDescent="0.25">
      <c r="A265"/>
      <c r="B265"/>
      <c r="C265"/>
      <c r="D265"/>
      <c r="E265"/>
      <c r="F265"/>
      <c r="G265"/>
      <c r="H265"/>
      <c r="I265"/>
      <c r="J265"/>
      <c r="K265"/>
      <c r="L265"/>
      <c r="M265"/>
    </row>
    <row r="266" spans="1:13" x14ac:dyDescent="0.25">
      <c r="A266"/>
      <c r="B266"/>
      <c r="C266"/>
      <c r="D266"/>
      <c r="E266"/>
      <c r="F266"/>
      <c r="G266"/>
      <c r="H266"/>
      <c r="I266"/>
      <c r="J266"/>
      <c r="K266"/>
      <c r="L266"/>
      <c r="M266"/>
    </row>
    <row r="267" spans="1:13" x14ac:dyDescent="0.25">
      <c r="A267"/>
      <c r="B267"/>
      <c r="C267"/>
      <c r="D267"/>
      <c r="E267"/>
      <c r="F267"/>
      <c r="G267"/>
      <c r="H267"/>
      <c r="I267"/>
      <c r="J267"/>
      <c r="K267"/>
      <c r="L267"/>
      <c r="M267"/>
    </row>
    <row r="268" spans="1:13" x14ac:dyDescent="0.25">
      <c r="A268"/>
      <c r="B268"/>
      <c r="C268"/>
      <c r="D268"/>
      <c r="E268"/>
      <c r="F268"/>
      <c r="G268"/>
      <c r="H268"/>
      <c r="I268"/>
      <c r="J268"/>
      <c r="K268"/>
      <c r="L268"/>
      <c r="M268"/>
    </row>
    <row r="269" spans="1:13" x14ac:dyDescent="0.25">
      <c r="A269"/>
      <c r="B269"/>
      <c r="C269"/>
      <c r="D269"/>
      <c r="E269"/>
      <c r="F269"/>
      <c r="G269"/>
      <c r="H269"/>
      <c r="I269"/>
      <c r="J269"/>
      <c r="K269"/>
      <c r="L269"/>
      <c r="M269"/>
    </row>
    <row r="270" spans="1:13" x14ac:dyDescent="0.25">
      <c r="A270"/>
      <c r="B270"/>
      <c r="C270"/>
      <c r="D270"/>
      <c r="E270"/>
      <c r="F270"/>
      <c r="G270"/>
      <c r="H270"/>
      <c r="I270"/>
      <c r="J270"/>
      <c r="K270"/>
      <c r="L270"/>
      <c r="M270"/>
    </row>
    <row r="271" spans="1:13" x14ac:dyDescent="0.25">
      <c r="A271"/>
      <c r="B271"/>
      <c r="C271"/>
      <c r="D271"/>
      <c r="E271"/>
      <c r="F271"/>
      <c r="G271"/>
      <c r="H271"/>
      <c r="I271"/>
      <c r="J271"/>
      <c r="K271"/>
      <c r="L271"/>
      <c r="M271"/>
    </row>
    <row r="272" spans="1:13" x14ac:dyDescent="0.25">
      <c r="A272"/>
      <c r="B272"/>
      <c r="C272"/>
      <c r="D272"/>
      <c r="E272"/>
      <c r="F272"/>
      <c r="G272"/>
      <c r="H272"/>
      <c r="I272"/>
      <c r="J272"/>
      <c r="K272"/>
      <c r="L272"/>
      <c r="M272"/>
    </row>
    <row r="273" spans="1:13" x14ac:dyDescent="0.25">
      <c r="A273"/>
      <c r="B273"/>
      <c r="C273"/>
      <c r="D273"/>
      <c r="E273"/>
      <c r="F273"/>
      <c r="G273"/>
      <c r="H273"/>
      <c r="I273"/>
      <c r="J273"/>
      <c r="K273"/>
      <c r="L273"/>
      <c r="M273"/>
    </row>
    <row r="274" spans="1:13" x14ac:dyDescent="0.25">
      <c r="A274"/>
      <c r="B274"/>
      <c r="C274"/>
      <c r="D274"/>
      <c r="E274"/>
      <c r="F274"/>
      <c r="G274"/>
      <c r="H274"/>
      <c r="I274"/>
      <c r="J274"/>
      <c r="K274"/>
      <c r="L274"/>
      <c r="M274"/>
    </row>
    <row r="275" spans="1:13" x14ac:dyDescent="0.25">
      <c r="A275"/>
      <c r="B275"/>
      <c r="C275"/>
      <c r="D275"/>
      <c r="E275"/>
      <c r="F275"/>
      <c r="G275"/>
      <c r="H275"/>
      <c r="I275"/>
      <c r="J275"/>
      <c r="K275"/>
      <c r="L275"/>
      <c r="M275"/>
    </row>
    <row r="276" spans="1:13" x14ac:dyDescent="0.25">
      <c r="A276"/>
      <c r="B276"/>
      <c r="C276"/>
      <c r="D276"/>
      <c r="E276"/>
      <c r="F276"/>
      <c r="G276"/>
      <c r="H276"/>
      <c r="I276"/>
      <c r="J276"/>
      <c r="K276"/>
      <c r="L276"/>
      <c r="M276"/>
    </row>
    <row r="277" spans="1:13" x14ac:dyDescent="0.25">
      <c r="A277"/>
      <c r="B277"/>
      <c r="C277"/>
      <c r="D277"/>
      <c r="E277"/>
      <c r="F277"/>
      <c r="G277"/>
      <c r="H277"/>
      <c r="I277"/>
      <c r="J277"/>
      <c r="K277"/>
      <c r="L277"/>
      <c r="M277"/>
    </row>
    <row r="278" spans="1:13" x14ac:dyDescent="0.25">
      <c r="A278"/>
      <c r="B278"/>
      <c r="C278"/>
      <c r="D278"/>
      <c r="E278"/>
      <c r="F278"/>
      <c r="G278"/>
      <c r="H278"/>
      <c r="I278"/>
      <c r="J278"/>
      <c r="K278"/>
      <c r="L278"/>
      <c r="M278"/>
    </row>
    <row r="279" spans="1:13" x14ac:dyDescent="0.25">
      <c r="A279"/>
      <c r="B279"/>
      <c r="C279"/>
      <c r="D279"/>
      <c r="E279"/>
      <c r="F279"/>
      <c r="G279"/>
      <c r="H279"/>
      <c r="I279"/>
      <c r="J279"/>
      <c r="K279"/>
      <c r="L279"/>
      <c r="M279"/>
    </row>
    <row r="280" spans="1:13" x14ac:dyDescent="0.25">
      <c r="A280"/>
      <c r="B280"/>
      <c r="C280"/>
      <c r="D280"/>
      <c r="E280"/>
      <c r="F280"/>
      <c r="G280"/>
      <c r="H280"/>
      <c r="I280"/>
      <c r="J280"/>
      <c r="K280"/>
      <c r="L280"/>
      <c r="M280"/>
    </row>
    <row r="281" spans="1:13" x14ac:dyDescent="0.25">
      <c r="A281"/>
      <c r="B281"/>
      <c r="C281"/>
      <c r="D281"/>
      <c r="E281"/>
      <c r="F281"/>
      <c r="G281"/>
      <c r="H281"/>
      <c r="I281"/>
      <c r="J281"/>
      <c r="K281"/>
      <c r="L281"/>
      <c r="M281"/>
    </row>
    <row r="282" spans="1:13" x14ac:dyDescent="0.25">
      <c r="A282"/>
      <c r="B282"/>
      <c r="C282"/>
      <c r="D282"/>
      <c r="E282"/>
      <c r="F282"/>
      <c r="G282"/>
      <c r="H282"/>
      <c r="I282"/>
      <c r="J282"/>
      <c r="K282"/>
      <c r="L282"/>
      <c r="M282"/>
    </row>
    <row r="283" spans="1:13" x14ac:dyDescent="0.25">
      <c r="A283"/>
      <c r="B283"/>
      <c r="C283"/>
      <c r="D283"/>
      <c r="E283"/>
      <c r="F283"/>
      <c r="G283"/>
      <c r="H283"/>
      <c r="I283"/>
      <c r="J283"/>
      <c r="K283"/>
      <c r="L283"/>
      <c r="M283"/>
    </row>
    <row r="284" spans="1:13" x14ac:dyDescent="0.25">
      <c r="A284"/>
      <c r="B284"/>
      <c r="C284"/>
      <c r="D284"/>
      <c r="E284"/>
      <c r="F284"/>
      <c r="G284"/>
      <c r="H284"/>
      <c r="I284"/>
      <c r="J284"/>
      <c r="K284"/>
      <c r="L284"/>
      <c r="M284"/>
    </row>
    <row r="285" spans="1:13" x14ac:dyDescent="0.25">
      <c r="A285"/>
      <c r="B285"/>
      <c r="C285"/>
      <c r="D285"/>
      <c r="E285"/>
      <c r="F285"/>
      <c r="G285"/>
      <c r="H285"/>
      <c r="I285"/>
      <c r="J285"/>
      <c r="K285"/>
      <c r="L285"/>
      <c r="M285"/>
    </row>
    <row r="286" spans="1:13" x14ac:dyDescent="0.25">
      <c r="A286"/>
      <c r="B286"/>
      <c r="C286"/>
      <c r="D286"/>
      <c r="E286"/>
      <c r="F286"/>
      <c r="G286"/>
      <c r="H286"/>
      <c r="I286"/>
      <c r="J286"/>
      <c r="K286"/>
      <c r="L286"/>
      <c r="M286"/>
    </row>
    <row r="287" spans="1:13" x14ac:dyDescent="0.25">
      <c r="A287"/>
      <c r="B287"/>
      <c r="C287"/>
      <c r="D287"/>
      <c r="E287"/>
      <c r="F287"/>
      <c r="G287"/>
      <c r="H287"/>
      <c r="I287"/>
      <c r="J287"/>
      <c r="K287"/>
      <c r="L287"/>
      <c r="M287"/>
    </row>
    <row r="288" spans="1:13" x14ac:dyDescent="0.25">
      <c r="A288"/>
      <c r="B288"/>
      <c r="C288"/>
      <c r="D288"/>
      <c r="E288"/>
      <c r="F288"/>
      <c r="G288"/>
      <c r="H288"/>
      <c r="I288"/>
      <c r="J288"/>
      <c r="K288"/>
      <c r="L288"/>
      <c r="M288"/>
    </row>
    <row r="289" spans="1:13" x14ac:dyDescent="0.25">
      <c r="A289"/>
      <c r="B289"/>
      <c r="C289"/>
      <c r="D289"/>
      <c r="E289"/>
      <c r="F289"/>
      <c r="G289"/>
      <c r="H289"/>
      <c r="I289"/>
      <c r="J289"/>
      <c r="K289"/>
      <c r="L289"/>
      <c r="M289"/>
    </row>
    <row r="290" spans="1:13" x14ac:dyDescent="0.25">
      <c r="A290"/>
      <c r="B290"/>
      <c r="C290"/>
      <c r="D290"/>
      <c r="E290"/>
      <c r="F290"/>
      <c r="G290"/>
      <c r="H290"/>
      <c r="I290"/>
      <c r="J290"/>
      <c r="K290"/>
      <c r="L290"/>
      <c r="M290"/>
    </row>
    <row r="291" spans="1:13" x14ac:dyDescent="0.25">
      <c r="A291"/>
      <c r="B291"/>
      <c r="C291"/>
      <c r="D291"/>
      <c r="E291"/>
      <c r="F291"/>
      <c r="G291"/>
      <c r="H291"/>
      <c r="I291"/>
      <c r="J291"/>
      <c r="K291"/>
      <c r="L291"/>
      <c r="M291"/>
    </row>
    <row r="292" spans="1:13" x14ac:dyDescent="0.25">
      <c r="A292"/>
      <c r="B292"/>
      <c r="C292"/>
      <c r="D292"/>
      <c r="E292"/>
      <c r="F292"/>
      <c r="G292"/>
      <c r="H292"/>
      <c r="I292"/>
      <c r="J292"/>
      <c r="K292"/>
      <c r="L292"/>
      <c r="M292"/>
    </row>
    <row r="293" spans="1:13" x14ac:dyDescent="0.25">
      <c r="A293"/>
      <c r="B293"/>
      <c r="C293"/>
      <c r="D293"/>
      <c r="E293"/>
      <c r="F293"/>
      <c r="G293"/>
      <c r="H293"/>
      <c r="I293"/>
      <c r="J293"/>
      <c r="K293"/>
      <c r="L293"/>
      <c r="M293"/>
    </row>
    <row r="294" spans="1:13" x14ac:dyDescent="0.25">
      <c r="A294"/>
      <c r="B294"/>
      <c r="C294"/>
      <c r="D294"/>
      <c r="E294"/>
      <c r="F294"/>
      <c r="G294"/>
      <c r="H294"/>
      <c r="I294"/>
      <c r="J294"/>
      <c r="K294"/>
      <c r="L294"/>
      <c r="M294"/>
    </row>
    <row r="295" spans="1:13" x14ac:dyDescent="0.25">
      <c r="A295"/>
      <c r="B295"/>
      <c r="C295"/>
      <c r="D295"/>
      <c r="E295"/>
      <c r="F295"/>
      <c r="G295"/>
      <c r="H295"/>
      <c r="I295"/>
      <c r="J295"/>
      <c r="K295"/>
      <c r="L295"/>
      <c r="M295"/>
    </row>
    <row r="296" spans="1:13" x14ac:dyDescent="0.25">
      <c r="A296"/>
      <c r="B296"/>
      <c r="C296"/>
      <c r="D296"/>
      <c r="E296"/>
      <c r="F296"/>
      <c r="G296"/>
      <c r="H296"/>
      <c r="I296"/>
      <c r="J296"/>
      <c r="K296"/>
      <c r="L296"/>
      <c r="M296"/>
    </row>
    <row r="297" spans="1:13" x14ac:dyDescent="0.25">
      <c r="A297"/>
      <c r="B297"/>
      <c r="C297"/>
      <c r="D297"/>
      <c r="E297"/>
      <c r="F297"/>
      <c r="G297"/>
      <c r="H297"/>
      <c r="I297"/>
      <c r="J297"/>
      <c r="K297"/>
      <c r="L297"/>
      <c r="M297"/>
    </row>
    <row r="298" spans="1:13" x14ac:dyDescent="0.25">
      <c r="A298"/>
      <c r="B298"/>
      <c r="C298"/>
      <c r="D298"/>
      <c r="E298"/>
      <c r="F298"/>
      <c r="G298"/>
      <c r="H298"/>
      <c r="I298"/>
      <c r="J298"/>
      <c r="K298"/>
      <c r="L298"/>
      <c r="M298"/>
    </row>
    <row r="299" spans="1:13" x14ac:dyDescent="0.25">
      <c r="A299"/>
      <c r="B299"/>
      <c r="C299"/>
      <c r="D299"/>
      <c r="E299"/>
      <c r="F299"/>
      <c r="G299"/>
      <c r="H299"/>
      <c r="I299"/>
      <c r="J299"/>
      <c r="K299"/>
      <c r="L299"/>
      <c r="M299"/>
    </row>
    <row r="300" spans="1:13" x14ac:dyDescent="0.25">
      <c r="A300"/>
      <c r="B300"/>
      <c r="C300"/>
      <c r="D300"/>
      <c r="E300"/>
      <c r="F300"/>
      <c r="G300"/>
      <c r="H300"/>
      <c r="I300"/>
      <c r="J300"/>
      <c r="K300"/>
      <c r="L300"/>
      <c r="M300"/>
    </row>
    <row r="301" spans="1:13" x14ac:dyDescent="0.25">
      <c r="A301"/>
      <c r="B301"/>
      <c r="C301"/>
      <c r="D301"/>
      <c r="E301"/>
      <c r="F301"/>
      <c r="G301"/>
      <c r="H301"/>
      <c r="I301"/>
      <c r="J301"/>
      <c r="K301"/>
      <c r="L301"/>
      <c r="M301"/>
    </row>
    <row r="302" spans="1:13" x14ac:dyDescent="0.25">
      <c r="A302"/>
      <c r="B302"/>
      <c r="C302"/>
      <c r="D302"/>
      <c r="E302"/>
      <c r="F302"/>
      <c r="G302"/>
      <c r="H302"/>
      <c r="I302"/>
      <c r="J302"/>
      <c r="K302"/>
      <c r="L302"/>
      <c r="M302"/>
    </row>
    <row r="303" spans="1:13" x14ac:dyDescent="0.25">
      <c r="A303"/>
      <c r="B303"/>
      <c r="C303"/>
      <c r="D303"/>
      <c r="E303"/>
      <c r="F303"/>
      <c r="G303"/>
      <c r="H303"/>
      <c r="I303"/>
      <c r="J303"/>
      <c r="K303"/>
      <c r="L303"/>
      <c r="M303"/>
    </row>
    <row r="304" spans="1:13" x14ac:dyDescent="0.25">
      <c r="A304"/>
      <c r="B304"/>
      <c r="C304"/>
      <c r="D304"/>
      <c r="E304"/>
      <c r="F304"/>
      <c r="G304"/>
      <c r="H304"/>
      <c r="I304"/>
      <c r="J304"/>
      <c r="K304"/>
      <c r="L304"/>
      <c r="M304"/>
    </row>
    <row r="305" spans="1:13" x14ac:dyDescent="0.25">
      <c r="A305"/>
      <c r="B305"/>
      <c r="C305"/>
      <c r="D305"/>
      <c r="E305"/>
      <c r="F305"/>
      <c r="G305"/>
      <c r="H305"/>
      <c r="I305"/>
      <c r="J305"/>
      <c r="K305"/>
      <c r="L305"/>
      <c r="M305"/>
    </row>
    <row r="306" spans="1:13" x14ac:dyDescent="0.25">
      <c r="A306"/>
      <c r="B306"/>
      <c r="C306"/>
      <c r="D306"/>
      <c r="E306"/>
      <c r="F306"/>
      <c r="G306"/>
      <c r="H306"/>
      <c r="I306"/>
      <c r="J306"/>
      <c r="K306"/>
      <c r="L306"/>
      <c r="M306"/>
    </row>
    <row r="307" spans="1:13" x14ac:dyDescent="0.25">
      <c r="A307"/>
      <c r="B307"/>
      <c r="C307"/>
      <c r="D307"/>
      <c r="E307"/>
      <c r="F307"/>
      <c r="G307"/>
      <c r="H307"/>
      <c r="I307"/>
      <c r="J307"/>
      <c r="K307"/>
      <c r="L307"/>
      <c r="M307"/>
    </row>
    <row r="308" spans="1:13" x14ac:dyDescent="0.25">
      <c r="A308"/>
      <c r="B308"/>
      <c r="C308"/>
      <c r="D308"/>
      <c r="E308"/>
      <c r="F308"/>
      <c r="G308"/>
      <c r="H308"/>
      <c r="I308"/>
      <c r="J308"/>
      <c r="K308"/>
      <c r="L308"/>
      <c r="M308"/>
    </row>
    <row r="309" spans="1:13" x14ac:dyDescent="0.25">
      <c r="A309"/>
      <c r="B309"/>
      <c r="C309"/>
      <c r="D309"/>
      <c r="E309"/>
      <c r="F309"/>
      <c r="G309"/>
      <c r="H309"/>
      <c r="I309"/>
      <c r="J309"/>
      <c r="K309"/>
      <c r="L309"/>
      <c r="M309"/>
    </row>
    <row r="310" spans="1:13" x14ac:dyDescent="0.25">
      <c r="A310"/>
      <c r="B310"/>
      <c r="C310"/>
      <c r="D310"/>
      <c r="E310"/>
      <c r="F310"/>
      <c r="G310"/>
      <c r="H310"/>
      <c r="I310"/>
      <c r="J310"/>
      <c r="K310"/>
      <c r="L310"/>
      <c r="M310"/>
    </row>
    <row r="311" spans="1:13" x14ac:dyDescent="0.25">
      <c r="A311"/>
      <c r="B311"/>
      <c r="C311"/>
      <c r="D311"/>
      <c r="E311"/>
      <c r="F311"/>
      <c r="G311"/>
      <c r="H311"/>
      <c r="I311"/>
      <c r="J311"/>
      <c r="K311"/>
      <c r="L311"/>
      <c r="M311"/>
    </row>
    <row r="312" spans="1:13" x14ac:dyDescent="0.25">
      <c r="A312"/>
      <c r="B312"/>
      <c r="C312"/>
      <c r="D312"/>
      <c r="E312"/>
      <c r="F312"/>
      <c r="G312"/>
      <c r="H312"/>
      <c r="I312"/>
      <c r="J312"/>
      <c r="K312"/>
      <c r="L312"/>
      <c r="M312"/>
    </row>
    <row r="313" spans="1:13" x14ac:dyDescent="0.25">
      <c r="A313"/>
      <c r="B313"/>
      <c r="C313"/>
      <c r="D313"/>
      <c r="E313"/>
      <c r="F313"/>
      <c r="G313"/>
      <c r="H313"/>
      <c r="I313"/>
      <c r="J313"/>
      <c r="K313"/>
      <c r="L313"/>
      <c r="M313"/>
    </row>
    <row r="314" spans="1:13" x14ac:dyDescent="0.25">
      <c r="A314"/>
      <c r="B314"/>
      <c r="C314"/>
      <c r="D314"/>
      <c r="E314"/>
      <c r="F314"/>
      <c r="G314"/>
      <c r="H314"/>
      <c r="I314"/>
      <c r="J314"/>
      <c r="K314"/>
      <c r="L314"/>
      <c r="M314"/>
    </row>
    <row r="315" spans="1:13" x14ac:dyDescent="0.25">
      <c r="A315"/>
      <c r="B315"/>
      <c r="C315"/>
      <c r="D315"/>
      <c r="E315"/>
      <c r="F315"/>
      <c r="G315"/>
      <c r="H315"/>
      <c r="I315"/>
      <c r="J315"/>
      <c r="K315"/>
      <c r="L315"/>
      <c r="M315"/>
    </row>
    <row r="316" spans="1:13" x14ac:dyDescent="0.25">
      <c r="A316"/>
      <c r="B316"/>
      <c r="C316"/>
      <c r="D316"/>
      <c r="E316"/>
      <c r="F316"/>
      <c r="G316"/>
      <c r="H316"/>
      <c r="I316"/>
      <c r="J316"/>
      <c r="K316"/>
      <c r="L316"/>
      <c r="M316"/>
    </row>
    <row r="317" spans="1:13" x14ac:dyDescent="0.25">
      <c r="A317"/>
      <c r="B317"/>
      <c r="C317"/>
      <c r="D317"/>
      <c r="E317"/>
      <c r="F317"/>
      <c r="G317"/>
      <c r="H317"/>
      <c r="I317"/>
      <c r="J317"/>
      <c r="K317"/>
      <c r="L317"/>
      <c r="M317"/>
    </row>
    <row r="318" spans="1:13" x14ac:dyDescent="0.25">
      <c r="A318"/>
      <c r="B318"/>
      <c r="C318"/>
      <c r="D318"/>
      <c r="E318"/>
      <c r="F318"/>
      <c r="G318"/>
      <c r="H318"/>
      <c r="I318"/>
      <c r="J318"/>
      <c r="K318"/>
      <c r="L318"/>
      <c r="M318"/>
    </row>
    <row r="319" spans="1:13" x14ac:dyDescent="0.25">
      <c r="A319"/>
      <c r="B319"/>
      <c r="C319"/>
      <c r="D319"/>
      <c r="E319"/>
      <c r="F319"/>
      <c r="G319"/>
      <c r="H319"/>
      <c r="I319"/>
      <c r="J319"/>
      <c r="K319"/>
      <c r="L319"/>
      <c r="M319"/>
    </row>
    <row r="320" spans="1:13" x14ac:dyDescent="0.25">
      <c r="A320"/>
      <c r="B320"/>
      <c r="C320"/>
      <c r="D320"/>
      <c r="E320"/>
      <c r="F320"/>
      <c r="G320"/>
      <c r="H320"/>
      <c r="I320"/>
      <c r="J320"/>
      <c r="K320"/>
      <c r="L320"/>
      <c r="M320"/>
    </row>
    <row r="321" spans="1:13" x14ac:dyDescent="0.25">
      <c r="A321"/>
      <c r="B321"/>
      <c r="C321"/>
      <c r="D321"/>
      <c r="E321"/>
      <c r="F321"/>
      <c r="G321"/>
      <c r="H321"/>
      <c r="I321"/>
      <c r="J321"/>
      <c r="K321"/>
      <c r="L321"/>
      <c r="M321"/>
    </row>
    <row r="322" spans="1:13" x14ac:dyDescent="0.25">
      <c r="A322"/>
      <c r="B322"/>
      <c r="C322"/>
      <c r="D322"/>
      <c r="E322"/>
      <c r="F322"/>
      <c r="G322"/>
      <c r="H322"/>
      <c r="I322"/>
      <c r="J322"/>
      <c r="K322"/>
      <c r="L322"/>
      <c r="M322"/>
    </row>
    <row r="323" spans="1:13" x14ac:dyDescent="0.25">
      <c r="A323"/>
      <c r="B323"/>
      <c r="C323"/>
      <c r="D323"/>
      <c r="E323"/>
      <c r="F323"/>
      <c r="G323"/>
      <c r="H323"/>
      <c r="I323"/>
      <c r="J323"/>
      <c r="K323"/>
      <c r="L323"/>
      <c r="M323"/>
    </row>
    <row r="324" spans="1:13" x14ac:dyDescent="0.25">
      <c r="A324"/>
      <c r="B324"/>
      <c r="C324"/>
      <c r="D324"/>
      <c r="E324"/>
      <c r="F324"/>
      <c r="G324"/>
      <c r="H324"/>
      <c r="I324"/>
      <c r="J324"/>
      <c r="K324"/>
      <c r="L324"/>
      <c r="M324"/>
    </row>
    <row r="325" spans="1:13" x14ac:dyDescent="0.25">
      <c r="A325"/>
      <c r="B325"/>
      <c r="C325"/>
      <c r="D325"/>
      <c r="E325"/>
      <c r="F325"/>
      <c r="G325"/>
      <c r="H325"/>
      <c r="I325"/>
      <c r="J325"/>
      <c r="K325"/>
      <c r="L325"/>
      <c r="M325"/>
    </row>
    <row r="326" spans="1:13" x14ac:dyDescent="0.25">
      <c r="A326"/>
      <c r="B326"/>
      <c r="C326"/>
      <c r="D326"/>
      <c r="E326"/>
      <c r="F326"/>
      <c r="G326"/>
      <c r="H326"/>
      <c r="I326"/>
      <c r="J326"/>
      <c r="K326"/>
      <c r="L326"/>
      <c r="M326"/>
    </row>
    <row r="327" spans="1:13" x14ac:dyDescent="0.25">
      <c r="A327"/>
      <c r="B327"/>
      <c r="C327"/>
      <c r="D327"/>
      <c r="E327"/>
      <c r="F327"/>
      <c r="G327"/>
      <c r="H327"/>
      <c r="I327"/>
      <c r="J327"/>
      <c r="K327"/>
      <c r="L327"/>
      <c r="M327"/>
    </row>
    <row r="328" spans="1:13" x14ac:dyDescent="0.25">
      <c r="A328"/>
      <c r="B328"/>
      <c r="C328"/>
      <c r="D328"/>
      <c r="E328"/>
      <c r="F328"/>
      <c r="G328"/>
      <c r="H328"/>
      <c r="I328"/>
      <c r="J328"/>
      <c r="K328"/>
      <c r="L328"/>
      <c r="M328"/>
    </row>
    <row r="329" spans="1:13" x14ac:dyDescent="0.25">
      <c r="A329"/>
      <c r="B329"/>
      <c r="C329"/>
      <c r="D329"/>
      <c r="E329"/>
      <c r="F329"/>
      <c r="G329"/>
      <c r="H329"/>
      <c r="I329"/>
      <c r="J329"/>
      <c r="K329"/>
      <c r="L329"/>
      <c r="M329"/>
    </row>
    <row r="330" spans="1:13" x14ac:dyDescent="0.25">
      <c r="A330"/>
      <c r="B330"/>
      <c r="C330"/>
      <c r="D330"/>
      <c r="E330"/>
      <c r="F330"/>
      <c r="G330"/>
      <c r="H330"/>
      <c r="I330"/>
      <c r="J330"/>
      <c r="K330"/>
      <c r="L330"/>
      <c r="M330"/>
    </row>
    <row r="331" spans="1:13" x14ac:dyDescent="0.25">
      <c r="A331"/>
      <c r="B331"/>
      <c r="C331"/>
      <c r="D331"/>
      <c r="E331"/>
      <c r="F331"/>
      <c r="G331"/>
      <c r="H331"/>
      <c r="I331"/>
      <c r="J331"/>
      <c r="K331"/>
      <c r="L331"/>
      <c r="M331"/>
    </row>
    <row r="332" spans="1:13" x14ac:dyDescent="0.25">
      <c r="A332"/>
      <c r="B332"/>
      <c r="C332"/>
      <c r="D332"/>
      <c r="E332"/>
      <c r="F332"/>
      <c r="G332"/>
      <c r="H332"/>
      <c r="I332"/>
      <c r="J332"/>
      <c r="K332"/>
      <c r="L332"/>
      <c r="M332"/>
    </row>
    <row r="333" spans="1:13" x14ac:dyDescent="0.25">
      <c r="A333"/>
      <c r="B333"/>
      <c r="C333"/>
      <c r="D333"/>
      <c r="E333"/>
      <c r="F333"/>
      <c r="G333"/>
      <c r="H333"/>
      <c r="I333"/>
      <c r="J333"/>
      <c r="K333"/>
      <c r="L333"/>
      <c r="M333"/>
    </row>
    <row r="334" spans="1:13" x14ac:dyDescent="0.25">
      <c r="A334"/>
      <c r="B334"/>
      <c r="C334"/>
      <c r="D334"/>
      <c r="E334"/>
      <c r="F334"/>
      <c r="G334"/>
      <c r="H334"/>
      <c r="I334"/>
      <c r="J334"/>
      <c r="K334"/>
      <c r="L334"/>
      <c r="M334"/>
    </row>
    <row r="335" spans="1:13" x14ac:dyDescent="0.25">
      <c r="A335"/>
      <c r="B335"/>
      <c r="C335"/>
      <c r="D335"/>
      <c r="E335"/>
      <c r="F335"/>
      <c r="G335"/>
      <c r="H335"/>
      <c r="I335"/>
      <c r="J335"/>
      <c r="K335"/>
      <c r="L335"/>
      <c r="M335"/>
    </row>
    <row r="336" spans="1:13" x14ac:dyDescent="0.25">
      <c r="A336"/>
      <c r="B336"/>
      <c r="C336"/>
      <c r="D336"/>
      <c r="E336"/>
      <c r="F336"/>
      <c r="G336"/>
      <c r="H336"/>
      <c r="I336"/>
      <c r="J336"/>
      <c r="K336"/>
      <c r="L336"/>
      <c r="M336"/>
    </row>
    <row r="337" spans="1:13" x14ac:dyDescent="0.25">
      <c r="A337"/>
      <c r="B337"/>
      <c r="C337"/>
      <c r="D337"/>
      <c r="E337"/>
      <c r="F337"/>
      <c r="G337"/>
      <c r="H337"/>
      <c r="I337"/>
      <c r="J337"/>
      <c r="K337"/>
      <c r="L337"/>
      <c r="M337"/>
    </row>
    <row r="338" spans="1:13" x14ac:dyDescent="0.25">
      <c r="A338"/>
      <c r="B338"/>
      <c r="C338"/>
      <c r="D338"/>
      <c r="E338"/>
      <c r="F338"/>
      <c r="G338"/>
      <c r="H338"/>
      <c r="I338"/>
      <c r="J338"/>
      <c r="K338"/>
      <c r="L338"/>
      <c r="M338"/>
    </row>
    <row r="339" spans="1:13" x14ac:dyDescent="0.25">
      <c r="A339"/>
      <c r="B339"/>
      <c r="C339"/>
      <c r="D339"/>
      <c r="E339"/>
      <c r="F339"/>
      <c r="G339"/>
      <c r="H339"/>
      <c r="I339"/>
      <c r="J339"/>
      <c r="K339"/>
      <c r="L339"/>
      <c r="M339"/>
    </row>
    <row r="340" spans="1:13" x14ac:dyDescent="0.25">
      <c r="A340"/>
      <c r="B340"/>
      <c r="C340"/>
      <c r="D340"/>
      <c r="E340"/>
      <c r="F340"/>
      <c r="G340"/>
      <c r="H340"/>
      <c r="I340"/>
      <c r="J340"/>
      <c r="K340"/>
      <c r="L340"/>
      <c r="M340"/>
    </row>
    <row r="341" spans="1:13" x14ac:dyDescent="0.25">
      <c r="A341"/>
      <c r="B341"/>
      <c r="C341"/>
      <c r="D341"/>
      <c r="E341"/>
      <c r="F341"/>
      <c r="G341"/>
      <c r="H341"/>
      <c r="I341"/>
      <c r="J341"/>
      <c r="K341"/>
      <c r="L341"/>
      <c r="M341"/>
    </row>
    <row r="342" spans="1:13" x14ac:dyDescent="0.25">
      <c r="A342"/>
      <c r="B342"/>
      <c r="C342"/>
      <c r="D342"/>
      <c r="E342"/>
      <c r="F342"/>
      <c r="G342"/>
      <c r="H342"/>
      <c r="I342"/>
      <c r="J342"/>
      <c r="K342"/>
      <c r="L342"/>
      <c r="M342"/>
    </row>
    <row r="343" spans="1:13" x14ac:dyDescent="0.25">
      <c r="A343"/>
      <c r="B343"/>
      <c r="C343"/>
      <c r="D343"/>
      <c r="E343"/>
      <c r="F343"/>
      <c r="G343"/>
      <c r="H343"/>
      <c r="I343"/>
      <c r="J343"/>
      <c r="K343"/>
      <c r="L343"/>
      <c r="M343"/>
    </row>
    <row r="344" spans="1:13" x14ac:dyDescent="0.25">
      <c r="A344"/>
      <c r="B344"/>
      <c r="C344"/>
      <c r="D344"/>
      <c r="E344"/>
      <c r="F344"/>
      <c r="G344"/>
      <c r="H344"/>
      <c r="I344"/>
      <c r="J344"/>
      <c r="K344"/>
      <c r="L344"/>
      <c r="M344"/>
    </row>
    <row r="345" spans="1:13" x14ac:dyDescent="0.25">
      <c r="A345"/>
      <c r="B345"/>
      <c r="C345"/>
      <c r="D345"/>
      <c r="E345"/>
      <c r="F345"/>
      <c r="G345"/>
      <c r="H345"/>
      <c r="I345"/>
      <c r="J345"/>
      <c r="K345"/>
      <c r="L345"/>
      <c r="M345"/>
    </row>
    <row r="346" spans="1:13" x14ac:dyDescent="0.25">
      <c r="A346"/>
      <c r="B346"/>
      <c r="C346"/>
      <c r="D346"/>
      <c r="E346"/>
      <c r="F346"/>
      <c r="G346"/>
      <c r="H346"/>
      <c r="I346"/>
      <c r="J346"/>
      <c r="K346"/>
      <c r="L346"/>
      <c r="M346"/>
    </row>
    <row r="347" spans="1:13" x14ac:dyDescent="0.25">
      <c r="A347"/>
      <c r="B347"/>
      <c r="C347"/>
      <c r="D347"/>
      <c r="E347"/>
      <c r="F347"/>
      <c r="G347"/>
      <c r="H347"/>
      <c r="I347"/>
      <c r="J347"/>
      <c r="K347"/>
      <c r="L347"/>
      <c r="M347"/>
    </row>
    <row r="348" spans="1:13" x14ac:dyDescent="0.25">
      <c r="A348"/>
      <c r="B348"/>
      <c r="C348"/>
      <c r="D348"/>
      <c r="E348"/>
      <c r="F348"/>
      <c r="G348"/>
      <c r="H348"/>
      <c r="I348"/>
      <c r="J348"/>
      <c r="K348"/>
      <c r="L348"/>
      <c r="M348"/>
    </row>
    <row r="349" spans="1:13" x14ac:dyDescent="0.25">
      <c r="A349"/>
      <c r="B349"/>
      <c r="C349"/>
      <c r="D349"/>
      <c r="E349"/>
      <c r="F349"/>
      <c r="G349"/>
      <c r="H349"/>
      <c r="I349"/>
      <c r="J349"/>
      <c r="K349"/>
      <c r="L349"/>
      <c r="M349"/>
    </row>
    <row r="350" spans="1:13" x14ac:dyDescent="0.25">
      <c r="A350"/>
      <c r="B350"/>
      <c r="C350"/>
      <c r="D350"/>
      <c r="E350"/>
      <c r="F350"/>
      <c r="G350"/>
      <c r="H350"/>
      <c r="I350"/>
      <c r="J350"/>
      <c r="K350"/>
      <c r="L350"/>
      <c r="M350"/>
    </row>
    <row r="351" spans="1:13" x14ac:dyDescent="0.25">
      <c r="A351"/>
      <c r="B351"/>
      <c r="C351"/>
      <c r="D351"/>
      <c r="E351"/>
      <c r="F351"/>
      <c r="G351"/>
      <c r="H351"/>
      <c r="I351"/>
      <c r="J351"/>
      <c r="K351"/>
      <c r="L351"/>
      <c r="M351"/>
    </row>
    <row r="352" spans="1:13" x14ac:dyDescent="0.25">
      <c r="A352"/>
      <c r="B352"/>
      <c r="C352"/>
      <c r="D352"/>
      <c r="E352"/>
      <c r="F352"/>
      <c r="G352"/>
      <c r="H352"/>
      <c r="I352"/>
      <c r="J352"/>
      <c r="K352"/>
      <c r="L352"/>
      <c r="M352"/>
    </row>
    <row r="353" spans="1:13" x14ac:dyDescent="0.25">
      <c r="A353"/>
      <c r="B353"/>
      <c r="C353"/>
      <c r="D353"/>
      <c r="E353"/>
      <c r="F353"/>
      <c r="G353"/>
      <c r="H353"/>
      <c r="I353"/>
      <c r="J353"/>
      <c r="K353"/>
      <c r="L353"/>
      <c r="M353"/>
    </row>
    <row r="354" spans="1:13" x14ac:dyDescent="0.25">
      <c r="A354"/>
      <c r="B354"/>
      <c r="C354"/>
      <c r="D354"/>
      <c r="E354"/>
      <c r="F354"/>
      <c r="G354"/>
      <c r="H354"/>
      <c r="I354"/>
      <c r="J354"/>
      <c r="K354"/>
      <c r="L354"/>
      <c r="M354"/>
    </row>
    <row r="355" spans="1:13" x14ac:dyDescent="0.25">
      <c r="A355"/>
      <c r="B355"/>
      <c r="C355"/>
      <c r="D355"/>
      <c r="E355"/>
      <c r="F355"/>
      <c r="G355"/>
      <c r="H355"/>
      <c r="I355"/>
      <c r="J355"/>
      <c r="K355"/>
      <c r="L355"/>
      <c r="M355"/>
    </row>
    <row r="356" spans="1:13" x14ac:dyDescent="0.25">
      <c r="A356"/>
      <c r="B356"/>
      <c r="C356"/>
      <c r="D356"/>
      <c r="E356"/>
      <c r="F356"/>
      <c r="G356"/>
      <c r="H356"/>
      <c r="I356"/>
      <c r="J356"/>
      <c r="K356"/>
      <c r="L356"/>
      <c r="M356"/>
    </row>
    <row r="357" spans="1:13" x14ac:dyDescent="0.25">
      <c r="A357"/>
      <c r="B357"/>
      <c r="C357"/>
      <c r="D357"/>
      <c r="E357"/>
      <c r="F357"/>
      <c r="G357"/>
      <c r="H357"/>
      <c r="I357"/>
      <c r="J357"/>
      <c r="K357"/>
      <c r="L357"/>
      <c r="M357"/>
    </row>
    <row r="358" spans="1:13" x14ac:dyDescent="0.25">
      <c r="A358"/>
      <c r="B358"/>
      <c r="C358"/>
      <c r="D358"/>
      <c r="E358"/>
      <c r="F358"/>
      <c r="G358"/>
      <c r="H358"/>
      <c r="I358"/>
      <c r="J358"/>
      <c r="K358"/>
      <c r="L358"/>
      <c r="M358"/>
    </row>
    <row r="359" spans="1:13" x14ac:dyDescent="0.25">
      <c r="A359"/>
      <c r="B359"/>
      <c r="C359"/>
      <c r="D359"/>
      <c r="E359"/>
      <c r="F359"/>
      <c r="G359"/>
      <c r="H359"/>
      <c r="I359"/>
      <c r="J359"/>
      <c r="K359"/>
      <c r="L359"/>
      <c r="M359"/>
    </row>
    <row r="360" spans="1:13" x14ac:dyDescent="0.25">
      <c r="A360"/>
      <c r="B360"/>
      <c r="C360"/>
      <c r="D360"/>
      <c r="E360"/>
      <c r="F360"/>
      <c r="G360"/>
      <c r="H360"/>
      <c r="I360"/>
      <c r="J360"/>
      <c r="K360"/>
      <c r="L360"/>
      <c r="M360"/>
    </row>
    <row r="361" spans="1:13" x14ac:dyDescent="0.25">
      <c r="A361"/>
      <c r="B361"/>
      <c r="C361"/>
      <c r="D361"/>
      <c r="E361"/>
      <c r="F361"/>
      <c r="G361"/>
      <c r="H361"/>
      <c r="I361"/>
      <c r="J361"/>
      <c r="K361"/>
      <c r="L361"/>
      <c r="M361"/>
    </row>
    <row r="362" spans="1:13" x14ac:dyDescent="0.25">
      <c r="A362"/>
      <c r="B362"/>
      <c r="C362"/>
      <c r="D362"/>
      <c r="E362"/>
      <c r="F362"/>
      <c r="G362"/>
      <c r="H362"/>
      <c r="I362"/>
      <c r="J362"/>
      <c r="K362"/>
      <c r="L362"/>
      <c r="M362"/>
    </row>
    <row r="363" spans="1:13" x14ac:dyDescent="0.25">
      <c r="A363"/>
      <c r="B363"/>
      <c r="C363"/>
      <c r="D363"/>
      <c r="E363"/>
      <c r="F363"/>
      <c r="G363"/>
      <c r="H363"/>
      <c r="I363"/>
      <c r="J363"/>
      <c r="K363"/>
      <c r="L363"/>
      <c r="M363"/>
    </row>
    <row r="364" spans="1:13" x14ac:dyDescent="0.25">
      <c r="A364"/>
      <c r="B364"/>
      <c r="C364"/>
      <c r="D364"/>
      <c r="E364"/>
      <c r="F364"/>
      <c r="G364"/>
      <c r="H364"/>
      <c r="I364"/>
      <c r="J364"/>
      <c r="K364"/>
      <c r="L364"/>
      <c r="M364"/>
    </row>
    <row r="365" spans="1:13" x14ac:dyDescent="0.25">
      <c r="A365"/>
      <c r="B365"/>
      <c r="C365"/>
      <c r="D365"/>
      <c r="E365"/>
      <c r="F365"/>
      <c r="G365"/>
      <c r="H365"/>
      <c r="I365"/>
      <c r="J365"/>
      <c r="K365"/>
      <c r="L365"/>
      <c r="M365"/>
    </row>
    <row r="366" spans="1:13" x14ac:dyDescent="0.25">
      <c r="A366"/>
      <c r="B366"/>
      <c r="C366"/>
      <c r="D366"/>
      <c r="E366"/>
      <c r="F366"/>
      <c r="G366"/>
      <c r="H366"/>
      <c r="I366"/>
      <c r="J366"/>
      <c r="K366"/>
      <c r="L366"/>
      <c r="M366"/>
    </row>
    <row r="367" spans="1:13" x14ac:dyDescent="0.25">
      <c r="A367"/>
      <c r="B367"/>
      <c r="C367"/>
      <c r="D367"/>
      <c r="E367"/>
      <c r="F367"/>
      <c r="G367"/>
      <c r="H367"/>
      <c r="I367"/>
      <c r="J367"/>
      <c r="K367"/>
      <c r="L367"/>
      <c r="M367"/>
    </row>
    <row r="368" spans="1:13" x14ac:dyDescent="0.25">
      <c r="A368"/>
      <c r="B368"/>
      <c r="C368"/>
      <c r="D368"/>
      <c r="E368"/>
      <c r="F368"/>
      <c r="G368"/>
      <c r="H368"/>
      <c r="I368"/>
      <c r="J368"/>
      <c r="K368"/>
      <c r="L368"/>
      <c r="M368"/>
    </row>
    <row r="369" spans="1:13" x14ac:dyDescent="0.25">
      <c r="A369"/>
      <c r="B369"/>
      <c r="C369"/>
      <c r="D369"/>
      <c r="E369"/>
      <c r="F369"/>
      <c r="G369"/>
      <c r="H369"/>
      <c r="I369"/>
      <c r="J369"/>
      <c r="K369"/>
      <c r="L369"/>
      <c r="M369"/>
    </row>
    <row r="370" spans="1:13" x14ac:dyDescent="0.25">
      <c r="A370"/>
      <c r="B370"/>
      <c r="C370"/>
      <c r="D370"/>
      <c r="E370"/>
      <c r="F370"/>
      <c r="G370"/>
      <c r="H370"/>
      <c r="I370"/>
      <c r="J370"/>
      <c r="K370"/>
      <c r="L370"/>
      <c r="M370"/>
    </row>
    <row r="371" spans="1:13" x14ac:dyDescent="0.25">
      <c r="A371"/>
      <c r="B371"/>
      <c r="C371"/>
      <c r="D371"/>
      <c r="E371"/>
      <c r="F371"/>
      <c r="G371"/>
      <c r="H371"/>
      <c r="I371"/>
      <c r="J371"/>
      <c r="K371"/>
      <c r="L371"/>
      <c r="M371"/>
    </row>
    <row r="372" spans="1:13" x14ac:dyDescent="0.25">
      <c r="A372"/>
      <c r="B372"/>
      <c r="C372"/>
      <c r="D372"/>
      <c r="E372"/>
      <c r="F372"/>
      <c r="G372"/>
      <c r="H372"/>
      <c r="I372"/>
      <c r="J372"/>
      <c r="K372"/>
      <c r="L372"/>
      <c r="M372"/>
    </row>
    <row r="373" spans="1:13" x14ac:dyDescent="0.25">
      <c r="A373"/>
      <c r="B373"/>
      <c r="C373"/>
      <c r="D373"/>
      <c r="E373"/>
      <c r="F373"/>
      <c r="G373"/>
      <c r="H373"/>
      <c r="I373"/>
      <c r="J373"/>
      <c r="K373"/>
      <c r="L373"/>
      <c r="M373"/>
    </row>
    <row r="374" spans="1:13" x14ac:dyDescent="0.25">
      <c r="A374"/>
      <c r="B374"/>
      <c r="C374"/>
      <c r="D374"/>
      <c r="E374"/>
      <c r="F374"/>
      <c r="G374"/>
      <c r="H374"/>
      <c r="I374"/>
      <c r="J374"/>
      <c r="K374"/>
      <c r="L374"/>
      <c r="M374"/>
    </row>
    <row r="375" spans="1:13" x14ac:dyDescent="0.25">
      <c r="A375"/>
      <c r="B375"/>
      <c r="C375"/>
      <c r="D375"/>
      <c r="E375"/>
      <c r="F375"/>
      <c r="G375"/>
      <c r="H375"/>
      <c r="I375"/>
      <c r="J375"/>
      <c r="K375"/>
      <c r="L375"/>
      <c r="M375"/>
    </row>
    <row r="376" spans="1:13" x14ac:dyDescent="0.25">
      <c r="A376"/>
      <c r="B376"/>
      <c r="C376"/>
      <c r="D376"/>
      <c r="E376"/>
      <c r="F376"/>
      <c r="G376"/>
      <c r="H376"/>
      <c r="I376"/>
      <c r="J376"/>
      <c r="K376"/>
      <c r="L376"/>
      <c r="M376"/>
    </row>
    <row r="377" spans="1:13" x14ac:dyDescent="0.25">
      <c r="A377"/>
      <c r="B377"/>
      <c r="C377"/>
      <c r="D377"/>
      <c r="E377"/>
      <c r="F377"/>
      <c r="G377"/>
      <c r="H377"/>
      <c r="I377"/>
      <c r="J377"/>
      <c r="K377"/>
      <c r="L377"/>
      <c r="M377"/>
    </row>
    <row r="378" spans="1:13" x14ac:dyDescent="0.25">
      <c r="A378"/>
      <c r="B378"/>
      <c r="C378"/>
      <c r="D378"/>
      <c r="E378"/>
      <c r="F378"/>
      <c r="G378"/>
      <c r="H378"/>
      <c r="I378"/>
      <c r="J378"/>
      <c r="K378"/>
      <c r="L378"/>
      <c r="M378"/>
    </row>
    <row r="379" spans="1:13" x14ac:dyDescent="0.25">
      <c r="A379"/>
      <c r="B379"/>
      <c r="C379"/>
      <c r="D379"/>
      <c r="E379"/>
      <c r="F379"/>
      <c r="G379"/>
      <c r="H379"/>
      <c r="I379"/>
      <c r="J379"/>
      <c r="K379"/>
      <c r="L379"/>
      <c r="M379"/>
    </row>
    <row r="380" spans="1:13" x14ac:dyDescent="0.25">
      <c r="A380"/>
      <c r="B380"/>
      <c r="C380"/>
      <c r="D380"/>
      <c r="E380"/>
      <c r="F380"/>
      <c r="G380"/>
      <c r="H380"/>
      <c r="I380"/>
      <c r="J380"/>
      <c r="K380"/>
      <c r="L380"/>
      <c r="M380"/>
    </row>
    <row r="381" spans="1:13" x14ac:dyDescent="0.25">
      <c r="A381"/>
      <c r="B381"/>
      <c r="C381"/>
      <c r="D381"/>
      <c r="E381"/>
      <c r="F381"/>
      <c r="G381"/>
      <c r="H381"/>
      <c r="I381"/>
      <c r="J381"/>
      <c r="K381"/>
      <c r="L381"/>
      <c r="M381"/>
    </row>
    <row r="382" spans="1:13" x14ac:dyDescent="0.25">
      <c r="A382"/>
      <c r="B382"/>
      <c r="C382"/>
      <c r="D382"/>
      <c r="E382"/>
      <c r="F382"/>
      <c r="G382"/>
      <c r="H382"/>
      <c r="I382"/>
      <c r="J382"/>
      <c r="K382"/>
      <c r="L382"/>
      <c r="M382"/>
    </row>
    <row r="383" spans="1:13" x14ac:dyDescent="0.25">
      <c r="A383"/>
      <c r="B383"/>
      <c r="C383"/>
      <c r="D383"/>
      <c r="E383"/>
      <c r="F383"/>
      <c r="G383"/>
      <c r="H383"/>
      <c r="I383"/>
      <c r="J383"/>
      <c r="K383"/>
      <c r="L383"/>
      <c r="M383"/>
    </row>
    <row r="384" spans="1:13" x14ac:dyDescent="0.25">
      <c r="A384"/>
      <c r="B384"/>
      <c r="C384"/>
      <c r="D384"/>
      <c r="E384"/>
      <c r="F384"/>
      <c r="G384"/>
      <c r="H384"/>
      <c r="I384"/>
      <c r="J384"/>
      <c r="K384"/>
      <c r="L384"/>
      <c r="M384"/>
    </row>
    <row r="385" spans="1:13" x14ac:dyDescent="0.25">
      <c r="A385"/>
      <c r="B385"/>
      <c r="C385"/>
      <c r="D385"/>
      <c r="E385"/>
      <c r="F385"/>
      <c r="G385"/>
      <c r="H385"/>
      <c r="I385"/>
      <c r="J385"/>
      <c r="K385"/>
      <c r="L385"/>
      <c r="M385"/>
    </row>
    <row r="386" spans="1:13" x14ac:dyDescent="0.25">
      <c r="A386"/>
      <c r="B386"/>
      <c r="C386"/>
      <c r="D386"/>
      <c r="E386"/>
      <c r="F386"/>
      <c r="G386"/>
      <c r="H386"/>
      <c r="I386"/>
      <c r="J386"/>
      <c r="K386"/>
      <c r="L386"/>
      <c r="M386"/>
    </row>
    <row r="387" spans="1:13" x14ac:dyDescent="0.25">
      <c r="A387"/>
      <c r="B387"/>
      <c r="C387"/>
      <c r="D387"/>
      <c r="E387"/>
      <c r="F387"/>
      <c r="G387"/>
      <c r="H387"/>
      <c r="I387"/>
      <c r="J387"/>
      <c r="K387"/>
      <c r="L387"/>
      <c r="M387"/>
    </row>
    <row r="388" spans="1:13" x14ac:dyDescent="0.25">
      <c r="A388"/>
      <c r="B388"/>
      <c r="C388"/>
      <c r="D388"/>
      <c r="E388"/>
      <c r="F388"/>
      <c r="G388"/>
      <c r="H388"/>
      <c r="I388"/>
      <c r="J388"/>
      <c r="K388"/>
      <c r="L388"/>
      <c r="M388"/>
    </row>
    <row r="389" spans="1:13" x14ac:dyDescent="0.25">
      <c r="A389"/>
      <c r="B389"/>
      <c r="C389"/>
      <c r="D389"/>
      <c r="E389"/>
      <c r="F389"/>
      <c r="G389"/>
      <c r="H389"/>
      <c r="I389"/>
      <c r="J389"/>
      <c r="K389"/>
      <c r="L389"/>
      <c r="M389"/>
    </row>
    <row r="390" spans="1:13" x14ac:dyDescent="0.25">
      <c r="A390"/>
      <c r="B390"/>
      <c r="C390"/>
      <c r="D390"/>
      <c r="E390"/>
      <c r="F390"/>
      <c r="G390"/>
      <c r="H390"/>
      <c r="I390"/>
      <c r="J390"/>
      <c r="K390"/>
      <c r="L390"/>
      <c r="M390"/>
    </row>
    <row r="391" spans="1:13" x14ac:dyDescent="0.25">
      <c r="A391"/>
      <c r="B391"/>
      <c r="C391"/>
      <c r="D391"/>
      <c r="E391"/>
      <c r="F391"/>
      <c r="G391"/>
      <c r="H391"/>
      <c r="I391"/>
      <c r="J391"/>
      <c r="K391"/>
      <c r="L391"/>
      <c r="M391"/>
    </row>
    <row r="392" spans="1:13" x14ac:dyDescent="0.25">
      <c r="A392"/>
      <c r="B392"/>
      <c r="C392"/>
      <c r="D392"/>
      <c r="E392"/>
      <c r="F392"/>
      <c r="G392"/>
      <c r="H392"/>
      <c r="I392"/>
      <c r="J392"/>
      <c r="K392"/>
      <c r="L392"/>
      <c r="M392"/>
    </row>
    <row r="393" spans="1:13" x14ac:dyDescent="0.25">
      <c r="A393"/>
      <c r="B393"/>
      <c r="C393"/>
      <c r="D393"/>
      <c r="E393"/>
      <c r="F393"/>
      <c r="G393"/>
      <c r="H393"/>
      <c r="I393"/>
      <c r="J393"/>
      <c r="K393"/>
      <c r="L393"/>
      <c r="M393"/>
    </row>
    <row r="394" spans="1:13" x14ac:dyDescent="0.25">
      <c r="A394"/>
      <c r="B394"/>
      <c r="C394"/>
      <c r="D394"/>
      <c r="E394"/>
      <c r="F394"/>
      <c r="G394"/>
      <c r="H394"/>
      <c r="I394"/>
      <c r="J394"/>
      <c r="K394"/>
      <c r="L394"/>
      <c r="M394"/>
    </row>
    <row r="395" spans="1:13" x14ac:dyDescent="0.25">
      <c r="A395"/>
      <c r="B395"/>
      <c r="C395"/>
      <c r="D395"/>
      <c r="E395"/>
      <c r="F395"/>
      <c r="G395"/>
      <c r="H395"/>
      <c r="I395"/>
      <c r="J395"/>
      <c r="K395"/>
      <c r="L395"/>
      <c r="M395"/>
    </row>
    <row r="396" spans="1:13" x14ac:dyDescent="0.25">
      <c r="A396"/>
      <c r="B396"/>
      <c r="C396"/>
      <c r="D396"/>
      <c r="E396"/>
      <c r="F396"/>
      <c r="G396"/>
      <c r="H396"/>
      <c r="I396"/>
      <c r="J396"/>
      <c r="K396"/>
      <c r="L396"/>
      <c r="M396"/>
    </row>
    <row r="397" spans="1:13" x14ac:dyDescent="0.25">
      <c r="A397"/>
      <c r="B397"/>
      <c r="C397"/>
      <c r="D397"/>
      <c r="E397"/>
      <c r="F397"/>
      <c r="G397"/>
      <c r="H397"/>
      <c r="I397"/>
      <c r="J397"/>
      <c r="K397"/>
      <c r="L397"/>
      <c r="M397"/>
    </row>
    <row r="398" spans="1:13" x14ac:dyDescent="0.25">
      <c r="A398"/>
      <c r="B398"/>
      <c r="C398"/>
      <c r="D398"/>
      <c r="E398"/>
      <c r="F398"/>
      <c r="G398"/>
      <c r="H398"/>
      <c r="I398"/>
      <c r="J398"/>
      <c r="K398"/>
      <c r="L398"/>
      <c r="M398"/>
    </row>
    <row r="399" spans="1:13" x14ac:dyDescent="0.25">
      <c r="A399"/>
      <c r="B399"/>
      <c r="C399"/>
      <c r="D399"/>
      <c r="E399"/>
      <c r="F399"/>
      <c r="G399"/>
      <c r="H399"/>
      <c r="I399"/>
      <c r="J399"/>
      <c r="K399"/>
      <c r="L399"/>
      <c r="M399"/>
    </row>
    <row r="400" spans="1:13" x14ac:dyDescent="0.25">
      <c r="A400"/>
      <c r="B400"/>
      <c r="C400"/>
      <c r="D400"/>
      <c r="E400"/>
      <c r="F400"/>
      <c r="G400"/>
      <c r="H400"/>
      <c r="I400"/>
      <c r="J400"/>
      <c r="K400"/>
      <c r="L400"/>
      <c r="M400"/>
    </row>
    <row r="401" spans="1:13" x14ac:dyDescent="0.25">
      <c r="A401"/>
      <c r="B401"/>
      <c r="C401"/>
      <c r="D401"/>
      <c r="E401"/>
      <c r="F401"/>
      <c r="G401"/>
      <c r="H401"/>
      <c r="I401"/>
      <c r="J401"/>
      <c r="K401"/>
      <c r="L401"/>
      <c r="M401"/>
    </row>
    <row r="402" spans="1:13" x14ac:dyDescent="0.25">
      <c r="A402"/>
      <c r="B402"/>
      <c r="C402"/>
      <c r="D402"/>
      <c r="E402"/>
      <c r="F402"/>
      <c r="G402"/>
      <c r="H402"/>
      <c r="I402"/>
      <c r="J402"/>
      <c r="K402"/>
      <c r="L402"/>
      <c r="M402"/>
    </row>
    <row r="403" spans="1:13" x14ac:dyDescent="0.25">
      <c r="A403"/>
      <c r="B403"/>
      <c r="C403"/>
      <c r="D403"/>
      <c r="E403"/>
      <c r="F403"/>
      <c r="G403"/>
      <c r="H403"/>
      <c r="I403"/>
      <c r="J403"/>
      <c r="K403"/>
      <c r="L403"/>
      <c r="M403"/>
    </row>
    <row r="404" spans="1:13" x14ac:dyDescent="0.25">
      <c r="A404"/>
      <c r="B404"/>
      <c r="C404"/>
      <c r="D404"/>
      <c r="E404"/>
      <c r="F404"/>
      <c r="G404"/>
      <c r="H404"/>
      <c r="I404"/>
      <c r="J404"/>
      <c r="K404"/>
      <c r="L404"/>
      <c r="M404"/>
    </row>
    <row r="405" spans="1:13" x14ac:dyDescent="0.25">
      <c r="A405"/>
      <c r="B405"/>
      <c r="C405"/>
      <c r="D405"/>
      <c r="E405"/>
      <c r="F405"/>
      <c r="G405"/>
      <c r="H405"/>
      <c r="I405"/>
      <c r="J405"/>
      <c r="K405"/>
      <c r="L405"/>
      <c r="M405"/>
    </row>
    <row r="406" spans="1:13" x14ac:dyDescent="0.25">
      <c r="A406"/>
      <c r="B406"/>
      <c r="C406"/>
      <c r="D406"/>
      <c r="E406"/>
      <c r="F406"/>
      <c r="G406"/>
      <c r="H406"/>
      <c r="I406"/>
      <c r="J406"/>
      <c r="K406"/>
      <c r="L406"/>
      <c r="M406"/>
    </row>
    <row r="407" spans="1:13" x14ac:dyDescent="0.25">
      <c r="A407"/>
      <c r="B407"/>
      <c r="C407"/>
      <c r="D407"/>
      <c r="E407"/>
      <c r="F407"/>
      <c r="G407"/>
      <c r="H407"/>
      <c r="I407"/>
      <c r="J407"/>
      <c r="K407"/>
      <c r="L407"/>
      <c r="M407"/>
    </row>
    <row r="408" spans="1:13" x14ac:dyDescent="0.25">
      <c r="A408"/>
      <c r="B408"/>
      <c r="C408"/>
      <c r="D408"/>
      <c r="E408"/>
      <c r="F408"/>
      <c r="G408"/>
      <c r="H408"/>
      <c r="I408"/>
      <c r="J408"/>
      <c r="K408"/>
      <c r="L408"/>
      <c r="M408"/>
    </row>
    <row r="409" spans="1:13" x14ac:dyDescent="0.25">
      <c r="A409"/>
      <c r="B409"/>
      <c r="C409"/>
      <c r="D409"/>
      <c r="E409"/>
      <c r="F409"/>
      <c r="G409"/>
      <c r="H409"/>
      <c r="I409"/>
      <c r="J409"/>
      <c r="K409"/>
      <c r="L409"/>
      <c r="M409"/>
    </row>
    <row r="410" spans="1:13" x14ac:dyDescent="0.25">
      <c r="A410"/>
      <c r="B410"/>
      <c r="C410"/>
      <c r="D410"/>
      <c r="E410"/>
      <c r="F410"/>
      <c r="G410"/>
      <c r="H410"/>
      <c r="I410"/>
      <c r="J410"/>
      <c r="K410"/>
      <c r="L410"/>
      <c r="M410"/>
    </row>
    <row r="411" spans="1:13" x14ac:dyDescent="0.25">
      <c r="A411"/>
      <c r="B411"/>
      <c r="C411"/>
      <c r="D411"/>
      <c r="E411"/>
      <c r="F411"/>
      <c r="G411"/>
      <c r="H411"/>
      <c r="I411"/>
      <c r="J411"/>
      <c r="K411"/>
      <c r="L411"/>
      <c r="M411"/>
    </row>
    <row r="412" spans="1:13" x14ac:dyDescent="0.25">
      <c r="A412"/>
      <c r="B412"/>
      <c r="C412"/>
      <c r="D412"/>
      <c r="E412"/>
      <c r="F412"/>
      <c r="G412"/>
      <c r="H412"/>
      <c r="I412"/>
      <c r="J412"/>
      <c r="K412"/>
      <c r="L412"/>
      <c r="M412"/>
    </row>
    <row r="413" spans="1:13" x14ac:dyDescent="0.25">
      <c r="A413"/>
      <c r="B413"/>
      <c r="C413"/>
      <c r="D413"/>
      <c r="E413"/>
      <c r="F413"/>
      <c r="G413"/>
      <c r="H413"/>
      <c r="I413"/>
      <c r="J413"/>
      <c r="K413"/>
      <c r="L413"/>
      <c r="M413"/>
    </row>
    <row r="414" spans="1:13" x14ac:dyDescent="0.25">
      <c r="A414"/>
      <c r="B414"/>
      <c r="C414"/>
      <c r="D414"/>
      <c r="E414"/>
      <c r="F414"/>
      <c r="G414"/>
      <c r="H414"/>
      <c r="I414"/>
      <c r="J414"/>
      <c r="K414"/>
      <c r="L414"/>
      <c r="M414"/>
    </row>
    <row r="415" spans="1:13" x14ac:dyDescent="0.25">
      <c r="A415"/>
      <c r="B415"/>
      <c r="C415"/>
      <c r="D415"/>
      <c r="E415"/>
      <c r="F415"/>
      <c r="G415"/>
      <c r="H415"/>
      <c r="I415"/>
      <c r="J415"/>
      <c r="K415"/>
      <c r="L415"/>
      <c r="M415"/>
    </row>
    <row r="416" spans="1:13" x14ac:dyDescent="0.25">
      <c r="A416"/>
      <c r="B416"/>
      <c r="C416"/>
      <c r="D416"/>
      <c r="E416"/>
      <c r="F416"/>
      <c r="G416"/>
      <c r="H416"/>
      <c r="I416"/>
      <c r="J416"/>
      <c r="K416"/>
      <c r="L416"/>
      <c r="M416"/>
    </row>
    <row r="417" spans="1:13" x14ac:dyDescent="0.25">
      <c r="A417"/>
      <c r="B417"/>
      <c r="C417"/>
      <c r="D417"/>
      <c r="E417"/>
      <c r="F417"/>
      <c r="G417"/>
      <c r="H417"/>
      <c r="I417"/>
      <c r="J417"/>
      <c r="K417"/>
      <c r="L417"/>
      <c r="M417"/>
    </row>
    <row r="418" spans="1:13" x14ac:dyDescent="0.25">
      <c r="A418"/>
      <c r="B418"/>
      <c r="C418"/>
      <c r="D418"/>
      <c r="E418"/>
      <c r="F418"/>
      <c r="G418"/>
      <c r="H418"/>
      <c r="I418"/>
      <c r="J418"/>
      <c r="K418"/>
      <c r="L418"/>
      <c r="M418"/>
    </row>
    <row r="419" spans="1:13" x14ac:dyDescent="0.25">
      <c r="A419"/>
      <c r="B419"/>
      <c r="C419"/>
      <c r="D419"/>
      <c r="E419"/>
      <c r="F419"/>
      <c r="G419"/>
      <c r="H419"/>
      <c r="I419"/>
      <c r="J419"/>
      <c r="K419"/>
      <c r="L419"/>
      <c r="M419"/>
    </row>
    <row r="420" spans="1:13" x14ac:dyDescent="0.25">
      <c r="A420"/>
      <c r="B420"/>
      <c r="C420"/>
      <c r="D420"/>
      <c r="E420"/>
      <c r="F420"/>
      <c r="G420"/>
      <c r="H420"/>
      <c r="I420"/>
      <c r="J420"/>
      <c r="K420"/>
      <c r="L420"/>
      <c r="M420"/>
    </row>
    <row r="421" spans="1:13" x14ac:dyDescent="0.25">
      <c r="A421"/>
      <c r="B421"/>
      <c r="C421"/>
      <c r="D421"/>
      <c r="E421"/>
      <c r="F421"/>
      <c r="G421"/>
      <c r="H421"/>
      <c r="I421"/>
      <c r="J421"/>
      <c r="K421"/>
      <c r="L421"/>
      <c r="M421"/>
    </row>
    <row r="422" spans="1:13" x14ac:dyDescent="0.25">
      <c r="A422"/>
      <c r="B422"/>
      <c r="C422"/>
      <c r="D422"/>
      <c r="E422"/>
      <c r="F422"/>
      <c r="G422"/>
      <c r="H422"/>
      <c r="I422"/>
      <c r="J422"/>
      <c r="K422"/>
      <c r="L422"/>
      <c r="M422"/>
    </row>
    <row r="423" spans="1:13" x14ac:dyDescent="0.25">
      <c r="A423"/>
      <c r="B423"/>
      <c r="C423"/>
      <c r="D423"/>
      <c r="E423"/>
      <c r="F423"/>
      <c r="G423"/>
      <c r="H423"/>
      <c r="I423"/>
      <c r="J423"/>
      <c r="K423"/>
      <c r="L423"/>
      <c r="M423"/>
    </row>
    <row r="424" spans="1:13" x14ac:dyDescent="0.25">
      <c r="A424"/>
      <c r="B424"/>
      <c r="C424"/>
      <c r="D424"/>
      <c r="E424"/>
      <c r="F424"/>
      <c r="G424"/>
      <c r="H424"/>
      <c r="I424"/>
      <c r="J424"/>
      <c r="K424"/>
      <c r="L424"/>
      <c r="M424"/>
    </row>
    <row r="425" spans="1:13" x14ac:dyDescent="0.25">
      <c r="A425"/>
      <c r="B425"/>
      <c r="C425"/>
      <c r="D425"/>
      <c r="E425"/>
      <c r="F425"/>
      <c r="G425"/>
      <c r="H425"/>
      <c r="I425"/>
      <c r="J425"/>
      <c r="K425"/>
      <c r="L425"/>
      <c r="M425"/>
    </row>
    <row r="426" spans="1:13" x14ac:dyDescent="0.25">
      <c r="A426"/>
      <c r="B426"/>
      <c r="C426"/>
      <c r="D426"/>
      <c r="E426"/>
      <c r="F426"/>
      <c r="G426"/>
      <c r="H426"/>
      <c r="I426"/>
      <c r="J426"/>
      <c r="K426"/>
      <c r="L426"/>
      <c r="M426"/>
    </row>
    <row r="427" spans="1:13" x14ac:dyDescent="0.25">
      <c r="A427"/>
      <c r="B427"/>
      <c r="C427"/>
      <c r="D427"/>
      <c r="E427"/>
      <c r="F427"/>
      <c r="G427"/>
      <c r="H427"/>
      <c r="I427"/>
      <c r="J427"/>
      <c r="K427"/>
      <c r="L427"/>
      <c r="M427"/>
    </row>
    <row r="428" spans="1:13" x14ac:dyDescent="0.25">
      <c r="A428"/>
      <c r="B428"/>
      <c r="C428"/>
      <c r="D428"/>
      <c r="E428"/>
      <c r="F428"/>
      <c r="G428"/>
      <c r="H428"/>
      <c r="I428"/>
      <c r="J428"/>
      <c r="K428"/>
      <c r="L428"/>
      <c r="M428"/>
    </row>
    <row r="429" spans="1:13" x14ac:dyDescent="0.25">
      <c r="A429"/>
      <c r="B429"/>
      <c r="C429"/>
      <c r="D429"/>
      <c r="E429"/>
      <c r="F429"/>
      <c r="G429"/>
      <c r="H429"/>
      <c r="I429"/>
      <c r="J429"/>
      <c r="K429"/>
      <c r="L429"/>
      <c r="M429"/>
    </row>
    <row r="430" spans="1:13" x14ac:dyDescent="0.25">
      <c r="A430"/>
      <c r="B430"/>
      <c r="C430"/>
      <c r="D430"/>
      <c r="E430"/>
      <c r="F430"/>
      <c r="G430"/>
      <c r="H430"/>
      <c r="I430"/>
      <c r="J430"/>
      <c r="K430"/>
      <c r="L430"/>
      <c r="M430"/>
    </row>
    <row r="431" spans="1:13" x14ac:dyDescent="0.25">
      <c r="A431"/>
      <c r="B431"/>
      <c r="C431"/>
      <c r="D431"/>
      <c r="E431"/>
      <c r="F431"/>
      <c r="G431"/>
      <c r="H431"/>
      <c r="I431"/>
      <c r="J431"/>
      <c r="K431"/>
      <c r="L431"/>
      <c r="M431"/>
    </row>
    <row r="432" spans="1:13" x14ac:dyDescent="0.25">
      <c r="A432"/>
      <c r="B432"/>
      <c r="C432"/>
      <c r="D432"/>
      <c r="E432"/>
      <c r="F432"/>
      <c r="G432"/>
      <c r="H432"/>
      <c r="I432"/>
      <c r="J432"/>
      <c r="K432"/>
      <c r="L432"/>
      <c r="M432"/>
    </row>
    <row r="433" spans="1:13" x14ac:dyDescent="0.25">
      <c r="A433"/>
      <c r="B433"/>
      <c r="C433"/>
      <c r="D433"/>
      <c r="E433"/>
      <c r="F433"/>
      <c r="G433"/>
      <c r="H433"/>
      <c r="I433"/>
      <c r="J433"/>
      <c r="K433"/>
      <c r="L433"/>
      <c r="M433"/>
    </row>
    <row r="434" spans="1:13" x14ac:dyDescent="0.25">
      <c r="A434"/>
      <c r="B434"/>
      <c r="C434"/>
      <c r="D434"/>
      <c r="E434"/>
      <c r="F434"/>
      <c r="G434"/>
      <c r="H434"/>
      <c r="I434"/>
      <c r="J434"/>
      <c r="K434"/>
      <c r="L434"/>
      <c r="M434"/>
    </row>
    <row r="435" spans="1:13" x14ac:dyDescent="0.25">
      <c r="A435"/>
      <c r="B435"/>
      <c r="C435"/>
      <c r="D435"/>
      <c r="E435"/>
      <c r="F435"/>
      <c r="G435"/>
      <c r="H435"/>
      <c r="I435"/>
      <c r="J435"/>
      <c r="K435"/>
      <c r="L435"/>
      <c r="M435"/>
    </row>
    <row r="436" spans="1:13" x14ac:dyDescent="0.25">
      <c r="A436"/>
      <c r="B436"/>
      <c r="C436"/>
      <c r="D436"/>
      <c r="E436"/>
      <c r="F436"/>
      <c r="G436"/>
      <c r="H436"/>
      <c r="I436"/>
      <c r="J436"/>
      <c r="K436"/>
      <c r="L436"/>
      <c r="M436"/>
    </row>
    <row r="437" spans="1:13" x14ac:dyDescent="0.25">
      <c r="A437"/>
      <c r="B437"/>
      <c r="C437"/>
      <c r="D437"/>
      <c r="E437"/>
      <c r="F437"/>
      <c r="G437"/>
      <c r="H437"/>
      <c r="I437"/>
      <c r="J437"/>
      <c r="K437"/>
      <c r="L437"/>
      <c r="M437"/>
    </row>
    <row r="438" spans="1:13" x14ac:dyDescent="0.25">
      <c r="A438"/>
      <c r="B438"/>
      <c r="C438"/>
      <c r="D438"/>
      <c r="E438"/>
      <c r="F438"/>
      <c r="G438"/>
      <c r="H438"/>
      <c r="I438"/>
      <c r="J438"/>
      <c r="K438"/>
      <c r="L438"/>
      <c r="M438"/>
    </row>
    <row r="439" spans="1:13" x14ac:dyDescent="0.25">
      <c r="A439"/>
      <c r="B439"/>
      <c r="C439"/>
      <c r="D439"/>
      <c r="E439"/>
      <c r="F439"/>
      <c r="G439"/>
      <c r="H439"/>
      <c r="I439"/>
      <c r="J439"/>
      <c r="K439"/>
      <c r="L439"/>
      <c r="M439"/>
    </row>
    <row r="440" spans="1:13" x14ac:dyDescent="0.25">
      <c r="A440"/>
      <c r="B440"/>
      <c r="C440"/>
      <c r="D440"/>
      <c r="E440"/>
      <c r="F440"/>
      <c r="G440"/>
      <c r="H440"/>
      <c r="I440"/>
      <c r="J440"/>
      <c r="K440"/>
      <c r="L440"/>
      <c r="M440"/>
    </row>
    <row r="441" spans="1:13" x14ac:dyDescent="0.25">
      <c r="A441"/>
      <c r="B441"/>
      <c r="C441"/>
      <c r="D441"/>
      <c r="E441"/>
      <c r="F441"/>
      <c r="G441"/>
      <c r="H441"/>
      <c r="I441"/>
      <c r="J441"/>
      <c r="K441"/>
      <c r="L441"/>
      <c r="M441"/>
    </row>
    <row r="442" spans="1:13" x14ac:dyDescent="0.25">
      <c r="A442"/>
      <c r="B442"/>
      <c r="C442"/>
      <c r="D442"/>
      <c r="E442"/>
      <c r="F442"/>
      <c r="G442"/>
      <c r="H442"/>
      <c r="I442"/>
      <c r="J442"/>
      <c r="K442"/>
      <c r="L442"/>
      <c r="M442"/>
    </row>
    <row r="443" spans="1:13" x14ac:dyDescent="0.25">
      <c r="A443"/>
      <c r="B443"/>
      <c r="C443"/>
      <c r="D443"/>
      <c r="E443"/>
      <c r="F443"/>
      <c r="G443"/>
      <c r="H443"/>
      <c r="I443"/>
      <c r="J443"/>
      <c r="K443"/>
      <c r="L443"/>
      <c r="M443"/>
    </row>
    <row r="444" spans="1:13" x14ac:dyDescent="0.25">
      <c r="A444"/>
      <c r="B444"/>
      <c r="C444"/>
      <c r="D444"/>
      <c r="E444"/>
      <c r="F444"/>
      <c r="G444"/>
      <c r="H444"/>
      <c r="I444"/>
      <c r="J444"/>
      <c r="K444"/>
      <c r="L444"/>
      <c r="M444"/>
    </row>
    <row r="445" spans="1:13" x14ac:dyDescent="0.25">
      <c r="A445"/>
      <c r="B445"/>
      <c r="C445"/>
      <c r="D445"/>
      <c r="E445"/>
      <c r="F445"/>
      <c r="G445"/>
      <c r="H445"/>
      <c r="I445"/>
      <c r="J445"/>
      <c r="K445"/>
      <c r="L445"/>
      <c r="M445"/>
    </row>
    <row r="446" spans="1:13" x14ac:dyDescent="0.25">
      <c r="A446"/>
      <c r="B446"/>
      <c r="C446"/>
      <c r="D446"/>
      <c r="E446"/>
      <c r="F446"/>
      <c r="G446"/>
      <c r="H446"/>
      <c r="I446"/>
      <c r="J446"/>
      <c r="K446"/>
      <c r="L446"/>
      <c r="M446"/>
    </row>
    <row r="447" spans="1:13" x14ac:dyDescent="0.25">
      <c r="A447"/>
      <c r="B447"/>
      <c r="C447"/>
      <c r="D447"/>
      <c r="E447"/>
      <c r="F447"/>
      <c r="G447"/>
      <c r="H447"/>
      <c r="I447"/>
      <c r="J447"/>
      <c r="K447"/>
      <c r="L447"/>
      <c r="M447"/>
    </row>
    <row r="448" spans="1:13" x14ac:dyDescent="0.25">
      <c r="A448"/>
      <c r="B448"/>
      <c r="C448"/>
      <c r="D448"/>
      <c r="E448"/>
      <c r="F448"/>
      <c r="G448"/>
      <c r="H448"/>
      <c r="I448"/>
      <c r="J448"/>
      <c r="K448"/>
      <c r="L448"/>
      <c r="M448"/>
    </row>
    <row r="449" spans="1:13" x14ac:dyDescent="0.25">
      <c r="A449"/>
      <c r="B449"/>
      <c r="C449"/>
      <c r="D449"/>
      <c r="E449"/>
      <c r="F449"/>
      <c r="G449"/>
      <c r="H449"/>
      <c r="I449"/>
      <c r="J449"/>
      <c r="K449"/>
      <c r="L449"/>
      <c r="M449"/>
    </row>
    <row r="450" spans="1:13" x14ac:dyDescent="0.25">
      <c r="A450"/>
      <c r="B450"/>
      <c r="C450"/>
      <c r="D450"/>
      <c r="E450"/>
      <c r="F450"/>
      <c r="G450"/>
      <c r="H450"/>
      <c r="I450"/>
      <c r="J450"/>
      <c r="K450"/>
      <c r="L450"/>
      <c r="M450"/>
    </row>
    <row r="451" spans="1:13" x14ac:dyDescent="0.25">
      <c r="A451"/>
      <c r="B451"/>
      <c r="C451"/>
      <c r="D451"/>
      <c r="E451"/>
      <c r="F451"/>
      <c r="G451"/>
      <c r="H451"/>
      <c r="I451"/>
      <c r="J451"/>
      <c r="K451"/>
      <c r="L451"/>
      <c r="M451"/>
    </row>
    <row r="452" spans="1:13" x14ac:dyDescent="0.25">
      <c r="A452"/>
      <c r="B452"/>
      <c r="C452"/>
      <c r="D452"/>
      <c r="E452"/>
      <c r="F452"/>
      <c r="G452"/>
      <c r="H452"/>
      <c r="I452"/>
      <c r="J452"/>
      <c r="K452"/>
      <c r="L452"/>
      <c r="M452"/>
    </row>
    <row r="453" spans="1:13" x14ac:dyDescent="0.25">
      <c r="A453"/>
      <c r="B453"/>
      <c r="C453"/>
      <c r="D453"/>
      <c r="E453"/>
      <c r="F453"/>
      <c r="G453"/>
      <c r="H453"/>
      <c r="I453"/>
      <c r="J453"/>
      <c r="K453"/>
      <c r="L453"/>
      <c r="M453"/>
    </row>
    <row r="454" spans="1:13" x14ac:dyDescent="0.25">
      <c r="A454"/>
      <c r="B454"/>
      <c r="C454"/>
      <c r="D454"/>
      <c r="E454"/>
      <c r="F454"/>
      <c r="G454"/>
      <c r="H454"/>
      <c r="I454"/>
      <c r="J454"/>
      <c r="K454"/>
      <c r="L454"/>
      <c r="M454"/>
    </row>
    <row r="455" spans="1:13" x14ac:dyDescent="0.25">
      <c r="A455"/>
      <c r="B455"/>
      <c r="C455"/>
      <c r="D455"/>
      <c r="E455"/>
      <c r="F455"/>
      <c r="G455"/>
      <c r="H455"/>
      <c r="I455"/>
      <c r="J455"/>
      <c r="K455"/>
      <c r="L455"/>
      <c r="M455"/>
    </row>
    <row r="456" spans="1:13" x14ac:dyDescent="0.25">
      <c r="A456"/>
      <c r="B456"/>
      <c r="C456"/>
      <c r="D456"/>
      <c r="E456"/>
      <c r="F456"/>
      <c r="G456"/>
      <c r="H456"/>
      <c r="I456"/>
      <c r="J456"/>
      <c r="K456"/>
      <c r="L456"/>
      <c r="M456"/>
    </row>
    <row r="457" spans="1:13" x14ac:dyDescent="0.25">
      <c r="A457"/>
      <c r="B457"/>
      <c r="C457"/>
      <c r="D457"/>
      <c r="E457"/>
      <c r="F457"/>
      <c r="G457"/>
      <c r="H457"/>
      <c r="I457"/>
      <c r="J457"/>
      <c r="K457"/>
      <c r="L457"/>
      <c r="M457"/>
    </row>
    <row r="458" spans="1:13" x14ac:dyDescent="0.25">
      <c r="A458"/>
      <c r="B458"/>
      <c r="C458"/>
      <c r="D458"/>
      <c r="E458"/>
      <c r="F458"/>
      <c r="G458"/>
      <c r="H458"/>
      <c r="I458"/>
      <c r="J458"/>
      <c r="K458"/>
      <c r="L458"/>
      <c r="M458"/>
    </row>
    <row r="459" spans="1:13" x14ac:dyDescent="0.25">
      <c r="A459"/>
      <c r="B459"/>
      <c r="C459"/>
      <c r="D459"/>
      <c r="E459"/>
      <c r="F459"/>
      <c r="G459"/>
      <c r="H459"/>
      <c r="I459"/>
      <c r="J459"/>
      <c r="K459"/>
      <c r="L459"/>
      <c r="M459"/>
    </row>
    <row r="460" spans="1:13" x14ac:dyDescent="0.25">
      <c r="A460"/>
      <c r="B460"/>
      <c r="C460"/>
      <c r="D460"/>
      <c r="E460"/>
      <c r="F460"/>
      <c r="G460"/>
      <c r="H460"/>
      <c r="I460"/>
      <c r="J460"/>
      <c r="K460"/>
      <c r="L460"/>
      <c r="M460"/>
    </row>
    <row r="461" spans="1:13" x14ac:dyDescent="0.25">
      <c r="A461"/>
      <c r="B461"/>
      <c r="C461"/>
      <c r="D461"/>
      <c r="E461"/>
      <c r="F461"/>
      <c r="G461"/>
      <c r="H461"/>
      <c r="I461"/>
      <c r="J461"/>
      <c r="K461"/>
      <c r="L461"/>
      <c r="M461"/>
    </row>
    <row r="462" spans="1:13" x14ac:dyDescent="0.25">
      <c r="A462"/>
      <c r="B462"/>
      <c r="C462"/>
      <c r="D462"/>
      <c r="E462"/>
      <c r="F462"/>
      <c r="G462"/>
      <c r="H462"/>
      <c r="I462"/>
      <c r="J462"/>
      <c r="K462"/>
      <c r="L462"/>
      <c r="M462"/>
    </row>
    <row r="463" spans="1:13" x14ac:dyDescent="0.25">
      <c r="A463"/>
      <c r="B463"/>
      <c r="C463"/>
      <c r="D463"/>
      <c r="E463"/>
      <c r="F463"/>
      <c r="G463"/>
      <c r="H463"/>
      <c r="I463"/>
      <c r="J463"/>
      <c r="K463"/>
      <c r="L463"/>
      <c r="M463"/>
    </row>
    <row r="464" spans="1:13" x14ac:dyDescent="0.25">
      <c r="A464"/>
      <c r="B464"/>
      <c r="C464"/>
      <c r="D464"/>
      <c r="E464"/>
      <c r="F464"/>
      <c r="G464"/>
      <c r="H464"/>
      <c r="I464"/>
      <c r="J464"/>
      <c r="K464"/>
      <c r="L464"/>
      <c r="M464"/>
    </row>
    <row r="465" spans="1:13" x14ac:dyDescent="0.25">
      <c r="A465"/>
      <c r="B465"/>
      <c r="C465"/>
      <c r="D465"/>
      <c r="E465"/>
      <c r="F465"/>
      <c r="G465"/>
      <c r="H465"/>
      <c r="I465"/>
      <c r="J465"/>
      <c r="K465"/>
      <c r="L465"/>
      <c r="M465"/>
    </row>
    <row r="466" spans="1:13" x14ac:dyDescent="0.25">
      <c r="A466"/>
      <c r="B466"/>
      <c r="C466"/>
      <c r="D466"/>
      <c r="E466"/>
      <c r="F466"/>
      <c r="G466"/>
      <c r="H466"/>
      <c r="I466"/>
      <c r="J466"/>
      <c r="K466"/>
      <c r="L466"/>
      <c r="M466"/>
    </row>
    <row r="467" spans="1:13" x14ac:dyDescent="0.25">
      <c r="A467"/>
      <c r="B467"/>
      <c r="C467"/>
      <c r="D467"/>
      <c r="E467"/>
      <c r="F467"/>
      <c r="G467"/>
      <c r="H467"/>
      <c r="I467"/>
      <c r="J467"/>
      <c r="K467"/>
      <c r="L467"/>
      <c r="M467"/>
    </row>
    <row r="468" spans="1:13" x14ac:dyDescent="0.25">
      <c r="A468"/>
      <c r="B468"/>
      <c r="C468"/>
      <c r="D468"/>
      <c r="E468"/>
      <c r="F468"/>
      <c r="G468"/>
      <c r="H468"/>
      <c r="I468"/>
      <c r="J468"/>
      <c r="K468"/>
      <c r="L468"/>
      <c r="M468"/>
    </row>
    <row r="469" spans="1:13" x14ac:dyDescent="0.25">
      <c r="A469"/>
      <c r="B469"/>
      <c r="C469"/>
      <c r="D469"/>
      <c r="E469"/>
      <c r="F469"/>
      <c r="G469"/>
      <c r="H469"/>
      <c r="I469"/>
      <c r="J469"/>
      <c r="K469"/>
      <c r="L469"/>
      <c r="M469"/>
    </row>
    <row r="470" spans="1:13" x14ac:dyDescent="0.25">
      <c r="A470"/>
      <c r="B470"/>
      <c r="C470"/>
      <c r="D470"/>
      <c r="E470"/>
      <c r="F470"/>
      <c r="G470"/>
      <c r="H470"/>
      <c r="I470"/>
      <c r="J470"/>
      <c r="K470"/>
      <c r="L470"/>
      <c r="M470"/>
    </row>
    <row r="471" spans="1:13" x14ac:dyDescent="0.25">
      <c r="A471"/>
      <c r="B471"/>
      <c r="C471"/>
      <c r="D471"/>
      <c r="E471"/>
      <c r="F471"/>
      <c r="G471"/>
      <c r="H471"/>
      <c r="I471"/>
      <c r="J471"/>
      <c r="K471"/>
      <c r="L471"/>
      <c r="M471"/>
    </row>
    <row r="472" spans="1:13" x14ac:dyDescent="0.25">
      <c r="A472"/>
      <c r="B472"/>
      <c r="C472"/>
      <c r="D472"/>
      <c r="E472"/>
      <c r="F472"/>
      <c r="G472"/>
      <c r="H472"/>
      <c r="I472"/>
      <c r="J472"/>
      <c r="K472"/>
      <c r="L472"/>
      <c r="M472"/>
    </row>
    <row r="473" spans="1:13" x14ac:dyDescent="0.25">
      <c r="A473"/>
      <c r="B473"/>
      <c r="C473"/>
      <c r="D473"/>
      <c r="E473"/>
      <c r="F473"/>
      <c r="G473"/>
      <c r="H473"/>
      <c r="I473"/>
      <c r="J473"/>
      <c r="K473"/>
      <c r="L473"/>
      <c r="M473"/>
    </row>
    <row r="474" spans="1:13" x14ac:dyDescent="0.25">
      <c r="A474"/>
      <c r="B474"/>
      <c r="C474"/>
      <c r="D474"/>
      <c r="E474"/>
      <c r="F474"/>
      <c r="G474"/>
      <c r="H474"/>
      <c r="I474"/>
      <c r="J474"/>
      <c r="K474"/>
      <c r="L474"/>
      <c r="M474"/>
    </row>
    <row r="475" spans="1:13" x14ac:dyDescent="0.25">
      <c r="A475"/>
      <c r="B475"/>
      <c r="C475"/>
      <c r="D475"/>
      <c r="E475"/>
      <c r="F475"/>
      <c r="G475"/>
      <c r="H475"/>
      <c r="I475"/>
      <c r="J475"/>
      <c r="K475"/>
      <c r="L475"/>
      <c r="M475"/>
    </row>
    <row r="476" spans="1:13" x14ac:dyDescent="0.25">
      <c r="A476"/>
      <c r="B476"/>
      <c r="C476"/>
      <c r="D476"/>
      <c r="E476"/>
      <c r="F476"/>
      <c r="G476"/>
      <c r="H476"/>
      <c r="I476"/>
      <c r="J476"/>
      <c r="K476"/>
      <c r="L476"/>
      <c r="M476"/>
    </row>
    <row r="477" spans="1:13" x14ac:dyDescent="0.25">
      <c r="A477"/>
      <c r="B477"/>
      <c r="C477"/>
      <c r="D477"/>
      <c r="E477"/>
      <c r="F477"/>
      <c r="G477"/>
      <c r="H477"/>
      <c r="I477"/>
      <c r="J477"/>
      <c r="K477"/>
      <c r="L477"/>
      <c r="M477"/>
    </row>
    <row r="478" spans="1:13" x14ac:dyDescent="0.25">
      <c r="A478"/>
      <c r="B478"/>
      <c r="C478"/>
      <c r="D478"/>
      <c r="E478"/>
      <c r="F478"/>
      <c r="G478"/>
      <c r="H478"/>
      <c r="I478"/>
      <c r="J478"/>
      <c r="K478"/>
      <c r="L478"/>
      <c r="M478"/>
    </row>
    <row r="479" spans="1:13" x14ac:dyDescent="0.25">
      <c r="A479"/>
      <c r="B479"/>
      <c r="C479"/>
      <c r="D479"/>
      <c r="E479"/>
      <c r="F479"/>
      <c r="G479"/>
      <c r="H479"/>
      <c r="I479"/>
      <c r="J479"/>
      <c r="K479"/>
      <c r="L479"/>
      <c r="M479"/>
    </row>
    <row r="480" spans="1:13" x14ac:dyDescent="0.25">
      <c r="A480"/>
      <c r="B480"/>
      <c r="C480"/>
      <c r="D480"/>
      <c r="E480"/>
      <c r="F480"/>
      <c r="G480"/>
      <c r="H480"/>
      <c r="I480"/>
      <c r="J480"/>
      <c r="K480"/>
      <c r="L480"/>
      <c r="M480"/>
    </row>
    <row r="481" spans="1:13" x14ac:dyDescent="0.25">
      <c r="A481"/>
      <c r="B481"/>
      <c r="C481"/>
      <c r="D481"/>
      <c r="E481"/>
      <c r="F481"/>
      <c r="G481"/>
      <c r="H481"/>
      <c r="I481"/>
      <c r="J481"/>
      <c r="K481"/>
      <c r="L481"/>
      <c r="M481"/>
    </row>
    <row r="482" spans="1:13" x14ac:dyDescent="0.25">
      <c r="A482"/>
      <c r="B482"/>
      <c r="C482"/>
      <c r="D482"/>
      <c r="E482"/>
      <c r="F482"/>
      <c r="G482"/>
      <c r="H482"/>
      <c r="I482"/>
      <c r="J482"/>
      <c r="K482"/>
      <c r="L482"/>
      <c r="M482"/>
    </row>
    <row r="483" spans="1:13" x14ac:dyDescent="0.25">
      <c r="A483"/>
      <c r="B483"/>
      <c r="C483"/>
      <c r="D483"/>
      <c r="E483"/>
      <c r="F483"/>
      <c r="G483"/>
      <c r="H483"/>
      <c r="I483"/>
      <c r="J483"/>
      <c r="K483"/>
      <c r="L483"/>
      <c r="M483"/>
    </row>
    <row r="484" spans="1:13" x14ac:dyDescent="0.25">
      <c r="A484"/>
      <c r="B484"/>
      <c r="C484"/>
      <c r="D484"/>
      <c r="E484"/>
      <c r="F484"/>
      <c r="G484"/>
      <c r="H484"/>
      <c r="I484"/>
      <c r="J484"/>
      <c r="K484"/>
      <c r="L484"/>
      <c r="M484"/>
    </row>
    <row r="485" spans="1:13" x14ac:dyDescent="0.25">
      <c r="A485"/>
      <c r="B485"/>
      <c r="C485"/>
      <c r="D485"/>
      <c r="E485"/>
      <c r="F485"/>
      <c r="G485"/>
      <c r="H485"/>
      <c r="I485"/>
      <c r="J485"/>
      <c r="K485"/>
      <c r="L485"/>
      <c r="M485"/>
    </row>
    <row r="486" spans="1:13" x14ac:dyDescent="0.25">
      <c r="A486"/>
      <c r="B486"/>
      <c r="C486"/>
      <c r="D486"/>
      <c r="E486"/>
      <c r="F486"/>
      <c r="G486"/>
      <c r="H486"/>
      <c r="I486"/>
      <c r="J486"/>
      <c r="K486"/>
      <c r="L486"/>
      <c r="M486"/>
    </row>
    <row r="487" spans="1:13" x14ac:dyDescent="0.25">
      <c r="A487"/>
      <c r="B487"/>
      <c r="C487"/>
      <c r="D487"/>
      <c r="E487"/>
      <c r="F487"/>
      <c r="G487"/>
      <c r="H487"/>
      <c r="I487"/>
      <c r="J487"/>
      <c r="K487"/>
      <c r="L487"/>
      <c r="M487"/>
    </row>
    <row r="488" spans="1:13" x14ac:dyDescent="0.25">
      <c r="A488"/>
      <c r="B488"/>
      <c r="C488"/>
      <c r="D488"/>
      <c r="E488"/>
      <c r="F488"/>
      <c r="G488"/>
      <c r="H488"/>
      <c r="I488"/>
      <c r="J488"/>
      <c r="K488"/>
      <c r="L488"/>
      <c r="M488"/>
    </row>
    <row r="489" spans="1:13" x14ac:dyDescent="0.25">
      <c r="A489"/>
      <c r="B489"/>
      <c r="C489"/>
      <c r="D489"/>
      <c r="E489"/>
      <c r="F489"/>
      <c r="G489"/>
      <c r="H489"/>
      <c r="I489"/>
      <c r="J489"/>
      <c r="K489"/>
      <c r="L489"/>
      <c r="M489"/>
    </row>
    <row r="490" spans="1:13" x14ac:dyDescent="0.25">
      <c r="A490"/>
      <c r="B490"/>
      <c r="C490"/>
      <c r="D490"/>
      <c r="E490"/>
      <c r="F490"/>
      <c r="G490"/>
      <c r="H490"/>
      <c r="I490"/>
      <c r="J490"/>
      <c r="K490"/>
      <c r="L490"/>
      <c r="M490"/>
    </row>
    <row r="491" spans="1:13" x14ac:dyDescent="0.25">
      <c r="A491"/>
      <c r="B491"/>
      <c r="C491"/>
      <c r="D491"/>
      <c r="E491"/>
      <c r="F491"/>
      <c r="G491"/>
      <c r="H491"/>
      <c r="I491"/>
      <c r="J491"/>
      <c r="K491"/>
      <c r="L491"/>
      <c r="M491"/>
    </row>
    <row r="492" spans="1:13" x14ac:dyDescent="0.25">
      <c r="A492"/>
      <c r="B492"/>
      <c r="C492"/>
      <c r="D492"/>
      <c r="E492"/>
      <c r="F492"/>
      <c r="G492"/>
      <c r="H492"/>
      <c r="I492"/>
      <c r="J492"/>
      <c r="K492"/>
      <c r="L492"/>
      <c r="M492"/>
    </row>
    <row r="493" spans="1:13" x14ac:dyDescent="0.25">
      <c r="A493"/>
      <c r="B493"/>
      <c r="C493"/>
      <c r="D493"/>
      <c r="E493"/>
      <c r="F493"/>
      <c r="G493"/>
      <c r="H493"/>
      <c r="I493"/>
      <c r="J493"/>
      <c r="K493"/>
      <c r="L493"/>
      <c r="M493"/>
    </row>
    <row r="494" spans="1:13" x14ac:dyDescent="0.25">
      <c r="A494"/>
      <c r="B494"/>
      <c r="C494"/>
      <c r="D494"/>
      <c r="E494"/>
      <c r="F494"/>
      <c r="G494"/>
      <c r="H494"/>
      <c r="I494"/>
      <c r="J494"/>
      <c r="K494"/>
      <c r="L494"/>
      <c r="M494"/>
    </row>
    <row r="495" spans="1:13" x14ac:dyDescent="0.25">
      <c r="A495"/>
      <c r="B495"/>
      <c r="C495"/>
      <c r="D495"/>
      <c r="E495"/>
      <c r="F495"/>
      <c r="G495"/>
      <c r="H495"/>
      <c r="I495"/>
      <c r="J495"/>
      <c r="K495"/>
      <c r="L495"/>
      <c r="M495"/>
    </row>
    <row r="496" spans="1:13" x14ac:dyDescent="0.25">
      <c r="A496"/>
      <c r="B496"/>
      <c r="C496"/>
      <c r="D496"/>
      <c r="E496"/>
      <c r="F496"/>
      <c r="G496"/>
      <c r="H496"/>
      <c r="I496"/>
      <c r="J496"/>
      <c r="K496"/>
      <c r="L496"/>
      <c r="M496"/>
    </row>
    <row r="497" spans="1:13" x14ac:dyDescent="0.25">
      <c r="A497"/>
      <c r="B497"/>
      <c r="C497"/>
      <c r="D497"/>
      <c r="E497"/>
      <c r="F497"/>
      <c r="G497"/>
      <c r="H497"/>
      <c r="I497"/>
      <c r="J497"/>
      <c r="K497"/>
      <c r="L497"/>
      <c r="M497"/>
    </row>
    <row r="498" spans="1:13" x14ac:dyDescent="0.25">
      <c r="A498"/>
      <c r="B498"/>
      <c r="C498"/>
      <c r="D498"/>
      <c r="E498"/>
      <c r="F498"/>
      <c r="G498"/>
      <c r="H498"/>
      <c r="I498"/>
      <c r="J498"/>
      <c r="K498"/>
      <c r="L498"/>
      <c r="M498"/>
    </row>
    <row r="499" spans="1:13" x14ac:dyDescent="0.25">
      <c r="A499"/>
      <c r="B499"/>
      <c r="C499"/>
      <c r="D499"/>
      <c r="E499"/>
      <c r="F499"/>
      <c r="G499"/>
      <c r="H499"/>
      <c r="I499"/>
      <c r="J499"/>
      <c r="K499"/>
      <c r="L499"/>
      <c r="M499"/>
    </row>
    <row r="500" spans="1:13" x14ac:dyDescent="0.25">
      <c r="A500"/>
      <c r="B500"/>
      <c r="C500"/>
      <c r="D500"/>
      <c r="E500"/>
      <c r="F500"/>
      <c r="G500"/>
      <c r="H500"/>
      <c r="I500"/>
      <c r="J500"/>
      <c r="K500"/>
      <c r="L500"/>
      <c r="M500"/>
    </row>
    <row r="501" spans="1:13" x14ac:dyDescent="0.25">
      <c r="A501"/>
      <c r="B501"/>
      <c r="C501"/>
      <c r="D501"/>
      <c r="E501"/>
      <c r="F501"/>
      <c r="G501"/>
      <c r="H501"/>
      <c r="I501"/>
      <c r="J501"/>
      <c r="K501"/>
      <c r="L501"/>
      <c r="M501"/>
    </row>
    <row r="502" spans="1:13" x14ac:dyDescent="0.25">
      <c r="A502"/>
      <c r="B502"/>
      <c r="C502"/>
      <c r="D502"/>
      <c r="E502"/>
      <c r="F502"/>
      <c r="G502"/>
      <c r="H502"/>
      <c r="I502"/>
      <c r="J502"/>
      <c r="K502"/>
      <c r="L502"/>
      <c r="M502"/>
    </row>
    <row r="503" spans="1:13" x14ac:dyDescent="0.25">
      <c r="A503"/>
      <c r="B503"/>
      <c r="C503"/>
      <c r="D503"/>
      <c r="E503"/>
      <c r="F503"/>
      <c r="G503"/>
      <c r="H503"/>
      <c r="I503"/>
      <c r="J503"/>
      <c r="K503"/>
      <c r="L503"/>
      <c r="M503"/>
    </row>
    <row r="504" spans="1:13" x14ac:dyDescent="0.25">
      <c r="A504"/>
      <c r="B504"/>
      <c r="C504"/>
      <c r="D504"/>
      <c r="E504"/>
      <c r="F504"/>
      <c r="G504"/>
      <c r="H504"/>
      <c r="I504"/>
      <c r="J504"/>
      <c r="K504"/>
      <c r="L504"/>
      <c r="M504"/>
    </row>
    <row r="505" spans="1:13" x14ac:dyDescent="0.25">
      <c r="A505"/>
      <c r="B505"/>
      <c r="C505"/>
      <c r="D505"/>
      <c r="E505"/>
      <c r="F505"/>
      <c r="G505"/>
      <c r="H505"/>
      <c r="I505"/>
      <c r="J505"/>
      <c r="K505"/>
      <c r="L505"/>
      <c r="M505"/>
    </row>
    <row r="506" spans="1:13" x14ac:dyDescent="0.25">
      <c r="A506"/>
      <c r="B506"/>
      <c r="C506"/>
      <c r="D506"/>
      <c r="E506"/>
      <c r="F506"/>
      <c r="G506"/>
      <c r="H506"/>
      <c r="I506"/>
      <c r="J506"/>
      <c r="K506"/>
      <c r="L506"/>
      <c r="M506"/>
    </row>
    <row r="507" spans="1:13" x14ac:dyDescent="0.25">
      <c r="A507"/>
      <c r="B507"/>
      <c r="C507"/>
      <c r="D507"/>
      <c r="E507"/>
      <c r="F507"/>
      <c r="G507"/>
      <c r="H507"/>
      <c r="I507"/>
      <c r="J507"/>
      <c r="K507"/>
      <c r="L507"/>
      <c r="M507"/>
    </row>
    <row r="508" spans="1:13" x14ac:dyDescent="0.25">
      <c r="A508"/>
      <c r="B508"/>
      <c r="C508"/>
      <c r="D508"/>
      <c r="E508"/>
      <c r="F508"/>
      <c r="G508"/>
      <c r="H508"/>
      <c r="I508"/>
      <c r="J508"/>
      <c r="K508"/>
      <c r="L508"/>
      <c r="M508"/>
    </row>
    <row r="509" spans="1:13" x14ac:dyDescent="0.25">
      <c r="A509"/>
      <c r="B509"/>
      <c r="C509"/>
      <c r="D509"/>
      <c r="E509"/>
      <c r="F509"/>
      <c r="G509"/>
      <c r="H509"/>
      <c r="I509"/>
      <c r="J509"/>
      <c r="K509"/>
      <c r="L509"/>
      <c r="M509"/>
    </row>
    <row r="510" spans="1:13" x14ac:dyDescent="0.25">
      <c r="A510"/>
      <c r="B510"/>
      <c r="C510"/>
      <c r="D510"/>
      <c r="E510"/>
      <c r="F510"/>
      <c r="G510"/>
      <c r="H510"/>
      <c r="I510"/>
      <c r="J510"/>
      <c r="K510"/>
      <c r="L510"/>
      <c r="M510"/>
    </row>
    <row r="511" spans="1:13" x14ac:dyDescent="0.25">
      <c r="A511"/>
      <c r="B511"/>
      <c r="C511"/>
      <c r="D511"/>
      <c r="E511"/>
      <c r="F511"/>
      <c r="G511"/>
      <c r="H511"/>
      <c r="I511"/>
      <c r="J511"/>
      <c r="K511"/>
      <c r="L511"/>
      <c r="M511"/>
    </row>
    <row r="512" spans="1:13" x14ac:dyDescent="0.25">
      <c r="A512"/>
      <c r="B512"/>
      <c r="C512"/>
      <c r="D512"/>
      <c r="E512"/>
      <c r="F512"/>
      <c r="G512"/>
      <c r="H512"/>
      <c r="I512"/>
      <c r="J512"/>
      <c r="K512"/>
      <c r="L512"/>
      <c r="M512"/>
    </row>
    <row r="513" spans="1:13" x14ac:dyDescent="0.25">
      <c r="A513"/>
      <c r="B513"/>
      <c r="C513"/>
      <c r="D513"/>
      <c r="E513"/>
      <c r="F513"/>
      <c r="G513"/>
      <c r="H513"/>
      <c r="I513"/>
      <c r="J513"/>
      <c r="K513"/>
      <c r="L513"/>
      <c r="M513"/>
    </row>
    <row r="514" spans="1:13" x14ac:dyDescent="0.25">
      <c r="A514"/>
      <c r="B514"/>
      <c r="C514"/>
      <c r="D514"/>
      <c r="E514"/>
      <c r="F514"/>
      <c r="G514"/>
      <c r="H514"/>
      <c r="I514"/>
      <c r="J514"/>
      <c r="K514"/>
      <c r="L514"/>
      <c r="M514"/>
    </row>
    <row r="515" spans="1:13" x14ac:dyDescent="0.25">
      <c r="A515"/>
      <c r="B515"/>
      <c r="C515"/>
      <c r="D515"/>
      <c r="E515"/>
      <c r="F515"/>
      <c r="G515"/>
      <c r="H515"/>
      <c r="I515"/>
      <c r="J515"/>
      <c r="K515"/>
      <c r="L515"/>
      <c r="M515"/>
    </row>
    <row r="516" spans="1:13" x14ac:dyDescent="0.25">
      <c r="A516"/>
      <c r="B516"/>
      <c r="C516"/>
      <c r="D516"/>
      <c r="E516"/>
      <c r="F516"/>
      <c r="G516"/>
      <c r="H516"/>
      <c r="I516"/>
      <c r="J516"/>
      <c r="K516"/>
      <c r="L516"/>
      <c r="M516"/>
    </row>
    <row r="517" spans="1:13" x14ac:dyDescent="0.25">
      <c r="A517"/>
      <c r="B517"/>
      <c r="C517"/>
      <c r="D517"/>
      <c r="E517"/>
      <c r="F517"/>
      <c r="G517"/>
      <c r="H517"/>
      <c r="I517"/>
      <c r="J517"/>
      <c r="K517"/>
      <c r="L517"/>
      <c r="M517"/>
    </row>
    <row r="518" spans="1:13" x14ac:dyDescent="0.25">
      <c r="A518"/>
      <c r="B518"/>
      <c r="C518"/>
      <c r="D518"/>
      <c r="E518"/>
      <c r="F518"/>
      <c r="G518"/>
      <c r="H518"/>
      <c r="I518"/>
      <c r="J518"/>
      <c r="K518"/>
      <c r="L518"/>
      <c r="M518"/>
    </row>
    <row r="519" spans="1:13" x14ac:dyDescent="0.25">
      <c r="A519"/>
      <c r="B519"/>
      <c r="C519"/>
      <c r="D519"/>
      <c r="E519"/>
      <c r="F519"/>
      <c r="G519"/>
      <c r="H519"/>
      <c r="I519"/>
      <c r="J519"/>
      <c r="K519"/>
      <c r="L519"/>
      <c r="M519"/>
    </row>
    <row r="520" spans="1:13" x14ac:dyDescent="0.25">
      <c r="A520"/>
      <c r="B520"/>
      <c r="C520"/>
      <c r="D520"/>
      <c r="E520"/>
      <c r="F520"/>
      <c r="G520"/>
      <c r="H520"/>
      <c r="I520"/>
      <c r="J520"/>
      <c r="K520"/>
      <c r="L520"/>
      <c r="M520"/>
    </row>
    <row r="521" spans="1:13" x14ac:dyDescent="0.25">
      <c r="A521"/>
      <c r="B521"/>
      <c r="C521"/>
      <c r="D521"/>
      <c r="E521"/>
      <c r="F521"/>
      <c r="G521"/>
      <c r="H521"/>
      <c r="I521"/>
      <c r="J521"/>
      <c r="K521"/>
      <c r="L521"/>
      <c r="M521"/>
    </row>
    <row r="522" spans="1:13" x14ac:dyDescent="0.25">
      <c r="A522"/>
      <c r="B522"/>
      <c r="C522"/>
      <c r="D522"/>
      <c r="E522"/>
      <c r="F522"/>
      <c r="G522"/>
      <c r="H522"/>
      <c r="I522"/>
      <c r="J522"/>
      <c r="K522"/>
      <c r="L522"/>
      <c r="M522"/>
    </row>
    <row r="523" spans="1:13" x14ac:dyDescent="0.25">
      <c r="A523"/>
      <c r="B523"/>
      <c r="C523"/>
      <c r="D523"/>
      <c r="E523"/>
      <c r="F523"/>
      <c r="G523"/>
      <c r="H523"/>
      <c r="I523"/>
      <c r="J523"/>
      <c r="K523"/>
      <c r="L523"/>
      <c r="M523"/>
    </row>
    <row r="524" spans="1:13" x14ac:dyDescent="0.25">
      <c r="A524"/>
      <c r="B524"/>
      <c r="C524"/>
      <c r="D524"/>
      <c r="E524"/>
      <c r="F524"/>
      <c r="G524"/>
      <c r="H524"/>
      <c r="I524"/>
      <c r="J524"/>
      <c r="K524"/>
      <c r="L524"/>
      <c r="M524"/>
    </row>
    <row r="525" spans="1:13" x14ac:dyDescent="0.25">
      <c r="A525"/>
      <c r="B525"/>
      <c r="C525"/>
      <c r="D525"/>
      <c r="E525"/>
      <c r="F525"/>
      <c r="G525"/>
      <c r="H525"/>
      <c r="I525"/>
      <c r="J525"/>
      <c r="K525"/>
      <c r="L525"/>
      <c r="M525"/>
    </row>
    <row r="526" spans="1:13" x14ac:dyDescent="0.25">
      <c r="A526"/>
      <c r="B526"/>
      <c r="C526"/>
      <c r="D526"/>
      <c r="E526"/>
      <c r="F526"/>
      <c r="G526"/>
      <c r="H526"/>
      <c r="I526"/>
      <c r="J526"/>
      <c r="K526"/>
      <c r="L526"/>
      <c r="M526"/>
    </row>
    <row r="527" spans="1:13" x14ac:dyDescent="0.25">
      <c r="A527"/>
      <c r="B527"/>
      <c r="C527"/>
      <c r="D527"/>
      <c r="E527"/>
      <c r="F527"/>
      <c r="G527"/>
      <c r="H527"/>
      <c r="I527"/>
      <c r="J527"/>
      <c r="K527"/>
      <c r="L527"/>
      <c r="M527"/>
    </row>
    <row r="528" spans="1:13" x14ac:dyDescent="0.25">
      <c r="A528"/>
      <c r="B528"/>
      <c r="C528"/>
      <c r="D528"/>
      <c r="E528"/>
      <c r="F528"/>
      <c r="G528"/>
      <c r="H528"/>
      <c r="I528"/>
      <c r="J528"/>
      <c r="K528"/>
      <c r="L528"/>
      <c r="M528"/>
    </row>
    <row r="529" spans="1:13" x14ac:dyDescent="0.25">
      <c r="A529"/>
      <c r="B529"/>
      <c r="C529"/>
      <c r="D529"/>
      <c r="E529"/>
      <c r="F529"/>
      <c r="G529"/>
      <c r="H529"/>
      <c r="I529"/>
      <c r="J529"/>
      <c r="K529"/>
      <c r="L529"/>
      <c r="M529"/>
    </row>
    <row r="530" spans="1:13" x14ac:dyDescent="0.25">
      <c r="A530"/>
      <c r="B530"/>
      <c r="C530"/>
      <c r="D530"/>
      <c r="E530"/>
      <c r="F530"/>
      <c r="G530"/>
      <c r="H530"/>
      <c r="I530"/>
      <c r="J530"/>
      <c r="K530"/>
      <c r="L530"/>
      <c r="M530"/>
    </row>
    <row r="531" spans="1:13" x14ac:dyDescent="0.25">
      <c r="A531"/>
      <c r="B531"/>
      <c r="C531"/>
      <c r="D531"/>
      <c r="E531"/>
      <c r="F531"/>
      <c r="G531"/>
      <c r="H531"/>
      <c r="I531"/>
      <c r="J531"/>
      <c r="K531"/>
      <c r="L531"/>
      <c r="M531"/>
    </row>
    <row r="532" spans="1:13" x14ac:dyDescent="0.25">
      <c r="A532"/>
      <c r="B532"/>
      <c r="C532"/>
      <c r="D532"/>
      <c r="E532"/>
      <c r="F532"/>
      <c r="G532"/>
      <c r="H532"/>
      <c r="I532"/>
      <c r="J532"/>
      <c r="K532"/>
      <c r="L532"/>
      <c r="M532"/>
    </row>
    <row r="533" spans="1:13" x14ac:dyDescent="0.25">
      <c r="A533"/>
      <c r="B533"/>
      <c r="C533"/>
      <c r="D533"/>
      <c r="E533"/>
      <c r="F533"/>
      <c r="G533"/>
      <c r="H533"/>
      <c r="I533"/>
      <c r="J533"/>
      <c r="K533"/>
      <c r="L533"/>
      <c r="M533"/>
    </row>
    <row r="534" spans="1:13" x14ac:dyDescent="0.25">
      <c r="A534"/>
      <c r="B534"/>
      <c r="C534"/>
      <c r="D534"/>
      <c r="E534"/>
      <c r="F534"/>
      <c r="G534"/>
      <c r="H534"/>
      <c r="I534"/>
      <c r="J534"/>
      <c r="K534"/>
      <c r="L534"/>
      <c r="M534"/>
    </row>
    <row r="535" spans="1:13" x14ac:dyDescent="0.25">
      <c r="A535"/>
      <c r="B535"/>
      <c r="C535"/>
      <c r="D535"/>
      <c r="E535"/>
      <c r="F535"/>
      <c r="G535"/>
      <c r="H535"/>
      <c r="I535"/>
      <c r="J535"/>
      <c r="K535"/>
      <c r="L535"/>
      <c r="M535"/>
    </row>
    <row r="536" spans="1:13" x14ac:dyDescent="0.25">
      <c r="A536"/>
      <c r="B536"/>
      <c r="C536"/>
      <c r="D536"/>
      <c r="E536"/>
      <c r="F536"/>
      <c r="G536"/>
      <c r="H536"/>
      <c r="I536"/>
      <c r="J536"/>
      <c r="K536"/>
      <c r="L536"/>
      <c r="M536"/>
    </row>
    <row r="537" spans="1:13" x14ac:dyDescent="0.25">
      <c r="A537"/>
      <c r="B537"/>
      <c r="C537"/>
      <c r="D537"/>
      <c r="E537"/>
      <c r="F537"/>
      <c r="G537"/>
      <c r="H537"/>
      <c r="I537"/>
      <c r="J537"/>
      <c r="K537"/>
      <c r="L537"/>
      <c r="M537"/>
    </row>
    <row r="538" spans="1:13" x14ac:dyDescent="0.25">
      <c r="A538"/>
      <c r="B538"/>
      <c r="C538"/>
      <c r="D538"/>
      <c r="E538"/>
      <c r="F538"/>
      <c r="G538"/>
      <c r="H538"/>
      <c r="I538"/>
      <c r="J538"/>
      <c r="K538"/>
      <c r="L538"/>
      <c r="M538"/>
    </row>
    <row r="539" spans="1:13" x14ac:dyDescent="0.25">
      <c r="A539"/>
      <c r="B539"/>
      <c r="C539"/>
      <c r="D539"/>
      <c r="E539"/>
      <c r="F539"/>
      <c r="G539"/>
      <c r="H539"/>
      <c r="I539"/>
      <c r="J539"/>
      <c r="K539"/>
      <c r="L539"/>
      <c r="M539"/>
    </row>
    <row r="540" spans="1:13" x14ac:dyDescent="0.25">
      <c r="A540"/>
      <c r="B540"/>
      <c r="C540"/>
      <c r="D540"/>
      <c r="E540"/>
      <c r="F540"/>
      <c r="G540"/>
      <c r="H540"/>
      <c r="I540"/>
      <c r="J540"/>
      <c r="K540"/>
      <c r="L540"/>
      <c r="M540"/>
    </row>
    <row r="541" spans="1:13" x14ac:dyDescent="0.25">
      <c r="A541"/>
      <c r="B541"/>
      <c r="C541"/>
      <c r="D541"/>
      <c r="E541"/>
      <c r="F541"/>
      <c r="G541"/>
      <c r="H541"/>
      <c r="I541"/>
      <c r="J541"/>
      <c r="K541"/>
      <c r="L541"/>
      <c r="M541"/>
    </row>
    <row r="542" spans="1:13" x14ac:dyDescent="0.25">
      <c r="A542"/>
      <c r="B542"/>
      <c r="C542"/>
      <c r="D542"/>
      <c r="E542"/>
      <c r="F542"/>
      <c r="G542"/>
      <c r="H542"/>
      <c r="I542"/>
      <c r="J542"/>
      <c r="K542"/>
      <c r="L542"/>
      <c r="M542"/>
    </row>
    <row r="543" spans="1:13" x14ac:dyDescent="0.25">
      <c r="A543"/>
      <c r="B543"/>
      <c r="C543"/>
      <c r="D543"/>
      <c r="E543"/>
      <c r="F543"/>
      <c r="G543"/>
      <c r="H543"/>
      <c r="I543"/>
      <c r="J543"/>
      <c r="K543"/>
      <c r="L543"/>
      <c r="M543"/>
    </row>
    <row r="544" spans="1:13" x14ac:dyDescent="0.25">
      <c r="A544"/>
      <c r="B544"/>
      <c r="C544"/>
      <c r="D544"/>
      <c r="E544"/>
      <c r="F544"/>
      <c r="G544"/>
      <c r="H544"/>
      <c r="I544"/>
      <c r="J544"/>
      <c r="K544"/>
      <c r="L544"/>
      <c r="M544"/>
    </row>
    <row r="545" spans="1:13" x14ac:dyDescent="0.25">
      <c r="A545"/>
      <c r="B545"/>
      <c r="C545"/>
      <c r="D545"/>
      <c r="E545"/>
      <c r="F545"/>
      <c r="G545"/>
      <c r="H545"/>
      <c r="I545"/>
      <c r="J545"/>
      <c r="K545"/>
      <c r="L545"/>
      <c r="M545"/>
    </row>
    <row r="546" spans="1:13" x14ac:dyDescent="0.25">
      <c r="A546"/>
      <c r="B546"/>
      <c r="C546"/>
      <c r="D546"/>
      <c r="E546"/>
      <c r="F546"/>
      <c r="G546"/>
      <c r="H546"/>
      <c r="I546"/>
      <c r="J546"/>
      <c r="K546"/>
      <c r="L546"/>
      <c r="M546"/>
    </row>
    <row r="547" spans="1:13" x14ac:dyDescent="0.25">
      <c r="A547"/>
      <c r="B547"/>
      <c r="C547"/>
      <c r="D547"/>
      <c r="E547"/>
      <c r="F547"/>
      <c r="G547"/>
      <c r="H547"/>
      <c r="I547"/>
      <c r="J547"/>
      <c r="K547"/>
      <c r="L547"/>
      <c r="M547"/>
    </row>
    <row r="548" spans="1:13" x14ac:dyDescent="0.25">
      <c r="A548"/>
      <c r="B548"/>
      <c r="C548"/>
      <c r="D548"/>
      <c r="E548"/>
      <c r="F548"/>
      <c r="G548"/>
      <c r="H548"/>
      <c r="I548"/>
      <c r="J548"/>
      <c r="K548"/>
      <c r="L548"/>
      <c r="M548"/>
    </row>
    <row r="549" spans="1:13" x14ac:dyDescent="0.25">
      <c r="A549"/>
      <c r="B549"/>
      <c r="C549"/>
      <c r="D549"/>
      <c r="E549"/>
      <c r="F549"/>
      <c r="G549"/>
      <c r="H549"/>
      <c r="I549"/>
      <c r="J549"/>
      <c r="K549"/>
      <c r="L549"/>
      <c r="M549"/>
    </row>
    <row r="550" spans="1:13" x14ac:dyDescent="0.25">
      <c r="A550"/>
      <c r="B550"/>
      <c r="C550"/>
      <c r="D550"/>
      <c r="E550"/>
      <c r="F550"/>
      <c r="G550"/>
      <c r="H550"/>
      <c r="I550"/>
      <c r="J550"/>
      <c r="K550"/>
      <c r="L550"/>
      <c r="M550"/>
    </row>
    <row r="551" spans="1:13" x14ac:dyDescent="0.25">
      <c r="A551"/>
      <c r="B551"/>
      <c r="C551"/>
      <c r="D551"/>
      <c r="E551"/>
      <c r="F551"/>
      <c r="G551"/>
      <c r="H551"/>
      <c r="I551"/>
      <c r="J551"/>
      <c r="K551"/>
      <c r="L551"/>
      <c r="M551"/>
    </row>
    <row r="552" spans="1:13" x14ac:dyDescent="0.25">
      <c r="A552"/>
      <c r="B552"/>
      <c r="C552"/>
      <c r="D552"/>
      <c r="E552"/>
      <c r="F552"/>
      <c r="G552"/>
      <c r="H552"/>
      <c r="I552"/>
      <c r="J552"/>
      <c r="K552"/>
      <c r="L552"/>
      <c r="M552"/>
    </row>
    <row r="553" spans="1:13" x14ac:dyDescent="0.25">
      <c r="A553"/>
      <c r="B553"/>
      <c r="C553"/>
      <c r="D553"/>
      <c r="E553"/>
      <c r="F553"/>
      <c r="G553"/>
      <c r="H553"/>
      <c r="I553"/>
      <c r="J553"/>
      <c r="K553"/>
      <c r="L553"/>
      <c r="M553"/>
    </row>
    <row r="554" spans="1:13" x14ac:dyDescent="0.25">
      <c r="A554"/>
      <c r="B554"/>
      <c r="C554"/>
      <c r="D554"/>
      <c r="E554"/>
      <c r="F554"/>
      <c r="G554"/>
      <c r="H554"/>
      <c r="I554"/>
      <c r="J554"/>
      <c r="K554"/>
      <c r="L554"/>
      <c r="M554"/>
    </row>
    <row r="555" spans="1:13" x14ac:dyDescent="0.25">
      <c r="A555"/>
      <c r="B555"/>
      <c r="C555"/>
      <c r="D555"/>
      <c r="E555"/>
      <c r="F555"/>
      <c r="G555"/>
      <c r="H555"/>
      <c r="I555"/>
      <c r="J555"/>
      <c r="K555"/>
      <c r="L555"/>
      <c r="M555"/>
    </row>
    <row r="556" spans="1:13" x14ac:dyDescent="0.25">
      <c r="A556"/>
      <c r="B556"/>
      <c r="C556"/>
      <c r="D556"/>
      <c r="E556"/>
      <c r="F556"/>
      <c r="G556"/>
      <c r="H556"/>
      <c r="I556"/>
      <c r="J556"/>
      <c r="K556"/>
      <c r="L556"/>
      <c r="M556"/>
    </row>
    <row r="557" spans="1:13" x14ac:dyDescent="0.25">
      <c r="A557"/>
      <c r="B557"/>
      <c r="C557"/>
      <c r="D557"/>
      <c r="E557"/>
      <c r="F557"/>
      <c r="G557"/>
      <c r="H557"/>
      <c r="I557"/>
      <c r="J557"/>
      <c r="K557"/>
      <c r="L557"/>
      <c r="M557"/>
    </row>
    <row r="558" spans="1:13" x14ac:dyDescent="0.25">
      <c r="A558"/>
      <c r="B558"/>
      <c r="C558"/>
      <c r="D558"/>
      <c r="E558"/>
      <c r="F558"/>
      <c r="G558"/>
      <c r="H558"/>
      <c r="I558"/>
      <c r="J558"/>
      <c r="K558"/>
      <c r="L558"/>
      <c r="M558"/>
    </row>
    <row r="559" spans="1:13" x14ac:dyDescent="0.25">
      <c r="A559"/>
      <c r="B559"/>
      <c r="C559"/>
      <c r="D559"/>
      <c r="E559"/>
      <c r="F559"/>
      <c r="G559"/>
      <c r="H559"/>
      <c r="I559"/>
      <c r="J559"/>
      <c r="K559"/>
      <c r="L559"/>
      <c r="M559"/>
    </row>
    <row r="560" spans="1:13" x14ac:dyDescent="0.25">
      <c r="A560"/>
      <c r="B560"/>
      <c r="C560"/>
      <c r="D560"/>
      <c r="E560"/>
      <c r="F560"/>
      <c r="G560"/>
      <c r="H560"/>
      <c r="I560"/>
      <c r="J560"/>
      <c r="K560"/>
      <c r="L560"/>
      <c r="M560"/>
    </row>
    <row r="561" spans="1:13" x14ac:dyDescent="0.25">
      <c r="A561"/>
      <c r="B561"/>
      <c r="C561"/>
      <c r="D561"/>
      <c r="E561"/>
      <c r="F561"/>
      <c r="G561"/>
      <c r="H561"/>
      <c r="I561"/>
      <c r="J561"/>
      <c r="K561"/>
      <c r="L561"/>
      <c r="M561"/>
    </row>
    <row r="562" spans="1:13" x14ac:dyDescent="0.25">
      <c r="A562"/>
      <c r="B562"/>
      <c r="C562"/>
      <c r="D562"/>
      <c r="E562"/>
      <c r="F562"/>
      <c r="G562"/>
      <c r="H562"/>
      <c r="I562"/>
      <c r="J562"/>
      <c r="K562"/>
      <c r="L562"/>
      <c r="M562"/>
    </row>
    <row r="563" spans="1:13" x14ac:dyDescent="0.25">
      <c r="A563"/>
      <c r="B563"/>
      <c r="C563"/>
      <c r="D563"/>
      <c r="E563"/>
      <c r="F563"/>
      <c r="G563"/>
      <c r="H563"/>
      <c r="I563"/>
      <c r="J563"/>
      <c r="K563"/>
      <c r="L563"/>
      <c r="M563"/>
    </row>
    <row r="564" spans="1:13" x14ac:dyDescent="0.25">
      <c r="A564"/>
      <c r="B564"/>
      <c r="C564"/>
      <c r="D564"/>
      <c r="E564"/>
      <c r="F564"/>
      <c r="G564"/>
      <c r="H564"/>
      <c r="I564"/>
      <c r="J564"/>
      <c r="K564"/>
      <c r="L564"/>
      <c r="M564"/>
    </row>
    <row r="565" spans="1:13" x14ac:dyDescent="0.25">
      <c r="A565"/>
      <c r="B565"/>
      <c r="C565"/>
      <c r="D565"/>
      <c r="E565"/>
      <c r="F565"/>
      <c r="G565"/>
      <c r="H565"/>
      <c r="I565"/>
      <c r="J565"/>
      <c r="K565"/>
      <c r="L565"/>
      <c r="M565"/>
    </row>
    <row r="566" spans="1:13" x14ac:dyDescent="0.25">
      <c r="A566"/>
      <c r="B566"/>
      <c r="C566"/>
      <c r="D566"/>
      <c r="E566"/>
      <c r="F566"/>
      <c r="G566"/>
      <c r="H566"/>
      <c r="I566"/>
      <c r="J566"/>
      <c r="K566"/>
      <c r="L566"/>
      <c r="M566"/>
    </row>
    <row r="567" spans="1:13" x14ac:dyDescent="0.25">
      <c r="A567"/>
      <c r="B567"/>
      <c r="C567"/>
      <c r="D567"/>
      <c r="E567"/>
      <c r="F567"/>
      <c r="G567"/>
      <c r="H567"/>
      <c r="I567"/>
      <c r="J567"/>
      <c r="K567"/>
      <c r="L567"/>
      <c r="M567"/>
    </row>
    <row r="568" spans="1:13" x14ac:dyDescent="0.25">
      <c r="A568"/>
      <c r="B568"/>
      <c r="C568"/>
      <c r="D568"/>
      <c r="E568"/>
      <c r="F568"/>
      <c r="G568"/>
      <c r="H568"/>
      <c r="I568"/>
      <c r="J568"/>
      <c r="K568"/>
      <c r="L568"/>
      <c r="M568"/>
    </row>
    <row r="569" spans="1:13" x14ac:dyDescent="0.25">
      <c r="A569"/>
      <c r="B569"/>
      <c r="C569"/>
      <c r="D569"/>
      <c r="E569"/>
      <c r="F569"/>
      <c r="G569"/>
      <c r="H569"/>
      <c r="I569"/>
      <c r="J569"/>
      <c r="K569"/>
      <c r="L569"/>
      <c r="M569"/>
    </row>
    <row r="570" spans="1:13" x14ac:dyDescent="0.25">
      <c r="A570"/>
      <c r="B570"/>
      <c r="C570"/>
      <c r="D570"/>
      <c r="E570"/>
      <c r="F570"/>
      <c r="G570"/>
      <c r="H570"/>
      <c r="I570"/>
      <c r="J570"/>
      <c r="K570"/>
      <c r="L570"/>
      <c r="M570"/>
    </row>
    <row r="571" spans="1:13" x14ac:dyDescent="0.25">
      <c r="A571"/>
      <c r="B571"/>
      <c r="C571"/>
      <c r="D571"/>
      <c r="E571"/>
      <c r="F571"/>
      <c r="G571"/>
      <c r="H571"/>
      <c r="I571"/>
      <c r="J571"/>
      <c r="K571"/>
      <c r="L571"/>
      <c r="M571"/>
    </row>
    <row r="572" spans="1:13" x14ac:dyDescent="0.25">
      <c r="A572"/>
      <c r="B572"/>
      <c r="C572"/>
      <c r="D572"/>
      <c r="E572"/>
      <c r="F572"/>
      <c r="G572"/>
      <c r="H572"/>
      <c r="I572"/>
      <c r="J572"/>
      <c r="K572"/>
      <c r="L572"/>
      <c r="M572"/>
    </row>
    <row r="573" spans="1:13" x14ac:dyDescent="0.25">
      <c r="A573"/>
      <c r="B573"/>
      <c r="C573"/>
      <c r="D573"/>
      <c r="E573"/>
      <c r="F573"/>
      <c r="G573"/>
      <c r="H573"/>
      <c r="I573"/>
      <c r="J573"/>
      <c r="K573"/>
      <c r="L573"/>
      <c r="M573"/>
    </row>
    <row r="574" spans="1:13" x14ac:dyDescent="0.25">
      <c r="A574"/>
      <c r="B574"/>
      <c r="C574"/>
      <c r="D574"/>
      <c r="E574"/>
      <c r="F574"/>
      <c r="G574"/>
      <c r="H574"/>
      <c r="I574"/>
      <c r="J574"/>
      <c r="K574"/>
      <c r="L574"/>
      <c r="M574"/>
    </row>
    <row r="575" spans="1:13" x14ac:dyDescent="0.25">
      <c r="A575"/>
      <c r="B575"/>
      <c r="C575"/>
      <c r="D575"/>
      <c r="E575"/>
      <c r="F575"/>
      <c r="G575"/>
      <c r="H575"/>
      <c r="I575"/>
      <c r="J575"/>
      <c r="K575"/>
      <c r="L575"/>
      <c r="M575"/>
    </row>
    <row r="576" spans="1:13" x14ac:dyDescent="0.25">
      <c r="A576"/>
      <c r="B576"/>
      <c r="C576"/>
      <c r="D576"/>
      <c r="E576"/>
      <c r="F576"/>
      <c r="G576"/>
      <c r="H576"/>
      <c r="I576"/>
      <c r="J576"/>
      <c r="K576"/>
      <c r="L576"/>
      <c r="M576"/>
    </row>
    <row r="577" spans="1:13" x14ac:dyDescent="0.25">
      <c r="A577"/>
      <c r="B577"/>
      <c r="C577"/>
      <c r="D577"/>
      <c r="E577"/>
      <c r="F577"/>
      <c r="G577"/>
      <c r="H577"/>
      <c r="I577"/>
      <c r="J577"/>
      <c r="K577"/>
      <c r="L577"/>
      <c r="M577"/>
    </row>
    <row r="578" spans="1:13" x14ac:dyDescent="0.25">
      <c r="A578"/>
      <c r="B578"/>
      <c r="C578"/>
      <c r="D578"/>
      <c r="E578"/>
      <c r="F578"/>
      <c r="G578"/>
      <c r="H578"/>
      <c r="I578"/>
      <c r="J578"/>
      <c r="K578"/>
      <c r="L578"/>
      <c r="M578"/>
    </row>
    <row r="579" spans="1:13" x14ac:dyDescent="0.25">
      <c r="A579"/>
      <c r="B579"/>
      <c r="C579"/>
      <c r="D579"/>
      <c r="E579"/>
      <c r="F579"/>
      <c r="G579"/>
      <c r="H579"/>
      <c r="I579"/>
      <c r="J579"/>
      <c r="K579"/>
      <c r="L579"/>
      <c r="M579"/>
    </row>
    <row r="580" spans="1:13" x14ac:dyDescent="0.25">
      <c r="A580"/>
      <c r="B580"/>
      <c r="C580"/>
      <c r="D580"/>
      <c r="E580"/>
      <c r="F580"/>
      <c r="G580"/>
      <c r="H580"/>
      <c r="I580"/>
      <c r="J580"/>
      <c r="K580"/>
      <c r="L580"/>
      <c r="M580"/>
    </row>
    <row r="581" spans="1:13" x14ac:dyDescent="0.25">
      <c r="A581"/>
      <c r="B581"/>
      <c r="C581"/>
      <c r="D581"/>
      <c r="E581"/>
      <c r="F581"/>
      <c r="G581"/>
      <c r="H581"/>
      <c r="I581"/>
      <c r="J581"/>
      <c r="K581"/>
      <c r="L581"/>
      <c r="M581"/>
    </row>
    <row r="582" spans="1:13" x14ac:dyDescent="0.25">
      <c r="A582"/>
      <c r="B582"/>
      <c r="C582"/>
      <c r="D582"/>
      <c r="E582"/>
      <c r="F582"/>
      <c r="G582"/>
      <c r="H582"/>
      <c r="I582"/>
      <c r="J582"/>
      <c r="K582"/>
      <c r="L582"/>
      <c r="M582"/>
    </row>
    <row r="583" spans="1:13" x14ac:dyDescent="0.25">
      <c r="A583"/>
      <c r="B583"/>
      <c r="C583"/>
      <c r="D583"/>
      <c r="E583"/>
      <c r="F583"/>
      <c r="G583"/>
      <c r="H583"/>
      <c r="I583"/>
      <c r="J583"/>
      <c r="K583"/>
      <c r="L583"/>
      <c r="M583"/>
    </row>
    <row r="584" spans="1:13" x14ac:dyDescent="0.25">
      <c r="A584"/>
      <c r="B584"/>
      <c r="C584"/>
      <c r="D584"/>
      <c r="E584"/>
      <c r="F584"/>
      <c r="G584"/>
      <c r="H584"/>
      <c r="I584"/>
      <c r="J584"/>
      <c r="K584"/>
      <c r="L584"/>
      <c r="M584"/>
    </row>
    <row r="585" spans="1:13" x14ac:dyDescent="0.25">
      <c r="A585"/>
      <c r="B585"/>
      <c r="C585"/>
      <c r="D585"/>
      <c r="E585"/>
      <c r="F585"/>
      <c r="G585"/>
      <c r="H585"/>
      <c r="I585"/>
      <c r="J585"/>
      <c r="K585"/>
      <c r="L585"/>
      <c r="M585"/>
    </row>
    <row r="586" spans="1:13" x14ac:dyDescent="0.25">
      <c r="A586"/>
      <c r="B586"/>
      <c r="C586"/>
      <c r="D586"/>
      <c r="E586"/>
      <c r="F586"/>
      <c r="G586"/>
      <c r="H586"/>
      <c r="I586"/>
      <c r="J586"/>
      <c r="K586"/>
      <c r="L586"/>
      <c r="M586"/>
    </row>
    <row r="587" spans="1:13" x14ac:dyDescent="0.25">
      <c r="A587"/>
      <c r="B587"/>
      <c r="C587"/>
      <c r="D587"/>
      <c r="E587"/>
      <c r="F587"/>
      <c r="G587"/>
      <c r="H587"/>
      <c r="I587"/>
      <c r="J587"/>
      <c r="K587"/>
      <c r="L587"/>
      <c r="M587"/>
    </row>
    <row r="588" spans="1:13" x14ac:dyDescent="0.25">
      <c r="A588"/>
      <c r="B588"/>
      <c r="C588"/>
      <c r="D588"/>
      <c r="E588"/>
      <c r="F588"/>
      <c r="G588"/>
      <c r="H588"/>
      <c r="I588"/>
      <c r="J588"/>
      <c r="K588"/>
      <c r="L588"/>
      <c r="M588"/>
    </row>
    <row r="589" spans="1:13" x14ac:dyDescent="0.25">
      <c r="A589"/>
      <c r="B589"/>
      <c r="C589"/>
      <c r="D589"/>
      <c r="E589"/>
      <c r="F589"/>
      <c r="G589"/>
      <c r="H589"/>
      <c r="I589"/>
      <c r="J589"/>
      <c r="K589"/>
      <c r="L589"/>
      <c r="M589"/>
    </row>
    <row r="590" spans="1:13" x14ac:dyDescent="0.25">
      <c r="A590"/>
      <c r="B590"/>
      <c r="C590"/>
      <c r="D590"/>
      <c r="E590"/>
      <c r="F590"/>
      <c r="G590"/>
      <c r="H590"/>
      <c r="I590"/>
      <c r="J590"/>
      <c r="K590"/>
      <c r="L590"/>
      <c r="M590"/>
    </row>
    <row r="591" spans="1:13" x14ac:dyDescent="0.25">
      <c r="A591"/>
      <c r="B591"/>
      <c r="C591"/>
      <c r="D591"/>
      <c r="E591"/>
      <c r="F591"/>
      <c r="G591"/>
      <c r="H591"/>
      <c r="I591"/>
      <c r="J591"/>
      <c r="K591"/>
      <c r="L591"/>
      <c r="M591"/>
    </row>
    <row r="592" spans="1:13" x14ac:dyDescent="0.25">
      <c r="A592"/>
      <c r="B592"/>
      <c r="C592"/>
      <c r="D592"/>
      <c r="E592"/>
      <c r="F592"/>
      <c r="G592"/>
      <c r="H592"/>
      <c r="I592"/>
      <c r="J592"/>
      <c r="K592"/>
      <c r="L592"/>
      <c r="M592"/>
    </row>
    <row r="593" spans="1:13" x14ac:dyDescent="0.25">
      <c r="A593"/>
      <c r="B593"/>
      <c r="C593"/>
      <c r="D593"/>
      <c r="E593"/>
      <c r="F593"/>
      <c r="G593"/>
      <c r="H593"/>
      <c r="I593"/>
      <c r="J593"/>
      <c r="K593"/>
      <c r="L593"/>
      <c r="M593"/>
    </row>
    <row r="594" spans="1:13" x14ac:dyDescent="0.25">
      <c r="A594"/>
      <c r="B594"/>
      <c r="C594"/>
      <c r="D594"/>
      <c r="E594"/>
      <c r="F594"/>
      <c r="G594"/>
      <c r="H594"/>
      <c r="I594"/>
      <c r="J594"/>
      <c r="K594"/>
      <c r="L594"/>
      <c r="M594"/>
    </row>
    <row r="595" spans="1:13" x14ac:dyDescent="0.25">
      <c r="A595"/>
      <c r="B595"/>
      <c r="C595"/>
      <c r="D595"/>
      <c r="E595"/>
      <c r="F595"/>
      <c r="G595"/>
      <c r="H595"/>
      <c r="I595"/>
      <c r="J595"/>
      <c r="K595"/>
      <c r="L595"/>
      <c r="M595"/>
    </row>
    <row r="596" spans="1:13" x14ac:dyDescent="0.25">
      <c r="A596"/>
      <c r="B596"/>
      <c r="C596"/>
      <c r="D596"/>
      <c r="E596"/>
      <c r="F596"/>
      <c r="G596"/>
      <c r="H596"/>
      <c r="I596"/>
      <c r="J596"/>
      <c r="K596"/>
      <c r="L596"/>
      <c r="M596"/>
    </row>
    <row r="597" spans="1:13" x14ac:dyDescent="0.25">
      <c r="A597"/>
      <c r="B597"/>
      <c r="C597"/>
      <c r="D597"/>
      <c r="E597"/>
      <c r="F597"/>
      <c r="G597"/>
      <c r="H597"/>
      <c r="I597"/>
      <c r="J597"/>
      <c r="K597"/>
      <c r="L597"/>
      <c r="M597"/>
    </row>
    <row r="598" spans="1:13" x14ac:dyDescent="0.25">
      <c r="A598"/>
      <c r="B598"/>
      <c r="C598"/>
      <c r="D598"/>
      <c r="E598"/>
      <c r="F598"/>
      <c r="G598"/>
      <c r="H598"/>
      <c r="I598"/>
      <c r="J598"/>
      <c r="K598"/>
      <c r="L598"/>
      <c r="M598"/>
    </row>
    <row r="599" spans="1:13" x14ac:dyDescent="0.25">
      <c r="A599"/>
      <c r="B599"/>
      <c r="C599"/>
      <c r="D599"/>
      <c r="E599"/>
      <c r="F599"/>
      <c r="G599"/>
      <c r="H599"/>
      <c r="I599"/>
      <c r="J599"/>
      <c r="K599"/>
      <c r="L599"/>
      <c r="M599"/>
    </row>
    <row r="600" spans="1:13" x14ac:dyDescent="0.25">
      <c r="A600"/>
      <c r="B600"/>
      <c r="C600"/>
      <c r="D600"/>
      <c r="E600"/>
      <c r="F600"/>
      <c r="G600"/>
      <c r="H600"/>
      <c r="I600"/>
      <c r="J600"/>
      <c r="K600"/>
      <c r="L600"/>
      <c r="M600"/>
    </row>
    <row r="601" spans="1:13" x14ac:dyDescent="0.25">
      <c r="A601"/>
      <c r="B601"/>
      <c r="C601"/>
      <c r="D601"/>
      <c r="E601"/>
      <c r="F601"/>
      <c r="G601"/>
      <c r="H601"/>
      <c r="I601"/>
      <c r="J601"/>
      <c r="K601"/>
      <c r="L601"/>
      <c r="M601"/>
    </row>
    <row r="602" spans="1:13" x14ac:dyDescent="0.25">
      <c r="A602"/>
      <c r="B602"/>
      <c r="C602"/>
      <c r="D602"/>
      <c r="E602"/>
      <c r="F602"/>
      <c r="G602"/>
      <c r="H602"/>
      <c r="I602"/>
      <c r="J602"/>
      <c r="K602"/>
      <c r="L602"/>
      <c r="M602"/>
    </row>
    <row r="603" spans="1:13" x14ac:dyDescent="0.25">
      <c r="A603"/>
      <c r="B603"/>
      <c r="C603"/>
      <c r="D603"/>
      <c r="E603"/>
      <c r="F603"/>
      <c r="G603"/>
      <c r="H603"/>
      <c r="I603"/>
      <c r="J603"/>
      <c r="K603"/>
      <c r="L603"/>
      <c r="M603"/>
    </row>
    <row r="604" spans="1:13" x14ac:dyDescent="0.25">
      <c r="A604"/>
      <c r="B604"/>
      <c r="C604"/>
      <c r="D604"/>
      <c r="E604"/>
      <c r="F604"/>
      <c r="G604"/>
      <c r="H604"/>
      <c r="I604"/>
      <c r="J604"/>
      <c r="K604"/>
      <c r="L604"/>
      <c r="M604"/>
    </row>
    <row r="605" spans="1:13" x14ac:dyDescent="0.25">
      <c r="A605"/>
      <c r="B605"/>
      <c r="C605"/>
      <c r="D605"/>
      <c r="E605"/>
      <c r="F605"/>
      <c r="G605"/>
      <c r="H605"/>
      <c r="I605"/>
      <c r="J605"/>
      <c r="K605"/>
      <c r="L605"/>
      <c r="M605"/>
    </row>
    <row r="606" spans="1:13" x14ac:dyDescent="0.25">
      <c r="A606"/>
      <c r="B606"/>
      <c r="C606"/>
      <c r="D606"/>
      <c r="E606"/>
      <c r="F606"/>
      <c r="G606"/>
      <c r="H606"/>
      <c r="I606"/>
      <c r="J606"/>
      <c r="K606"/>
      <c r="L606"/>
      <c r="M606"/>
    </row>
    <row r="607" spans="1:13" x14ac:dyDescent="0.25">
      <c r="A607"/>
      <c r="B607"/>
      <c r="C607"/>
      <c r="D607"/>
      <c r="E607"/>
      <c r="F607"/>
      <c r="G607"/>
      <c r="H607"/>
      <c r="I607"/>
      <c r="J607"/>
      <c r="K607"/>
      <c r="L607"/>
      <c r="M607"/>
    </row>
    <row r="608" spans="1:13" x14ac:dyDescent="0.25">
      <c r="A608"/>
      <c r="B608"/>
      <c r="C608"/>
      <c r="D608"/>
      <c r="E608"/>
      <c r="F608"/>
      <c r="G608"/>
      <c r="H608"/>
      <c r="I608"/>
      <c r="J608"/>
      <c r="K608"/>
      <c r="L608"/>
      <c r="M608"/>
    </row>
    <row r="609" spans="1:13" x14ac:dyDescent="0.25">
      <c r="A609"/>
      <c r="B609"/>
      <c r="C609"/>
      <c r="D609"/>
      <c r="E609"/>
      <c r="F609"/>
      <c r="G609"/>
      <c r="H609"/>
      <c r="I609"/>
      <c r="J609"/>
      <c r="K609"/>
      <c r="L609"/>
      <c r="M609"/>
    </row>
    <row r="610" spans="1:13" x14ac:dyDescent="0.25">
      <c r="A610"/>
      <c r="B610"/>
      <c r="C610"/>
      <c r="D610"/>
      <c r="E610"/>
      <c r="F610"/>
      <c r="G610"/>
      <c r="H610"/>
      <c r="I610"/>
      <c r="J610"/>
      <c r="K610"/>
      <c r="L610"/>
      <c r="M610"/>
    </row>
    <row r="611" spans="1:13" x14ac:dyDescent="0.25">
      <c r="A611"/>
      <c r="B611"/>
      <c r="C611"/>
      <c r="D611"/>
      <c r="E611"/>
      <c r="F611"/>
      <c r="G611"/>
      <c r="H611"/>
      <c r="I611"/>
      <c r="J611"/>
      <c r="K611"/>
      <c r="L611"/>
      <c r="M611"/>
    </row>
    <row r="612" spans="1:13" x14ac:dyDescent="0.25">
      <c r="A612"/>
      <c r="B612"/>
      <c r="C612"/>
      <c r="D612"/>
      <c r="E612"/>
      <c r="F612"/>
      <c r="G612"/>
      <c r="H612"/>
      <c r="I612"/>
      <c r="J612"/>
      <c r="K612"/>
      <c r="L612"/>
      <c r="M612"/>
    </row>
    <row r="613" spans="1:13" x14ac:dyDescent="0.25">
      <c r="A613"/>
      <c r="B613"/>
      <c r="C613"/>
      <c r="D613"/>
      <c r="E613"/>
      <c r="F613"/>
      <c r="G613"/>
      <c r="H613"/>
      <c r="I613"/>
      <c r="J613"/>
      <c r="K613"/>
      <c r="L613"/>
      <c r="M613"/>
    </row>
    <row r="614" spans="1:13" x14ac:dyDescent="0.25">
      <c r="A614"/>
      <c r="B614"/>
      <c r="C614"/>
      <c r="D614"/>
      <c r="E614"/>
      <c r="F614"/>
      <c r="G614"/>
      <c r="H614"/>
      <c r="I614"/>
      <c r="J614"/>
      <c r="K614"/>
      <c r="L614"/>
      <c r="M614"/>
    </row>
    <row r="615" spans="1:13" x14ac:dyDescent="0.25">
      <c r="A615"/>
      <c r="B615"/>
      <c r="C615"/>
      <c r="D615"/>
      <c r="E615"/>
      <c r="F615"/>
      <c r="G615"/>
      <c r="H615"/>
      <c r="I615"/>
      <c r="J615"/>
      <c r="K615"/>
      <c r="L615"/>
      <c r="M615"/>
    </row>
    <row r="616" spans="1:13" x14ac:dyDescent="0.25">
      <c r="A616"/>
      <c r="B616"/>
      <c r="C616"/>
      <c r="D616"/>
      <c r="E616"/>
      <c r="F616"/>
      <c r="G616"/>
      <c r="H616"/>
      <c r="I616"/>
      <c r="J616"/>
      <c r="K616"/>
      <c r="L616"/>
      <c r="M616"/>
    </row>
    <row r="617" spans="1:13" x14ac:dyDescent="0.25">
      <c r="A617"/>
      <c r="B617"/>
      <c r="C617"/>
      <c r="D617"/>
      <c r="E617"/>
      <c r="F617"/>
      <c r="G617"/>
      <c r="H617"/>
      <c r="I617"/>
      <c r="J617"/>
      <c r="K617"/>
      <c r="L617"/>
      <c r="M617"/>
    </row>
    <row r="618" spans="1:13" x14ac:dyDescent="0.25">
      <c r="A618"/>
      <c r="B618"/>
      <c r="C618"/>
      <c r="D618"/>
      <c r="E618"/>
      <c r="F618"/>
      <c r="G618"/>
      <c r="H618"/>
      <c r="I618"/>
      <c r="J618"/>
      <c r="K618"/>
      <c r="L618"/>
      <c r="M618"/>
    </row>
    <row r="619" spans="1:13" x14ac:dyDescent="0.25">
      <c r="A619"/>
      <c r="B619"/>
      <c r="C619"/>
      <c r="D619"/>
      <c r="E619"/>
      <c r="F619"/>
      <c r="G619"/>
      <c r="H619"/>
      <c r="I619"/>
      <c r="J619"/>
      <c r="K619"/>
      <c r="L619"/>
      <c r="M619"/>
    </row>
    <row r="620" spans="1:13" x14ac:dyDescent="0.25">
      <c r="A620"/>
      <c r="B620"/>
      <c r="C620"/>
      <c r="D620"/>
      <c r="E620"/>
      <c r="F620"/>
      <c r="G620"/>
      <c r="H620"/>
      <c r="I620"/>
      <c r="J620"/>
      <c r="K620"/>
      <c r="L620"/>
      <c r="M620"/>
    </row>
    <row r="621" spans="1:13" x14ac:dyDescent="0.25">
      <c r="A621"/>
      <c r="B621"/>
      <c r="C621"/>
      <c r="D621"/>
      <c r="E621"/>
      <c r="F621"/>
      <c r="G621"/>
      <c r="H621"/>
      <c r="I621"/>
      <c r="J621"/>
      <c r="K621"/>
      <c r="L621"/>
      <c r="M621"/>
    </row>
    <row r="622" spans="1:13" x14ac:dyDescent="0.25">
      <c r="A622"/>
      <c r="B622"/>
      <c r="C622"/>
      <c r="D622"/>
      <c r="E622"/>
      <c r="F622"/>
      <c r="G622"/>
      <c r="H622"/>
      <c r="I622"/>
      <c r="J622"/>
      <c r="K622"/>
      <c r="L622"/>
      <c r="M622"/>
    </row>
    <row r="623" spans="1:13" x14ac:dyDescent="0.25">
      <c r="A623"/>
      <c r="B623"/>
      <c r="C623"/>
      <c r="D623"/>
      <c r="E623"/>
      <c r="F623"/>
      <c r="G623"/>
      <c r="H623"/>
      <c r="I623"/>
      <c r="J623"/>
      <c r="K623"/>
      <c r="L623"/>
      <c r="M623"/>
    </row>
    <row r="624" spans="1:13" x14ac:dyDescent="0.25">
      <c r="A624"/>
      <c r="B624"/>
      <c r="C624"/>
      <c r="D624"/>
      <c r="E624"/>
      <c r="F624"/>
      <c r="G624"/>
      <c r="H624"/>
      <c r="I624"/>
      <c r="J624"/>
      <c r="K624"/>
      <c r="L624"/>
      <c r="M624"/>
    </row>
    <row r="625" spans="1:13" x14ac:dyDescent="0.25">
      <c r="A625"/>
      <c r="B625"/>
      <c r="C625"/>
      <c r="D625"/>
      <c r="E625"/>
      <c r="F625"/>
      <c r="G625"/>
      <c r="H625"/>
      <c r="I625"/>
      <c r="J625"/>
      <c r="K625"/>
      <c r="L625"/>
      <c r="M625"/>
    </row>
    <row r="626" spans="1:13" x14ac:dyDescent="0.25">
      <c r="A626"/>
      <c r="B626"/>
      <c r="C626"/>
      <c r="D626"/>
      <c r="E626"/>
      <c r="F626"/>
      <c r="G626"/>
      <c r="H626"/>
      <c r="I626"/>
      <c r="J626"/>
      <c r="K626"/>
      <c r="L626"/>
      <c r="M626"/>
    </row>
    <row r="627" spans="1:13" x14ac:dyDescent="0.25">
      <c r="A627"/>
      <c r="B627"/>
      <c r="C627"/>
      <c r="D627"/>
      <c r="E627"/>
      <c r="F627"/>
      <c r="G627"/>
      <c r="H627"/>
      <c r="I627"/>
      <c r="J627"/>
      <c r="K627"/>
      <c r="L627"/>
      <c r="M627"/>
    </row>
    <row r="628" spans="1:13" x14ac:dyDescent="0.25">
      <c r="A628"/>
      <c r="B628"/>
      <c r="C628"/>
      <c r="D628"/>
      <c r="E628"/>
      <c r="F628"/>
      <c r="G628"/>
      <c r="H628"/>
      <c r="I628"/>
      <c r="J628"/>
      <c r="K628"/>
      <c r="L628"/>
      <c r="M628"/>
    </row>
    <row r="629" spans="1:13" x14ac:dyDescent="0.25">
      <c r="A629"/>
      <c r="B629"/>
      <c r="C629"/>
      <c r="D629"/>
      <c r="E629"/>
      <c r="F629"/>
      <c r="G629"/>
      <c r="H629"/>
      <c r="I629"/>
      <c r="J629"/>
      <c r="K629"/>
      <c r="L629"/>
      <c r="M629"/>
    </row>
    <row r="630" spans="1:13" x14ac:dyDescent="0.25">
      <c r="A630"/>
      <c r="B630"/>
      <c r="C630"/>
      <c r="D630"/>
      <c r="E630"/>
      <c r="F630"/>
      <c r="G630"/>
      <c r="H630"/>
      <c r="I630"/>
      <c r="J630"/>
      <c r="K630"/>
      <c r="L630"/>
      <c r="M630"/>
    </row>
    <row r="631" spans="1:13" x14ac:dyDescent="0.25">
      <c r="A631"/>
      <c r="B631"/>
      <c r="C631"/>
      <c r="D631"/>
      <c r="E631"/>
      <c r="F631"/>
      <c r="G631"/>
      <c r="H631"/>
      <c r="I631"/>
      <c r="J631"/>
      <c r="K631"/>
      <c r="L631"/>
      <c r="M631"/>
    </row>
    <row r="632" spans="1:13" x14ac:dyDescent="0.25">
      <c r="A632"/>
      <c r="B632"/>
      <c r="C632"/>
      <c r="D632"/>
      <c r="E632"/>
      <c r="F632"/>
      <c r="G632"/>
      <c r="H632"/>
      <c r="I632"/>
      <c r="J632"/>
      <c r="K632"/>
      <c r="L632"/>
      <c r="M632"/>
    </row>
    <row r="633" spans="1:13" x14ac:dyDescent="0.25">
      <c r="A633"/>
      <c r="B633"/>
      <c r="C633"/>
      <c r="D633"/>
      <c r="E633"/>
      <c r="F633"/>
      <c r="G633"/>
      <c r="H633"/>
      <c r="I633"/>
      <c r="J633"/>
      <c r="K633"/>
      <c r="L633"/>
      <c r="M633"/>
    </row>
    <row r="634" spans="1:13" x14ac:dyDescent="0.25">
      <c r="A634"/>
      <c r="B634"/>
      <c r="C634"/>
      <c r="D634"/>
      <c r="E634"/>
      <c r="F634"/>
      <c r="G634"/>
      <c r="H634"/>
      <c r="I634"/>
      <c r="J634"/>
      <c r="K634"/>
      <c r="L634"/>
      <c r="M634"/>
    </row>
    <row r="635" spans="1:13" x14ac:dyDescent="0.25">
      <c r="A635"/>
      <c r="B635"/>
      <c r="C635"/>
      <c r="D635"/>
      <c r="E635"/>
      <c r="F635"/>
      <c r="G635"/>
      <c r="H635"/>
      <c r="I635"/>
      <c r="J635"/>
      <c r="K635"/>
      <c r="L635"/>
      <c r="M635"/>
    </row>
    <row r="636" spans="1:13" x14ac:dyDescent="0.25">
      <c r="A636"/>
      <c r="B636"/>
      <c r="C636"/>
      <c r="D636"/>
      <c r="E636"/>
      <c r="F636"/>
      <c r="G636"/>
      <c r="H636"/>
      <c r="I636"/>
      <c r="J636"/>
      <c r="K636"/>
      <c r="L636"/>
      <c r="M636"/>
    </row>
    <row r="637" spans="1:13" x14ac:dyDescent="0.25">
      <c r="A637"/>
      <c r="B637"/>
      <c r="C637"/>
      <c r="D637"/>
      <c r="E637"/>
      <c r="F637"/>
      <c r="G637"/>
      <c r="H637"/>
      <c r="I637"/>
      <c r="J637"/>
      <c r="K637"/>
      <c r="L637"/>
      <c r="M637"/>
    </row>
    <row r="638" spans="1:13" x14ac:dyDescent="0.25">
      <c r="A638"/>
      <c r="B638"/>
      <c r="C638"/>
      <c r="D638"/>
      <c r="E638"/>
      <c r="F638"/>
      <c r="G638"/>
      <c r="H638"/>
      <c r="I638"/>
      <c r="J638"/>
      <c r="K638"/>
      <c r="L638"/>
      <c r="M638"/>
    </row>
    <row r="639" spans="1:13" x14ac:dyDescent="0.25">
      <c r="A639"/>
      <c r="B639"/>
      <c r="C639"/>
      <c r="D639"/>
      <c r="E639"/>
      <c r="F639"/>
      <c r="G639"/>
      <c r="H639"/>
      <c r="I639"/>
      <c r="J639"/>
      <c r="K639"/>
      <c r="L639"/>
      <c r="M639"/>
    </row>
    <row r="640" spans="1:13" x14ac:dyDescent="0.25">
      <c r="A640"/>
      <c r="B640"/>
      <c r="C640"/>
      <c r="D640"/>
      <c r="E640"/>
      <c r="F640"/>
      <c r="G640"/>
      <c r="H640"/>
      <c r="I640"/>
      <c r="J640"/>
      <c r="K640"/>
      <c r="L640"/>
      <c r="M640"/>
    </row>
    <row r="641" spans="1:13" x14ac:dyDescent="0.25">
      <c r="A641"/>
      <c r="B641"/>
      <c r="C641"/>
      <c r="D641"/>
      <c r="E641"/>
      <c r="F641"/>
      <c r="G641"/>
      <c r="H641"/>
      <c r="I641"/>
      <c r="J641"/>
      <c r="K641"/>
      <c r="L641"/>
      <c r="M641"/>
    </row>
    <row r="642" spans="1:13" x14ac:dyDescent="0.25">
      <c r="A642"/>
      <c r="B642"/>
      <c r="C642"/>
      <c r="D642"/>
      <c r="E642"/>
      <c r="F642"/>
      <c r="G642"/>
      <c r="H642"/>
      <c r="I642"/>
      <c r="J642"/>
      <c r="K642"/>
      <c r="L642"/>
      <c r="M642"/>
    </row>
    <row r="643" spans="1:13" x14ac:dyDescent="0.25">
      <c r="A643"/>
      <c r="B643"/>
      <c r="C643"/>
      <c r="D643"/>
      <c r="E643"/>
      <c r="F643"/>
      <c r="G643"/>
      <c r="H643"/>
      <c r="I643"/>
      <c r="J643"/>
      <c r="K643"/>
      <c r="L643"/>
      <c r="M643"/>
    </row>
    <row r="644" spans="1:13" x14ac:dyDescent="0.25">
      <c r="A644"/>
      <c r="B644"/>
      <c r="C644"/>
      <c r="D644"/>
      <c r="E644"/>
      <c r="F644"/>
      <c r="G644"/>
      <c r="H644"/>
      <c r="I644"/>
      <c r="J644"/>
      <c r="K644"/>
      <c r="L644"/>
      <c r="M644"/>
    </row>
    <row r="645" spans="1:13" x14ac:dyDescent="0.25">
      <c r="A645"/>
      <c r="B645"/>
      <c r="C645"/>
      <c r="D645"/>
      <c r="E645"/>
      <c r="F645"/>
      <c r="G645"/>
      <c r="H645"/>
      <c r="I645"/>
      <c r="J645"/>
      <c r="K645"/>
      <c r="L645"/>
      <c r="M645"/>
    </row>
    <row r="646" spans="1:13" x14ac:dyDescent="0.25">
      <c r="A646"/>
      <c r="B646"/>
      <c r="C646"/>
      <c r="D646"/>
      <c r="E646"/>
      <c r="F646"/>
      <c r="G646"/>
      <c r="H646"/>
      <c r="I646"/>
      <c r="J646"/>
      <c r="K646"/>
      <c r="L646"/>
      <c r="M646"/>
    </row>
    <row r="647" spans="1:13" x14ac:dyDescent="0.25">
      <c r="A647"/>
      <c r="B647"/>
      <c r="C647"/>
      <c r="D647"/>
      <c r="E647"/>
      <c r="F647"/>
      <c r="G647"/>
      <c r="H647"/>
      <c r="I647"/>
      <c r="J647"/>
      <c r="K647"/>
      <c r="L647"/>
      <c r="M647"/>
    </row>
    <row r="648" spans="1:13" x14ac:dyDescent="0.25">
      <c r="A648"/>
      <c r="B648"/>
      <c r="C648"/>
      <c r="D648"/>
      <c r="E648"/>
      <c r="F648"/>
      <c r="G648"/>
      <c r="H648"/>
      <c r="I648"/>
      <c r="J648"/>
      <c r="K648"/>
      <c r="L648"/>
      <c r="M648"/>
    </row>
    <row r="649" spans="1:13" x14ac:dyDescent="0.25">
      <c r="A649"/>
      <c r="B649"/>
      <c r="C649"/>
      <c r="D649"/>
      <c r="E649"/>
      <c r="F649"/>
      <c r="G649"/>
      <c r="H649"/>
      <c r="I649"/>
      <c r="J649"/>
      <c r="K649"/>
      <c r="L649"/>
      <c r="M649"/>
    </row>
    <row r="650" spans="1:13" x14ac:dyDescent="0.25">
      <c r="A650"/>
      <c r="B650"/>
      <c r="C650"/>
      <c r="D650"/>
      <c r="E650"/>
      <c r="F650"/>
      <c r="G650"/>
      <c r="H650"/>
      <c r="I650"/>
      <c r="J650"/>
      <c r="K650"/>
      <c r="L650"/>
      <c r="M650"/>
    </row>
    <row r="651" spans="1:13" x14ac:dyDescent="0.25">
      <c r="A651"/>
      <c r="B651"/>
      <c r="C651"/>
      <c r="D651"/>
      <c r="E651"/>
      <c r="F651"/>
      <c r="G651"/>
      <c r="H651"/>
      <c r="I651"/>
      <c r="J651"/>
      <c r="K651"/>
      <c r="L651"/>
      <c r="M651"/>
    </row>
    <row r="652" spans="1:13" x14ac:dyDescent="0.25">
      <c r="A652"/>
      <c r="B652"/>
      <c r="C652"/>
      <c r="D652"/>
      <c r="E652"/>
      <c r="F652"/>
      <c r="G652"/>
      <c r="H652"/>
      <c r="I652"/>
      <c r="J652"/>
      <c r="K652"/>
      <c r="L652"/>
      <c r="M652"/>
    </row>
    <row r="653" spans="1:13" x14ac:dyDescent="0.25">
      <c r="A653"/>
      <c r="B653"/>
      <c r="C653"/>
      <c r="D653"/>
      <c r="E653"/>
      <c r="F653"/>
      <c r="G653"/>
      <c r="H653"/>
      <c r="I653"/>
      <c r="J653"/>
      <c r="K653"/>
      <c r="L653"/>
      <c r="M653"/>
    </row>
    <row r="654" spans="1:13" x14ac:dyDescent="0.25">
      <c r="A654"/>
      <c r="B654"/>
      <c r="C654"/>
      <c r="D654"/>
      <c r="E654"/>
      <c r="F654"/>
      <c r="G654"/>
      <c r="H654"/>
      <c r="I654"/>
      <c r="J654"/>
      <c r="K654"/>
      <c r="L654"/>
      <c r="M654"/>
    </row>
    <row r="655" spans="1:13" x14ac:dyDescent="0.25">
      <c r="A655"/>
      <c r="B655"/>
      <c r="C655"/>
      <c r="D655"/>
      <c r="E655"/>
      <c r="F655"/>
      <c r="G655"/>
      <c r="H655"/>
      <c r="I655"/>
      <c r="J655"/>
      <c r="K655"/>
      <c r="L655"/>
      <c r="M655"/>
    </row>
    <row r="656" spans="1:13" x14ac:dyDescent="0.25">
      <c r="A656"/>
      <c r="B656"/>
      <c r="C656"/>
      <c r="D656"/>
      <c r="E656"/>
      <c r="F656"/>
      <c r="G656"/>
      <c r="H656"/>
      <c r="I656"/>
      <c r="J656"/>
      <c r="K656"/>
      <c r="L656"/>
      <c r="M656"/>
    </row>
    <row r="657" spans="1:13" x14ac:dyDescent="0.25">
      <c r="A657"/>
      <c r="B657"/>
      <c r="C657"/>
      <c r="D657"/>
      <c r="E657"/>
      <c r="F657"/>
      <c r="G657"/>
      <c r="H657"/>
      <c r="I657"/>
      <c r="J657"/>
      <c r="K657"/>
      <c r="L657"/>
      <c r="M657"/>
    </row>
    <row r="658" spans="1:13" x14ac:dyDescent="0.25">
      <c r="A658"/>
      <c r="B658"/>
      <c r="C658"/>
      <c r="D658"/>
      <c r="E658"/>
      <c r="F658"/>
      <c r="G658"/>
      <c r="H658"/>
      <c r="I658"/>
      <c r="J658"/>
      <c r="K658"/>
      <c r="L658"/>
      <c r="M658"/>
    </row>
    <row r="659" spans="1:13" x14ac:dyDescent="0.25">
      <c r="A659"/>
      <c r="B659"/>
      <c r="C659"/>
      <c r="D659"/>
      <c r="E659"/>
      <c r="F659"/>
      <c r="G659"/>
      <c r="H659"/>
      <c r="I659"/>
      <c r="J659"/>
      <c r="K659"/>
      <c r="L659"/>
      <c r="M659"/>
    </row>
    <row r="660" spans="1:13" x14ac:dyDescent="0.25">
      <c r="A660"/>
      <c r="B660"/>
      <c r="C660"/>
      <c r="D660"/>
      <c r="E660"/>
      <c r="F660"/>
      <c r="G660"/>
      <c r="H660"/>
      <c r="I660"/>
      <c r="J660"/>
      <c r="K660"/>
      <c r="L660"/>
      <c r="M660"/>
    </row>
    <row r="661" spans="1:13" x14ac:dyDescent="0.25">
      <c r="A661"/>
      <c r="B661"/>
      <c r="C661"/>
      <c r="D661"/>
      <c r="E661"/>
      <c r="F661"/>
      <c r="G661"/>
      <c r="H661"/>
      <c r="I661"/>
      <c r="J661"/>
      <c r="K661"/>
      <c r="L661"/>
      <c r="M661"/>
    </row>
    <row r="662" spans="1:13" x14ac:dyDescent="0.25">
      <c r="A662"/>
      <c r="B662"/>
      <c r="C662"/>
      <c r="D662"/>
      <c r="E662"/>
      <c r="F662"/>
      <c r="G662"/>
      <c r="H662"/>
      <c r="I662"/>
      <c r="J662"/>
      <c r="K662"/>
      <c r="L662"/>
      <c r="M662"/>
    </row>
    <row r="663" spans="1:13" x14ac:dyDescent="0.25">
      <c r="A663"/>
      <c r="B663"/>
      <c r="C663"/>
      <c r="D663"/>
      <c r="E663"/>
      <c r="F663"/>
      <c r="G663"/>
      <c r="H663"/>
      <c r="I663"/>
      <c r="J663"/>
      <c r="K663"/>
      <c r="L663"/>
      <c r="M663"/>
    </row>
    <row r="664" spans="1:13" x14ac:dyDescent="0.25">
      <c r="A664"/>
      <c r="B664"/>
      <c r="C664"/>
      <c r="D664"/>
      <c r="E664"/>
      <c r="F664"/>
      <c r="G664"/>
      <c r="H664"/>
      <c r="I664"/>
      <c r="J664"/>
      <c r="K664"/>
      <c r="L664"/>
      <c r="M664"/>
    </row>
    <row r="665" spans="1:13" x14ac:dyDescent="0.25">
      <c r="A665"/>
      <c r="B665"/>
      <c r="C665"/>
      <c r="D665"/>
      <c r="E665"/>
      <c r="F665"/>
      <c r="G665"/>
      <c r="H665"/>
      <c r="I665"/>
      <c r="J665"/>
      <c r="K665"/>
      <c r="L665"/>
      <c r="M665"/>
    </row>
    <row r="666" spans="1:13" x14ac:dyDescent="0.25">
      <c r="A666"/>
      <c r="B666"/>
      <c r="C666"/>
      <c r="D666"/>
      <c r="E666"/>
      <c r="F666"/>
      <c r="G666"/>
      <c r="H666"/>
      <c r="I666"/>
      <c r="J666"/>
      <c r="K666"/>
      <c r="L666"/>
      <c r="M666"/>
    </row>
    <row r="667" spans="1:13" x14ac:dyDescent="0.25">
      <c r="A667"/>
      <c r="B667"/>
      <c r="C667"/>
      <c r="D667"/>
      <c r="E667"/>
      <c r="F667"/>
      <c r="G667"/>
      <c r="H667"/>
      <c r="I667"/>
      <c r="J667"/>
      <c r="K667"/>
      <c r="L667"/>
      <c r="M667"/>
    </row>
    <row r="668" spans="1:13" x14ac:dyDescent="0.25">
      <c r="A668"/>
      <c r="B668"/>
      <c r="C668"/>
      <c r="D668"/>
      <c r="E668"/>
      <c r="F668"/>
      <c r="G668"/>
      <c r="H668"/>
      <c r="I668"/>
      <c r="J668"/>
      <c r="K668"/>
      <c r="L668"/>
      <c r="M668"/>
    </row>
    <row r="669" spans="1:13" x14ac:dyDescent="0.25">
      <c r="A669"/>
      <c r="B669"/>
      <c r="C669"/>
      <c r="D669"/>
      <c r="E669"/>
      <c r="F669"/>
      <c r="G669"/>
      <c r="H669"/>
      <c r="I669"/>
      <c r="J669"/>
      <c r="K669"/>
      <c r="L669"/>
      <c r="M669"/>
    </row>
    <row r="670" spans="1:13" x14ac:dyDescent="0.25">
      <c r="A670"/>
      <c r="B670"/>
      <c r="C670"/>
      <c r="D670"/>
      <c r="E670"/>
      <c r="F670"/>
      <c r="G670"/>
      <c r="H670"/>
      <c r="I670"/>
      <c r="J670"/>
      <c r="K670"/>
      <c r="L670"/>
      <c r="M670"/>
    </row>
    <row r="671" spans="1:13" x14ac:dyDescent="0.25">
      <c r="A671"/>
      <c r="B671"/>
      <c r="C671"/>
      <c r="D671"/>
      <c r="E671"/>
      <c r="F671"/>
      <c r="G671"/>
      <c r="H671"/>
      <c r="I671"/>
      <c r="J671"/>
      <c r="K671"/>
      <c r="L671"/>
      <c r="M671"/>
    </row>
    <row r="672" spans="1:13" x14ac:dyDescent="0.25">
      <c r="A672"/>
      <c r="B672"/>
      <c r="C672"/>
      <c r="D672"/>
      <c r="E672"/>
      <c r="F672"/>
      <c r="G672"/>
      <c r="H672"/>
      <c r="I672"/>
      <c r="J672"/>
      <c r="K672"/>
      <c r="L672"/>
      <c r="M672"/>
    </row>
    <row r="673" spans="1:13" x14ac:dyDescent="0.25">
      <c r="A673"/>
      <c r="B673"/>
      <c r="C673"/>
      <c r="D673"/>
      <c r="E673"/>
      <c r="F673"/>
      <c r="G673"/>
      <c r="H673"/>
      <c r="I673"/>
      <c r="J673"/>
      <c r="K673"/>
      <c r="L673"/>
      <c r="M673"/>
    </row>
    <row r="674" spans="1:13" x14ac:dyDescent="0.25">
      <c r="A674"/>
      <c r="B674"/>
      <c r="C674"/>
      <c r="D674"/>
      <c r="E674"/>
      <c r="F674"/>
      <c r="G674"/>
      <c r="H674"/>
      <c r="I674"/>
      <c r="J674"/>
      <c r="K674"/>
      <c r="L674"/>
      <c r="M674"/>
    </row>
    <row r="675" spans="1:13" x14ac:dyDescent="0.25">
      <c r="A675"/>
      <c r="B675"/>
      <c r="C675"/>
      <c r="D675"/>
      <c r="E675"/>
      <c r="F675"/>
      <c r="G675"/>
      <c r="H675"/>
      <c r="I675"/>
      <c r="J675"/>
      <c r="K675"/>
      <c r="L675"/>
      <c r="M675"/>
    </row>
    <row r="676" spans="1:13" x14ac:dyDescent="0.25">
      <c r="A676"/>
      <c r="B676"/>
      <c r="C676"/>
      <c r="D676"/>
      <c r="E676"/>
      <c r="F676"/>
      <c r="G676"/>
      <c r="H676"/>
      <c r="I676"/>
      <c r="J676"/>
      <c r="K676"/>
      <c r="L676"/>
      <c r="M676"/>
    </row>
    <row r="677" spans="1:13" x14ac:dyDescent="0.25">
      <c r="A677"/>
      <c r="B677"/>
      <c r="C677"/>
      <c r="D677"/>
      <c r="E677"/>
      <c r="F677"/>
      <c r="G677"/>
      <c r="H677"/>
      <c r="I677"/>
      <c r="J677"/>
      <c r="K677"/>
      <c r="L677"/>
      <c r="M677"/>
    </row>
    <row r="678" spans="1:13" x14ac:dyDescent="0.25">
      <c r="A678"/>
      <c r="B678"/>
      <c r="C678"/>
      <c r="D678"/>
      <c r="E678"/>
      <c r="F678"/>
      <c r="G678"/>
      <c r="H678"/>
      <c r="I678"/>
      <c r="J678"/>
      <c r="K678"/>
      <c r="L678"/>
      <c r="M678"/>
    </row>
    <row r="679" spans="1:13" x14ac:dyDescent="0.25">
      <c r="A679"/>
      <c r="B679"/>
      <c r="C679"/>
      <c r="D679"/>
      <c r="E679"/>
      <c r="F679"/>
      <c r="G679"/>
      <c r="H679"/>
      <c r="I679"/>
      <c r="J679"/>
      <c r="K679"/>
      <c r="L679"/>
      <c r="M679"/>
    </row>
    <row r="680" spans="1:13" x14ac:dyDescent="0.25">
      <c r="A680"/>
      <c r="B680"/>
      <c r="C680"/>
      <c r="D680"/>
      <c r="E680"/>
      <c r="F680"/>
      <c r="G680"/>
      <c r="H680"/>
      <c r="I680"/>
      <c r="J680"/>
      <c r="K680"/>
      <c r="L680"/>
      <c r="M680"/>
    </row>
    <row r="681" spans="1:13" x14ac:dyDescent="0.25">
      <c r="A681"/>
      <c r="B681"/>
      <c r="C681"/>
      <c r="D681"/>
      <c r="E681"/>
      <c r="F681"/>
      <c r="G681"/>
      <c r="H681"/>
      <c r="I681"/>
      <c r="J681"/>
      <c r="K681"/>
      <c r="L681"/>
      <c r="M681"/>
    </row>
    <row r="682" spans="1:13" x14ac:dyDescent="0.25">
      <c r="A682"/>
      <c r="B682"/>
      <c r="C682"/>
      <c r="D682"/>
      <c r="E682"/>
      <c r="F682"/>
      <c r="G682"/>
      <c r="H682"/>
      <c r="I682"/>
      <c r="J682"/>
      <c r="K682"/>
      <c r="L682"/>
      <c r="M682"/>
    </row>
    <row r="683" spans="1:13" x14ac:dyDescent="0.25">
      <c r="A683"/>
      <c r="B683"/>
      <c r="C683"/>
      <c r="D683"/>
      <c r="E683"/>
      <c r="F683"/>
      <c r="G683"/>
      <c r="H683"/>
      <c r="I683"/>
      <c r="J683"/>
      <c r="K683"/>
      <c r="L683"/>
      <c r="M683"/>
    </row>
    <row r="684" spans="1:13" x14ac:dyDescent="0.25">
      <c r="A684"/>
      <c r="B684"/>
      <c r="C684"/>
      <c r="D684"/>
      <c r="E684"/>
      <c r="F684"/>
      <c r="G684"/>
      <c r="H684"/>
      <c r="I684"/>
      <c r="J684"/>
      <c r="K684"/>
      <c r="L684"/>
      <c r="M684"/>
    </row>
    <row r="685" spans="1:13" x14ac:dyDescent="0.25">
      <c r="A685"/>
      <c r="B685"/>
      <c r="C685"/>
      <c r="D685"/>
      <c r="E685"/>
      <c r="F685"/>
      <c r="G685"/>
      <c r="H685"/>
      <c r="I685"/>
      <c r="J685"/>
      <c r="K685"/>
      <c r="L685"/>
      <c r="M685"/>
    </row>
    <row r="686" spans="1:13" x14ac:dyDescent="0.25">
      <c r="A686"/>
      <c r="B686"/>
      <c r="C686"/>
      <c r="D686"/>
      <c r="E686"/>
      <c r="F686"/>
      <c r="G686"/>
      <c r="H686"/>
      <c r="I686"/>
      <c r="J686"/>
      <c r="K686"/>
      <c r="L686"/>
      <c r="M686"/>
    </row>
    <row r="687" spans="1:13" x14ac:dyDescent="0.25">
      <c r="A687"/>
      <c r="B687"/>
      <c r="C687"/>
      <c r="D687"/>
      <c r="E687"/>
      <c r="F687"/>
      <c r="G687"/>
      <c r="H687"/>
      <c r="I687"/>
      <c r="J687"/>
      <c r="K687"/>
      <c r="L687"/>
      <c r="M687"/>
    </row>
    <row r="688" spans="1:13" x14ac:dyDescent="0.25">
      <c r="A688"/>
      <c r="B688"/>
      <c r="C688"/>
      <c r="D688"/>
      <c r="E688"/>
      <c r="F688"/>
      <c r="G688"/>
      <c r="H688"/>
      <c r="I688"/>
      <c r="J688"/>
      <c r="K688"/>
      <c r="L688"/>
      <c r="M688"/>
    </row>
    <row r="689" spans="1:13" x14ac:dyDescent="0.25">
      <c r="A689"/>
      <c r="B689"/>
      <c r="C689"/>
      <c r="D689"/>
      <c r="E689"/>
      <c r="F689"/>
      <c r="G689"/>
      <c r="H689"/>
      <c r="I689"/>
      <c r="J689"/>
      <c r="K689"/>
      <c r="L689"/>
      <c r="M689"/>
    </row>
    <row r="690" spans="1:13" x14ac:dyDescent="0.25">
      <c r="A690"/>
      <c r="B690"/>
      <c r="C690"/>
      <c r="D690"/>
      <c r="E690"/>
      <c r="F690"/>
      <c r="G690"/>
      <c r="H690"/>
      <c r="I690"/>
      <c r="J690"/>
      <c r="K690"/>
      <c r="L690"/>
      <c r="M690"/>
    </row>
    <row r="691" spans="1:13" x14ac:dyDescent="0.25">
      <c r="A691"/>
      <c r="B691"/>
      <c r="C691"/>
      <c r="D691"/>
      <c r="E691"/>
      <c r="F691"/>
      <c r="G691"/>
      <c r="H691"/>
      <c r="I691"/>
      <c r="J691"/>
      <c r="K691"/>
      <c r="L691"/>
      <c r="M691"/>
    </row>
    <row r="692" spans="1:13" x14ac:dyDescent="0.25">
      <c r="A692"/>
      <c r="B692"/>
      <c r="C692"/>
      <c r="D692"/>
      <c r="E692"/>
      <c r="F692"/>
      <c r="G692"/>
      <c r="H692"/>
      <c r="I692"/>
      <c r="J692"/>
      <c r="K692"/>
      <c r="L692"/>
      <c r="M692"/>
    </row>
    <row r="693" spans="1:13" x14ac:dyDescent="0.25">
      <c r="A693"/>
      <c r="B693"/>
      <c r="C693"/>
      <c r="D693"/>
      <c r="E693"/>
      <c r="F693"/>
      <c r="G693"/>
      <c r="H693"/>
      <c r="I693"/>
      <c r="J693"/>
      <c r="K693"/>
      <c r="L693"/>
      <c r="M693"/>
    </row>
    <row r="694" spans="1:13" x14ac:dyDescent="0.25">
      <c r="A694"/>
      <c r="B694"/>
      <c r="C694"/>
      <c r="D694"/>
      <c r="E694"/>
      <c r="F694"/>
      <c r="G694"/>
      <c r="H694"/>
      <c r="I694"/>
      <c r="J694"/>
      <c r="K694"/>
      <c r="L694"/>
      <c r="M694"/>
    </row>
    <row r="695" spans="1:13" x14ac:dyDescent="0.25">
      <c r="A695"/>
      <c r="B695"/>
      <c r="C695"/>
      <c r="D695"/>
      <c r="E695"/>
      <c r="F695"/>
      <c r="G695"/>
      <c r="H695"/>
      <c r="I695"/>
      <c r="J695"/>
      <c r="K695"/>
      <c r="L695"/>
      <c r="M695"/>
    </row>
    <row r="696" spans="1:13" x14ac:dyDescent="0.25">
      <c r="A696"/>
      <c r="B696"/>
      <c r="C696"/>
      <c r="D696"/>
      <c r="E696"/>
      <c r="F696"/>
      <c r="G696"/>
      <c r="H696"/>
      <c r="I696"/>
      <c r="J696"/>
      <c r="K696"/>
      <c r="L696"/>
      <c r="M696"/>
    </row>
    <row r="697" spans="1:13" x14ac:dyDescent="0.25">
      <c r="A697"/>
      <c r="B697"/>
      <c r="C697"/>
      <c r="D697"/>
      <c r="E697"/>
      <c r="F697"/>
      <c r="G697"/>
      <c r="H697"/>
      <c r="I697"/>
      <c r="J697"/>
      <c r="K697"/>
      <c r="L697"/>
      <c r="M697"/>
    </row>
    <row r="698" spans="1:13" x14ac:dyDescent="0.25">
      <c r="A698"/>
      <c r="B698"/>
      <c r="C698"/>
      <c r="D698"/>
      <c r="E698"/>
      <c r="F698"/>
      <c r="G698"/>
      <c r="H698"/>
      <c r="I698"/>
      <c r="J698"/>
      <c r="K698"/>
      <c r="L698"/>
      <c r="M698"/>
    </row>
    <row r="699" spans="1:13" x14ac:dyDescent="0.25">
      <c r="A699"/>
      <c r="B699"/>
      <c r="C699"/>
      <c r="D699"/>
      <c r="E699"/>
      <c r="F699"/>
      <c r="G699"/>
      <c r="H699"/>
      <c r="I699"/>
      <c r="J699"/>
      <c r="K699"/>
      <c r="L699"/>
      <c r="M699"/>
    </row>
    <row r="700" spans="1:13" x14ac:dyDescent="0.25">
      <c r="A700"/>
      <c r="B700"/>
      <c r="C700"/>
      <c r="D700"/>
      <c r="E700"/>
      <c r="F700"/>
      <c r="G700"/>
      <c r="H700"/>
      <c r="I700"/>
      <c r="J700"/>
      <c r="K700"/>
      <c r="L700"/>
      <c r="M700"/>
    </row>
    <row r="701" spans="1:13" x14ac:dyDescent="0.25">
      <c r="A701"/>
      <c r="B701"/>
      <c r="C701"/>
      <c r="D701"/>
      <c r="E701"/>
      <c r="F701"/>
      <c r="G701"/>
      <c r="H701"/>
      <c r="I701"/>
      <c r="J701"/>
      <c r="K701"/>
      <c r="L701"/>
      <c r="M701"/>
    </row>
    <row r="702" spans="1:13" x14ac:dyDescent="0.25">
      <c r="A702"/>
      <c r="B702"/>
      <c r="C702"/>
      <c r="D702"/>
      <c r="E702"/>
      <c r="F702"/>
      <c r="G702"/>
      <c r="H702"/>
      <c r="I702"/>
      <c r="J702"/>
      <c r="K702"/>
      <c r="L702"/>
      <c r="M702"/>
    </row>
    <row r="703" spans="1:13" x14ac:dyDescent="0.25">
      <c r="A703"/>
      <c r="B703"/>
      <c r="C703"/>
      <c r="D703"/>
      <c r="E703"/>
      <c r="F703"/>
      <c r="G703"/>
      <c r="H703"/>
      <c r="I703"/>
      <c r="J703"/>
      <c r="K703"/>
      <c r="L703"/>
      <c r="M703"/>
    </row>
    <row r="704" spans="1:13" x14ac:dyDescent="0.25">
      <c r="A704"/>
      <c r="B704"/>
      <c r="C704"/>
      <c r="D704"/>
      <c r="E704"/>
      <c r="F704"/>
      <c r="G704"/>
      <c r="H704"/>
      <c r="I704"/>
      <c r="J704"/>
      <c r="K704"/>
      <c r="L704"/>
      <c r="M704"/>
    </row>
    <row r="705" spans="1:13" x14ac:dyDescent="0.25">
      <c r="A705"/>
      <c r="B705"/>
      <c r="C705"/>
      <c r="D705"/>
      <c r="E705"/>
      <c r="F705"/>
      <c r="G705"/>
      <c r="H705"/>
      <c r="I705"/>
      <c r="J705"/>
      <c r="K705"/>
      <c r="L705"/>
      <c r="M705"/>
    </row>
    <row r="706" spans="1:13" x14ac:dyDescent="0.25">
      <c r="A706"/>
      <c r="B706"/>
      <c r="C706"/>
      <c r="D706"/>
      <c r="E706"/>
      <c r="F706"/>
      <c r="G706"/>
      <c r="H706"/>
      <c r="I706"/>
      <c r="J706"/>
      <c r="K706"/>
      <c r="L706"/>
      <c r="M706"/>
    </row>
    <row r="707" spans="1:13" x14ac:dyDescent="0.25">
      <c r="A707"/>
      <c r="B707"/>
      <c r="C707"/>
      <c r="D707"/>
      <c r="E707"/>
      <c r="F707"/>
      <c r="G707"/>
      <c r="H707"/>
      <c r="I707"/>
      <c r="J707"/>
      <c r="K707"/>
      <c r="L707"/>
      <c r="M707"/>
    </row>
    <row r="708" spans="1:13" x14ac:dyDescent="0.25">
      <c r="A708"/>
      <c r="B708"/>
      <c r="C708"/>
      <c r="D708"/>
      <c r="E708"/>
      <c r="F708"/>
      <c r="G708"/>
      <c r="H708"/>
      <c r="I708"/>
      <c r="J708"/>
      <c r="K708"/>
      <c r="L708"/>
      <c r="M708"/>
    </row>
    <row r="709" spans="1:13" x14ac:dyDescent="0.25">
      <c r="A709"/>
      <c r="B709"/>
      <c r="C709"/>
      <c r="D709"/>
      <c r="E709"/>
      <c r="F709"/>
      <c r="G709"/>
      <c r="H709"/>
      <c r="I709"/>
      <c r="J709"/>
      <c r="K709"/>
      <c r="L709"/>
      <c r="M709"/>
    </row>
    <row r="710" spans="1:13" x14ac:dyDescent="0.25">
      <c r="A710"/>
      <c r="B710"/>
      <c r="C710"/>
      <c r="D710"/>
      <c r="E710"/>
      <c r="F710"/>
      <c r="G710"/>
      <c r="H710"/>
      <c r="I710"/>
      <c r="J710"/>
      <c r="K710"/>
      <c r="L710"/>
      <c r="M710"/>
    </row>
    <row r="711" spans="1:13" x14ac:dyDescent="0.25">
      <c r="A711"/>
      <c r="B711"/>
      <c r="C711"/>
      <c r="D711"/>
      <c r="E711"/>
      <c r="F711"/>
      <c r="G711"/>
      <c r="H711"/>
      <c r="I711"/>
      <c r="J711"/>
      <c r="K711"/>
      <c r="L711"/>
      <c r="M711"/>
    </row>
    <row r="712" spans="1:13" x14ac:dyDescent="0.25">
      <c r="A712"/>
      <c r="B712"/>
      <c r="C712"/>
      <c r="D712"/>
      <c r="E712"/>
      <c r="F712"/>
      <c r="G712"/>
      <c r="H712"/>
      <c r="I712"/>
      <c r="J712"/>
      <c r="K712"/>
      <c r="L712"/>
      <c r="M712"/>
    </row>
    <row r="713" spans="1:13" x14ac:dyDescent="0.25">
      <c r="A713"/>
      <c r="B713"/>
      <c r="C713"/>
      <c r="D713"/>
      <c r="E713"/>
      <c r="F713"/>
      <c r="G713"/>
      <c r="H713"/>
      <c r="I713"/>
      <c r="J713"/>
      <c r="K713"/>
      <c r="L713"/>
      <c r="M713"/>
    </row>
    <row r="714" spans="1:13" x14ac:dyDescent="0.25">
      <c r="A714"/>
      <c r="B714"/>
      <c r="C714"/>
      <c r="D714"/>
      <c r="E714"/>
      <c r="F714"/>
      <c r="G714"/>
      <c r="H714"/>
      <c r="I714"/>
      <c r="J714"/>
      <c r="K714"/>
      <c r="L714"/>
      <c r="M714"/>
    </row>
    <row r="715" spans="1:13" x14ac:dyDescent="0.25">
      <c r="A715"/>
      <c r="B715"/>
      <c r="C715"/>
      <c r="D715"/>
      <c r="E715"/>
      <c r="F715"/>
      <c r="G715"/>
      <c r="H715"/>
      <c r="I715"/>
      <c r="J715"/>
      <c r="K715"/>
      <c r="L715"/>
      <c r="M715"/>
    </row>
    <row r="716" spans="1:13" x14ac:dyDescent="0.25">
      <c r="A716"/>
      <c r="B716"/>
      <c r="C716"/>
      <c r="D716"/>
      <c r="E716"/>
      <c r="F716"/>
      <c r="G716"/>
      <c r="H716"/>
      <c r="I716"/>
      <c r="J716"/>
      <c r="K716"/>
      <c r="L716"/>
      <c r="M716"/>
    </row>
    <row r="717" spans="1:13" x14ac:dyDescent="0.25">
      <c r="A717"/>
      <c r="B717"/>
      <c r="C717"/>
      <c r="D717"/>
      <c r="E717"/>
      <c r="F717"/>
      <c r="G717"/>
      <c r="H717"/>
      <c r="I717"/>
      <c r="J717"/>
      <c r="K717"/>
      <c r="L717"/>
      <c r="M717"/>
    </row>
    <row r="718" spans="1:13" x14ac:dyDescent="0.25">
      <c r="A718"/>
      <c r="B718"/>
      <c r="C718"/>
      <c r="D718"/>
      <c r="E718"/>
      <c r="F718"/>
      <c r="G718"/>
      <c r="H718"/>
      <c r="I718"/>
      <c r="J718"/>
      <c r="K718"/>
      <c r="L718"/>
      <c r="M718"/>
    </row>
    <row r="719" spans="1:13" x14ac:dyDescent="0.25">
      <c r="A719"/>
      <c r="B719"/>
      <c r="C719"/>
      <c r="D719"/>
      <c r="E719"/>
      <c r="F719"/>
      <c r="G719"/>
      <c r="H719"/>
      <c r="I719"/>
      <c r="J719"/>
      <c r="K719"/>
      <c r="L719"/>
      <c r="M719"/>
    </row>
    <row r="720" spans="1:13" x14ac:dyDescent="0.25">
      <c r="A720"/>
      <c r="B720"/>
      <c r="C720"/>
      <c r="D720"/>
      <c r="E720"/>
      <c r="F720"/>
      <c r="G720"/>
      <c r="H720"/>
      <c r="I720"/>
      <c r="J720"/>
      <c r="K720"/>
      <c r="L720"/>
      <c r="M720"/>
    </row>
    <row r="721" spans="1:13" x14ac:dyDescent="0.25">
      <c r="A721"/>
      <c r="B721"/>
      <c r="C721"/>
      <c r="D721"/>
      <c r="E721"/>
      <c r="F721"/>
      <c r="G721"/>
      <c r="H721"/>
      <c r="I721"/>
      <c r="J721"/>
      <c r="K721"/>
      <c r="L721"/>
      <c r="M721"/>
    </row>
    <row r="722" spans="1:13" x14ac:dyDescent="0.25">
      <c r="A722"/>
      <c r="B722"/>
      <c r="C722"/>
      <c r="D722"/>
      <c r="E722"/>
      <c r="F722"/>
      <c r="G722"/>
      <c r="H722"/>
      <c r="I722"/>
      <c r="J722"/>
      <c r="K722"/>
      <c r="L722"/>
      <c r="M722"/>
    </row>
    <row r="723" spans="1:13" x14ac:dyDescent="0.25">
      <c r="A723"/>
      <c r="B723"/>
      <c r="C723"/>
      <c r="D723"/>
      <c r="E723"/>
      <c r="F723"/>
      <c r="G723"/>
      <c r="H723"/>
      <c r="I723"/>
      <c r="J723"/>
      <c r="K723"/>
      <c r="L723"/>
      <c r="M723"/>
    </row>
    <row r="724" spans="1:13" x14ac:dyDescent="0.25">
      <c r="A724"/>
      <c r="B724"/>
      <c r="C724"/>
      <c r="D724"/>
      <c r="E724"/>
      <c r="F724"/>
      <c r="G724"/>
      <c r="H724"/>
      <c r="I724"/>
      <c r="J724"/>
      <c r="K724"/>
      <c r="L724"/>
      <c r="M724"/>
    </row>
    <row r="725" spans="1:13" x14ac:dyDescent="0.25">
      <c r="A725"/>
      <c r="B725"/>
      <c r="C725"/>
      <c r="D725"/>
      <c r="E725"/>
      <c r="F725"/>
      <c r="G725"/>
      <c r="H725"/>
      <c r="I725"/>
      <c r="J725"/>
      <c r="K725"/>
      <c r="L725"/>
      <c r="M725"/>
    </row>
    <row r="726" spans="1:13" x14ac:dyDescent="0.25">
      <c r="A726"/>
      <c r="B726"/>
      <c r="C726"/>
      <c r="D726"/>
      <c r="E726"/>
      <c r="F726"/>
      <c r="G726"/>
      <c r="H726"/>
      <c r="I726"/>
      <c r="J726"/>
      <c r="K726"/>
      <c r="L726"/>
      <c r="M726"/>
    </row>
    <row r="727" spans="1:13" x14ac:dyDescent="0.25">
      <c r="A727"/>
      <c r="B727"/>
      <c r="C727"/>
      <c r="D727"/>
      <c r="E727"/>
      <c r="F727"/>
      <c r="G727"/>
      <c r="H727"/>
      <c r="I727"/>
      <c r="J727"/>
      <c r="K727"/>
      <c r="L727"/>
      <c r="M727"/>
    </row>
    <row r="728" spans="1:13" x14ac:dyDescent="0.25">
      <c r="A728"/>
      <c r="B728"/>
      <c r="C728"/>
      <c r="D728"/>
      <c r="E728"/>
      <c r="F728"/>
      <c r="G728"/>
      <c r="H728"/>
      <c r="I728"/>
      <c r="J728"/>
      <c r="K728"/>
      <c r="L728"/>
      <c r="M728"/>
    </row>
    <row r="729" spans="1:13" x14ac:dyDescent="0.25">
      <c r="A729"/>
      <c r="B729"/>
      <c r="C729"/>
      <c r="D729"/>
      <c r="E729"/>
      <c r="F729"/>
      <c r="G729"/>
      <c r="H729"/>
      <c r="I729"/>
      <c r="J729"/>
      <c r="K729"/>
      <c r="L729"/>
      <c r="M729"/>
    </row>
    <row r="730" spans="1:13" x14ac:dyDescent="0.25">
      <c r="A730"/>
      <c r="B730"/>
      <c r="C730"/>
      <c r="D730"/>
      <c r="E730"/>
      <c r="F730"/>
      <c r="G730"/>
      <c r="H730"/>
      <c r="I730"/>
      <c r="J730"/>
      <c r="K730"/>
      <c r="L730"/>
      <c r="M730"/>
    </row>
    <row r="731" spans="1:13" x14ac:dyDescent="0.25">
      <c r="A731"/>
      <c r="B731"/>
      <c r="C731"/>
      <c r="D731"/>
      <c r="E731"/>
      <c r="F731"/>
      <c r="G731"/>
      <c r="H731"/>
      <c r="I731"/>
      <c r="J731"/>
      <c r="K731"/>
      <c r="L731"/>
      <c r="M731"/>
    </row>
    <row r="732" spans="1:13" x14ac:dyDescent="0.25">
      <c r="A732"/>
      <c r="B732"/>
      <c r="C732"/>
      <c r="D732"/>
      <c r="E732"/>
      <c r="F732"/>
      <c r="G732"/>
      <c r="H732"/>
      <c r="I732"/>
      <c r="J732"/>
      <c r="K732"/>
      <c r="L732"/>
      <c r="M732"/>
    </row>
    <row r="733" spans="1:13" x14ac:dyDescent="0.25">
      <c r="A733"/>
      <c r="B733"/>
      <c r="C733"/>
      <c r="D733"/>
      <c r="E733"/>
      <c r="F733"/>
      <c r="G733"/>
      <c r="H733"/>
      <c r="I733"/>
      <c r="J733"/>
      <c r="K733"/>
      <c r="L733"/>
      <c r="M733"/>
    </row>
    <row r="734" spans="1:13" x14ac:dyDescent="0.25">
      <c r="A734"/>
      <c r="B734"/>
      <c r="C734"/>
      <c r="D734"/>
      <c r="E734"/>
      <c r="F734"/>
      <c r="G734"/>
      <c r="H734"/>
      <c r="I734"/>
      <c r="J734"/>
      <c r="K734"/>
      <c r="L734"/>
      <c r="M734"/>
    </row>
    <row r="735" spans="1:13" x14ac:dyDescent="0.25">
      <c r="A735"/>
      <c r="B735"/>
      <c r="C735"/>
      <c r="D735"/>
      <c r="E735"/>
      <c r="F735"/>
      <c r="G735"/>
      <c r="H735"/>
      <c r="I735"/>
      <c r="J735"/>
      <c r="K735"/>
      <c r="L735"/>
      <c r="M735"/>
    </row>
    <row r="736" spans="1:13" x14ac:dyDescent="0.25">
      <c r="A736"/>
      <c r="B736"/>
      <c r="C736"/>
      <c r="D736"/>
      <c r="E736"/>
      <c r="F736"/>
      <c r="G736"/>
      <c r="H736"/>
      <c r="I736"/>
      <c r="J736"/>
      <c r="K736"/>
      <c r="L736"/>
      <c r="M736"/>
    </row>
    <row r="737" spans="1:13" x14ac:dyDescent="0.25">
      <c r="A737"/>
      <c r="B737"/>
      <c r="C737"/>
      <c r="D737"/>
      <c r="E737"/>
      <c r="F737"/>
      <c r="G737"/>
      <c r="H737"/>
      <c r="I737"/>
      <c r="J737"/>
      <c r="K737"/>
      <c r="L737"/>
      <c r="M737"/>
    </row>
    <row r="738" spans="1:13" x14ac:dyDescent="0.25">
      <c r="A738"/>
      <c r="B738"/>
      <c r="C738"/>
      <c r="D738"/>
      <c r="E738"/>
      <c r="F738"/>
      <c r="G738"/>
      <c r="H738"/>
      <c r="I738"/>
      <c r="J738"/>
      <c r="K738"/>
      <c r="L738"/>
      <c r="M738"/>
    </row>
    <row r="739" spans="1:13" x14ac:dyDescent="0.25">
      <c r="A739"/>
      <c r="B739"/>
      <c r="C739"/>
      <c r="D739"/>
      <c r="E739"/>
      <c r="F739"/>
      <c r="G739"/>
      <c r="H739"/>
      <c r="I739"/>
      <c r="J739"/>
      <c r="K739"/>
      <c r="L739"/>
      <c r="M739"/>
    </row>
    <row r="740" spans="1:13" x14ac:dyDescent="0.25">
      <c r="A740"/>
      <c r="B740"/>
      <c r="C740"/>
      <c r="D740"/>
      <c r="E740"/>
      <c r="F740"/>
      <c r="G740"/>
      <c r="H740"/>
      <c r="I740"/>
      <c r="J740"/>
      <c r="K740"/>
      <c r="L740"/>
      <c r="M740"/>
    </row>
    <row r="741" spans="1:13" x14ac:dyDescent="0.25">
      <c r="A741"/>
      <c r="B741"/>
      <c r="C741"/>
      <c r="D741"/>
      <c r="E741"/>
      <c r="F741"/>
      <c r="G741"/>
      <c r="H741"/>
      <c r="I741"/>
      <c r="J741"/>
      <c r="K741"/>
      <c r="L741"/>
      <c r="M741"/>
    </row>
    <row r="742" spans="1:13" x14ac:dyDescent="0.25">
      <c r="A742"/>
      <c r="B742"/>
      <c r="C742"/>
      <c r="D742"/>
      <c r="E742"/>
      <c r="F742"/>
      <c r="G742"/>
      <c r="H742"/>
      <c r="I742"/>
      <c r="J742"/>
      <c r="K742"/>
      <c r="L742"/>
      <c r="M742"/>
    </row>
    <row r="743" spans="1:13" x14ac:dyDescent="0.25">
      <c r="A743"/>
      <c r="B743"/>
      <c r="C743"/>
      <c r="D743"/>
      <c r="E743"/>
      <c r="F743"/>
      <c r="G743"/>
      <c r="H743"/>
      <c r="I743"/>
      <c r="J743"/>
      <c r="K743"/>
      <c r="L743"/>
      <c r="M743"/>
    </row>
    <row r="744" spans="1:13" x14ac:dyDescent="0.25">
      <c r="A744"/>
      <c r="B744"/>
      <c r="C744"/>
      <c r="D744"/>
      <c r="E744"/>
      <c r="F744"/>
      <c r="G744"/>
      <c r="H744"/>
      <c r="I744"/>
      <c r="J744"/>
      <c r="K744"/>
      <c r="L744"/>
      <c r="M744"/>
    </row>
    <row r="745" spans="1:13" x14ac:dyDescent="0.25">
      <c r="A745"/>
      <c r="B745"/>
      <c r="C745"/>
      <c r="D745"/>
      <c r="E745"/>
      <c r="F745"/>
      <c r="G745"/>
      <c r="H745"/>
      <c r="I745"/>
      <c r="J745"/>
      <c r="K745"/>
      <c r="L745"/>
      <c r="M745"/>
    </row>
    <row r="746" spans="1:13" x14ac:dyDescent="0.25">
      <c r="A746"/>
      <c r="B746"/>
      <c r="C746"/>
      <c r="D746"/>
      <c r="E746"/>
      <c r="F746"/>
      <c r="G746"/>
      <c r="H746"/>
      <c r="I746"/>
      <c r="J746"/>
      <c r="K746"/>
      <c r="L746"/>
      <c r="M746"/>
    </row>
    <row r="747" spans="1:13" x14ac:dyDescent="0.25">
      <c r="A747"/>
      <c r="B747"/>
      <c r="C747"/>
      <c r="D747"/>
      <c r="E747"/>
      <c r="F747"/>
      <c r="G747"/>
      <c r="H747"/>
      <c r="I747"/>
      <c r="J747"/>
      <c r="K747"/>
      <c r="L747"/>
      <c r="M747"/>
    </row>
    <row r="748" spans="1:13" x14ac:dyDescent="0.25">
      <c r="A748"/>
      <c r="B748"/>
      <c r="C748"/>
      <c r="D748"/>
      <c r="E748"/>
      <c r="F748"/>
      <c r="G748"/>
      <c r="H748"/>
      <c r="I748"/>
      <c r="J748"/>
      <c r="K748"/>
      <c r="L748"/>
      <c r="M748"/>
    </row>
    <row r="749" spans="1:13" x14ac:dyDescent="0.25">
      <c r="A749"/>
      <c r="B749"/>
      <c r="C749"/>
      <c r="D749"/>
      <c r="E749"/>
      <c r="F749"/>
      <c r="G749"/>
      <c r="H749"/>
      <c r="I749"/>
      <c r="J749"/>
      <c r="K749"/>
      <c r="L749"/>
      <c r="M749"/>
    </row>
    <row r="750" spans="1:13" x14ac:dyDescent="0.25">
      <c r="A750"/>
      <c r="B750"/>
      <c r="C750"/>
      <c r="D750"/>
      <c r="E750"/>
      <c r="F750"/>
      <c r="G750"/>
      <c r="H750"/>
      <c r="I750"/>
      <c r="J750"/>
      <c r="K750"/>
      <c r="L750"/>
      <c r="M750"/>
    </row>
    <row r="751" spans="1:13" x14ac:dyDescent="0.25">
      <c r="A751"/>
      <c r="B751"/>
      <c r="C751"/>
      <c r="D751"/>
      <c r="E751"/>
      <c r="F751"/>
      <c r="G751"/>
      <c r="H751"/>
      <c r="I751"/>
      <c r="J751"/>
      <c r="K751"/>
      <c r="L751"/>
      <c r="M751"/>
    </row>
    <row r="752" spans="1:13" x14ac:dyDescent="0.25">
      <c r="A752"/>
      <c r="B752"/>
      <c r="C752"/>
      <c r="D752"/>
      <c r="E752"/>
      <c r="F752"/>
      <c r="G752"/>
      <c r="H752"/>
      <c r="I752"/>
      <c r="J752"/>
      <c r="K752"/>
      <c r="L752"/>
      <c r="M752"/>
    </row>
    <row r="753" spans="1:13" x14ac:dyDescent="0.25">
      <c r="A753"/>
      <c r="B753"/>
      <c r="C753"/>
      <c r="D753"/>
      <c r="E753"/>
      <c r="F753"/>
      <c r="G753"/>
      <c r="H753"/>
      <c r="I753"/>
      <c r="J753"/>
      <c r="K753"/>
      <c r="L753"/>
      <c r="M753"/>
    </row>
    <row r="754" spans="1:13" x14ac:dyDescent="0.25">
      <c r="A754"/>
      <c r="B754"/>
      <c r="C754"/>
      <c r="D754"/>
      <c r="E754"/>
      <c r="F754"/>
      <c r="G754"/>
      <c r="H754"/>
      <c r="I754"/>
      <c r="J754"/>
      <c r="K754"/>
      <c r="L754"/>
      <c r="M754"/>
    </row>
    <row r="755" spans="1:13" x14ac:dyDescent="0.25">
      <c r="A755"/>
      <c r="B755"/>
      <c r="C755"/>
      <c r="D755"/>
      <c r="E755"/>
      <c r="F755"/>
      <c r="G755"/>
      <c r="H755"/>
      <c r="I755"/>
      <c r="J755"/>
      <c r="K755"/>
      <c r="L755"/>
      <c r="M755"/>
    </row>
    <row r="756" spans="1:13" x14ac:dyDescent="0.25">
      <c r="A756"/>
      <c r="B756"/>
      <c r="C756"/>
      <c r="D756"/>
      <c r="E756"/>
      <c r="F756"/>
      <c r="G756"/>
      <c r="H756"/>
      <c r="I756"/>
      <c r="J756"/>
      <c r="K756"/>
      <c r="L756"/>
      <c r="M756"/>
    </row>
    <row r="757" spans="1:13" x14ac:dyDescent="0.25">
      <c r="A757"/>
      <c r="B757"/>
      <c r="C757"/>
      <c r="D757"/>
      <c r="E757"/>
      <c r="F757"/>
      <c r="G757"/>
      <c r="H757"/>
      <c r="I757"/>
      <c r="J757"/>
      <c r="K757"/>
      <c r="L757"/>
      <c r="M757"/>
    </row>
    <row r="758" spans="1:13" x14ac:dyDescent="0.25">
      <c r="A758"/>
      <c r="B758"/>
      <c r="C758"/>
      <c r="D758"/>
      <c r="E758"/>
      <c r="F758"/>
      <c r="G758"/>
      <c r="H758"/>
      <c r="I758"/>
      <c r="J758"/>
      <c r="K758"/>
      <c r="L758"/>
      <c r="M758"/>
    </row>
    <row r="759" spans="1:13" x14ac:dyDescent="0.25">
      <c r="A759"/>
      <c r="B759"/>
      <c r="C759"/>
      <c r="D759"/>
      <c r="E759"/>
      <c r="F759"/>
      <c r="G759"/>
      <c r="H759"/>
      <c r="I759"/>
      <c r="J759"/>
      <c r="K759"/>
      <c r="L759"/>
      <c r="M759"/>
    </row>
    <row r="760" spans="1:13" x14ac:dyDescent="0.25">
      <c r="A760"/>
      <c r="B760"/>
      <c r="C760"/>
      <c r="D760"/>
      <c r="E760"/>
      <c r="F760"/>
      <c r="G760"/>
      <c r="H760"/>
      <c r="I760"/>
      <c r="J760"/>
      <c r="K760"/>
      <c r="L760"/>
      <c r="M760"/>
    </row>
    <row r="761" spans="1:13" x14ac:dyDescent="0.25">
      <c r="A761"/>
      <c r="B761"/>
      <c r="C761"/>
      <c r="D761"/>
      <c r="E761"/>
      <c r="F761"/>
      <c r="G761"/>
      <c r="H761"/>
      <c r="I761"/>
      <c r="J761"/>
      <c r="K761"/>
      <c r="L761"/>
      <c r="M761"/>
    </row>
    <row r="762" spans="1:13" x14ac:dyDescent="0.25">
      <c r="A762"/>
      <c r="B762"/>
      <c r="C762"/>
      <c r="D762"/>
      <c r="E762"/>
      <c r="F762"/>
      <c r="G762"/>
      <c r="H762"/>
      <c r="I762"/>
      <c r="J762"/>
      <c r="K762"/>
      <c r="L762"/>
      <c r="M762"/>
    </row>
    <row r="763" spans="1:13" x14ac:dyDescent="0.25">
      <c r="A763"/>
      <c r="B763"/>
      <c r="C763"/>
      <c r="D763"/>
      <c r="E763"/>
      <c r="F763"/>
      <c r="G763"/>
      <c r="H763"/>
      <c r="I763"/>
      <c r="J763"/>
      <c r="K763"/>
      <c r="L763"/>
      <c r="M763"/>
    </row>
    <row r="764" spans="1:13" x14ac:dyDescent="0.25">
      <c r="A764"/>
      <c r="B764"/>
      <c r="C764"/>
      <c r="D764"/>
      <c r="E764"/>
      <c r="F764"/>
      <c r="G764"/>
      <c r="H764"/>
      <c r="I764"/>
      <c r="J764"/>
      <c r="K764"/>
      <c r="L764"/>
      <c r="M764"/>
    </row>
    <row r="765" spans="1:13" x14ac:dyDescent="0.25">
      <c r="A765"/>
      <c r="B765"/>
      <c r="C765"/>
      <c r="D765"/>
      <c r="E765"/>
      <c r="F765"/>
      <c r="G765"/>
      <c r="H765"/>
      <c r="I765"/>
      <c r="J765"/>
      <c r="K765"/>
      <c r="L765"/>
      <c r="M765"/>
    </row>
    <row r="766" spans="1:13" x14ac:dyDescent="0.25">
      <c r="A766"/>
      <c r="B766"/>
      <c r="C766"/>
      <c r="D766"/>
      <c r="E766"/>
      <c r="F766"/>
      <c r="G766"/>
      <c r="H766"/>
      <c r="I766"/>
      <c r="J766"/>
      <c r="K766"/>
      <c r="L766"/>
      <c r="M766"/>
    </row>
    <row r="767" spans="1:13" x14ac:dyDescent="0.25">
      <c r="A767"/>
      <c r="B767"/>
      <c r="C767"/>
      <c r="D767"/>
      <c r="E767"/>
      <c r="F767"/>
      <c r="G767"/>
      <c r="H767"/>
      <c r="I767"/>
      <c r="J767"/>
      <c r="K767"/>
      <c r="L767"/>
      <c r="M767"/>
    </row>
    <row r="768" spans="1:13" x14ac:dyDescent="0.25">
      <c r="A768"/>
      <c r="B768"/>
      <c r="C768"/>
      <c r="D768"/>
      <c r="E768"/>
      <c r="F768"/>
      <c r="G768"/>
      <c r="H768"/>
      <c r="I768"/>
      <c r="J768"/>
      <c r="K768"/>
      <c r="L768"/>
      <c r="M768"/>
    </row>
    <row r="769" spans="1:13" x14ac:dyDescent="0.25">
      <c r="A769"/>
      <c r="B769"/>
      <c r="C769"/>
      <c r="D769"/>
      <c r="E769"/>
      <c r="F769"/>
      <c r="G769"/>
      <c r="H769"/>
      <c r="I769"/>
      <c r="J769"/>
      <c r="K769"/>
      <c r="L769"/>
      <c r="M769"/>
    </row>
    <row r="770" spans="1:13" x14ac:dyDescent="0.25">
      <c r="A770"/>
      <c r="B770"/>
      <c r="C770"/>
      <c r="D770"/>
      <c r="E770"/>
      <c r="F770"/>
      <c r="G770"/>
      <c r="H770"/>
      <c r="I770"/>
      <c r="J770"/>
      <c r="K770"/>
      <c r="L770"/>
      <c r="M770"/>
    </row>
    <row r="771" spans="1:13" x14ac:dyDescent="0.25">
      <c r="A771"/>
      <c r="B771"/>
      <c r="C771"/>
      <c r="D771"/>
      <c r="E771"/>
      <c r="F771"/>
      <c r="G771"/>
      <c r="H771"/>
      <c r="I771"/>
      <c r="J771"/>
      <c r="K771"/>
      <c r="L771"/>
      <c r="M771"/>
    </row>
    <row r="772" spans="1:13" x14ac:dyDescent="0.25">
      <c r="A772"/>
      <c r="B772"/>
      <c r="C772"/>
      <c r="D772"/>
      <c r="E772"/>
      <c r="F772"/>
      <c r="G772"/>
      <c r="H772"/>
      <c r="I772"/>
      <c r="J772"/>
      <c r="K772"/>
      <c r="L772"/>
      <c r="M772"/>
    </row>
    <row r="773" spans="1:13" x14ac:dyDescent="0.25">
      <c r="A773"/>
      <c r="B773"/>
      <c r="C773"/>
      <c r="D773"/>
      <c r="E773"/>
      <c r="F773"/>
      <c r="G773"/>
      <c r="H773"/>
      <c r="I773"/>
      <c r="J773"/>
      <c r="K773"/>
      <c r="L773"/>
      <c r="M773"/>
    </row>
    <row r="774" spans="1:13" x14ac:dyDescent="0.25">
      <c r="A774"/>
      <c r="B774"/>
      <c r="C774"/>
      <c r="D774"/>
      <c r="E774"/>
      <c r="F774"/>
      <c r="G774"/>
      <c r="H774"/>
      <c r="I774"/>
      <c r="J774"/>
      <c r="K774"/>
      <c r="L774"/>
      <c r="M774"/>
    </row>
    <row r="775" spans="1:13" x14ac:dyDescent="0.25">
      <c r="A775"/>
      <c r="B775"/>
      <c r="C775"/>
      <c r="D775"/>
      <c r="E775"/>
      <c r="F775"/>
      <c r="G775"/>
      <c r="H775"/>
      <c r="I775"/>
      <c r="J775"/>
      <c r="K775"/>
      <c r="L775"/>
      <c r="M775"/>
    </row>
    <row r="776" spans="1:13" x14ac:dyDescent="0.25">
      <c r="A776"/>
      <c r="B776"/>
      <c r="C776"/>
      <c r="D776"/>
      <c r="E776"/>
      <c r="F776"/>
      <c r="G776"/>
      <c r="H776"/>
      <c r="I776"/>
      <c r="J776"/>
      <c r="K776"/>
      <c r="L776"/>
      <c r="M776"/>
    </row>
    <row r="777" spans="1:13" x14ac:dyDescent="0.25">
      <c r="A777"/>
      <c r="B777"/>
      <c r="C777"/>
      <c r="D777"/>
      <c r="E777"/>
      <c r="F777"/>
      <c r="G777"/>
      <c r="H777"/>
      <c r="I777"/>
      <c r="J777"/>
      <c r="K777"/>
      <c r="L777"/>
      <c r="M777"/>
    </row>
    <row r="778" spans="1:13" x14ac:dyDescent="0.25">
      <c r="A778"/>
      <c r="B778"/>
      <c r="C778"/>
      <c r="D778"/>
      <c r="E778"/>
      <c r="F778"/>
      <c r="G778"/>
      <c r="H778"/>
      <c r="I778"/>
      <c r="J778"/>
      <c r="K778"/>
      <c r="L778"/>
      <c r="M778"/>
    </row>
    <row r="779" spans="1:13" x14ac:dyDescent="0.25">
      <c r="A779"/>
      <c r="B779"/>
      <c r="C779"/>
      <c r="D779"/>
      <c r="E779"/>
      <c r="F779"/>
      <c r="G779"/>
      <c r="H779"/>
      <c r="I779"/>
      <c r="J779"/>
      <c r="K779"/>
      <c r="L779"/>
      <c r="M779"/>
    </row>
    <row r="780" spans="1:13" x14ac:dyDescent="0.25">
      <c r="A780"/>
      <c r="B780"/>
      <c r="C780"/>
      <c r="D780"/>
      <c r="E780"/>
      <c r="F780"/>
      <c r="G780"/>
      <c r="H780"/>
      <c r="I780"/>
      <c r="J780"/>
      <c r="K780"/>
      <c r="L780"/>
      <c r="M780"/>
    </row>
    <row r="781" spans="1:13" x14ac:dyDescent="0.25">
      <c r="A781"/>
      <c r="B781"/>
      <c r="C781"/>
      <c r="D781"/>
      <c r="E781"/>
      <c r="F781"/>
      <c r="G781"/>
      <c r="H781"/>
      <c r="I781"/>
      <c r="J781"/>
      <c r="K781"/>
      <c r="L781"/>
      <c r="M781"/>
    </row>
    <row r="782" spans="1:13" x14ac:dyDescent="0.25">
      <c r="A782"/>
      <c r="B782"/>
      <c r="C782"/>
      <c r="D782"/>
      <c r="E782"/>
      <c r="F782"/>
      <c r="G782"/>
      <c r="H782"/>
      <c r="I782"/>
      <c r="J782"/>
      <c r="K782"/>
      <c r="L782"/>
      <c r="M782"/>
    </row>
    <row r="783" spans="1:13" x14ac:dyDescent="0.25">
      <c r="A783"/>
      <c r="B783"/>
      <c r="C783"/>
      <c r="D783"/>
      <c r="E783"/>
      <c r="F783"/>
      <c r="G783"/>
      <c r="H783"/>
      <c r="I783"/>
      <c r="J783"/>
      <c r="K783"/>
      <c r="L783"/>
      <c r="M783"/>
    </row>
    <row r="784" spans="1:13" x14ac:dyDescent="0.25">
      <c r="A784"/>
      <c r="B784"/>
      <c r="C784"/>
      <c r="D784"/>
      <c r="E784"/>
      <c r="F784"/>
      <c r="G784"/>
      <c r="H784"/>
      <c r="I784"/>
      <c r="J784"/>
      <c r="K784"/>
      <c r="L784"/>
      <c r="M784"/>
    </row>
    <row r="785" spans="1:13" x14ac:dyDescent="0.25">
      <c r="A785"/>
      <c r="B785"/>
      <c r="C785"/>
      <c r="D785"/>
      <c r="E785"/>
      <c r="F785"/>
      <c r="G785"/>
      <c r="H785"/>
      <c r="I785"/>
      <c r="J785"/>
      <c r="K785"/>
      <c r="L785"/>
      <c r="M785"/>
    </row>
    <row r="786" spans="1:13" x14ac:dyDescent="0.25">
      <c r="A786"/>
      <c r="B786"/>
      <c r="C786"/>
      <c r="D786"/>
      <c r="E786"/>
      <c r="F786"/>
      <c r="G786"/>
      <c r="H786"/>
      <c r="I786"/>
      <c r="J786"/>
      <c r="K786"/>
      <c r="L786"/>
      <c r="M786"/>
    </row>
    <row r="787" spans="1:13" x14ac:dyDescent="0.25">
      <c r="A787"/>
      <c r="B787"/>
      <c r="C787"/>
      <c r="D787"/>
      <c r="E787"/>
      <c r="F787"/>
      <c r="G787"/>
      <c r="H787"/>
      <c r="I787"/>
      <c r="J787"/>
      <c r="K787"/>
      <c r="L787"/>
      <c r="M787"/>
    </row>
    <row r="788" spans="1:13" x14ac:dyDescent="0.25">
      <c r="A788"/>
      <c r="B788"/>
      <c r="C788"/>
      <c r="D788"/>
      <c r="E788"/>
      <c r="F788"/>
      <c r="G788"/>
      <c r="H788"/>
      <c r="I788"/>
      <c r="J788"/>
      <c r="K788"/>
      <c r="L788"/>
      <c r="M788"/>
    </row>
    <row r="789" spans="1:13" x14ac:dyDescent="0.25">
      <c r="A789"/>
      <c r="B789"/>
      <c r="C789"/>
      <c r="D789"/>
      <c r="E789"/>
      <c r="F789"/>
      <c r="G789"/>
      <c r="H789"/>
      <c r="I789"/>
      <c r="J789"/>
      <c r="K789"/>
      <c r="L789"/>
      <c r="M789"/>
    </row>
    <row r="790" spans="1:13" x14ac:dyDescent="0.25">
      <c r="A790"/>
      <c r="B790"/>
      <c r="C790"/>
      <c r="D790"/>
      <c r="E790"/>
      <c r="F790"/>
      <c r="G790"/>
      <c r="H790"/>
      <c r="I790"/>
      <c r="J790"/>
      <c r="K790"/>
      <c r="L790"/>
      <c r="M790"/>
    </row>
    <row r="791" spans="1:13" x14ac:dyDescent="0.25">
      <c r="A791"/>
      <c r="B791"/>
      <c r="C791"/>
      <c r="D791"/>
      <c r="E791"/>
      <c r="F791"/>
      <c r="G791"/>
      <c r="H791"/>
      <c r="I791"/>
      <c r="J791"/>
      <c r="K791"/>
      <c r="L791"/>
      <c r="M791"/>
    </row>
    <row r="792" spans="1:13" x14ac:dyDescent="0.25">
      <c r="A792"/>
      <c r="B792"/>
      <c r="C792"/>
      <c r="D792"/>
      <c r="E792"/>
      <c r="F792"/>
      <c r="G792"/>
      <c r="H792"/>
      <c r="I792"/>
      <c r="J792"/>
      <c r="K792"/>
      <c r="L792"/>
      <c r="M792"/>
    </row>
    <row r="793" spans="1:13" x14ac:dyDescent="0.25">
      <c r="A793"/>
      <c r="B793"/>
      <c r="C793"/>
      <c r="D793"/>
      <c r="E793"/>
      <c r="F793"/>
      <c r="G793"/>
      <c r="H793"/>
      <c r="I793"/>
      <c r="J793"/>
      <c r="K793"/>
      <c r="L793"/>
      <c r="M793"/>
    </row>
    <row r="794" spans="1:13" x14ac:dyDescent="0.25">
      <c r="A794"/>
      <c r="B794"/>
      <c r="C794"/>
      <c r="D794"/>
      <c r="E794"/>
      <c r="F794"/>
      <c r="G794"/>
      <c r="H794"/>
      <c r="I794"/>
      <c r="J794"/>
      <c r="K794"/>
      <c r="L794"/>
      <c r="M794"/>
    </row>
    <row r="795" spans="1:13" x14ac:dyDescent="0.25">
      <c r="A795"/>
      <c r="B795"/>
      <c r="C795"/>
      <c r="D795"/>
      <c r="E795"/>
      <c r="F795"/>
      <c r="G795"/>
      <c r="H795"/>
      <c r="I795"/>
      <c r="J795"/>
      <c r="K795"/>
      <c r="L795"/>
      <c r="M795"/>
    </row>
    <row r="796" spans="1:13" x14ac:dyDescent="0.25">
      <c r="A796"/>
      <c r="B796"/>
      <c r="C796"/>
      <c r="D796"/>
      <c r="E796"/>
      <c r="F796"/>
      <c r="G796"/>
      <c r="H796"/>
      <c r="I796"/>
      <c r="J796"/>
      <c r="K796"/>
      <c r="L796"/>
      <c r="M796"/>
    </row>
    <row r="797" spans="1:13" x14ac:dyDescent="0.25">
      <c r="A797"/>
      <c r="B797"/>
      <c r="C797"/>
      <c r="D797"/>
      <c r="E797"/>
      <c r="F797"/>
      <c r="G797"/>
      <c r="H797"/>
      <c r="I797"/>
      <c r="J797"/>
      <c r="K797"/>
      <c r="L797"/>
      <c r="M797"/>
    </row>
    <row r="798" spans="1:13" x14ac:dyDescent="0.25">
      <c r="A798"/>
      <c r="B798"/>
      <c r="C798"/>
      <c r="D798"/>
      <c r="E798"/>
      <c r="F798"/>
      <c r="G798"/>
      <c r="H798"/>
      <c r="I798"/>
      <c r="J798"/>
      <c r="K798"/>
      <c r="L798"/>
      <c r="M798"/>
    </row>
    <row r="799" spans="1:13" x14ac:dyDescent="0.25">
      <c r="A799"/>
      <c r="B799"/>
      <c r="C799"/>
      <c r="D799"/>
      <c r="E799"/>
      <c r="F799"/>
      <c r="G799"/>
      <c r="H799"/>
      <c r="I799"/>
      <c r="J799"/>
      <c r="K799"/>
      <c r="L799"/>
      <c r="M799"/>
    </row>
    <row r="800" spans="1:13" x14ac:dyDescent="0.25">
      <c r="A800"/>
      <c r="B800"/>
      <c r="C800"/>
      <c r="D800"/>
      <c r="E800"/>
      <c r="F800"/>
      <c r="G800"/>
      <c r="H800"/>
      <c r="I800"/>
      <c r="J800"/>
      <c r="K800"/>
      <c r="L800"/>
      <c r="M800"/>
    </row>
    <row r="801" spans="1:13" x14ac:dyDescent="0.25">
      <c r="A801"/>
      <c r="B801"/>
      <c r="C801"/>
      <c r="D801"/>
      <c r="E801"/>
      <c r="F801"/>
      <c r="G801"/>
      <c r="H801"/>
      <c r="I801"/>
      <c r="J801"/>
      <c r="K801"/>
      <c r="L801"/>
      <c r="M801"/>
    </row>
    <row r="802" spans="1:13" x14ac:dyDescent="0.25">
      <c r="A802"/>
      <c r="B802"/>
      <c r="C802"/>
      <c r="D802"/>
      <c r="E802"/>
      <c r="F802"/>
      <c r="G802"/>
      <c r="H802"/>
      <c r="I802"/>
      <c r="J802"/>
      <c r="K802"/>
      <c r="L802"/>
      <c r="M802"/>
    </row>
    <row r="803" spans="1:13" x14ac:dyDescent="0.25">
      <c r="A803"/>
      <c r="B803"/>
      <c r="C803"/>
      <c r="D803"/>
      <c r="E803"/>
      <c r="F803"/>
      <c r="G803"/>
      <c r="H803"/>
      <c r="I803"/>
      <c r="J803"/>
      <c r="K803"/>
      <c r="L803"/>
      <c r="M803"/>
    </row>
    <row r="804" spans="1:13" x14ac:dyDescent="0.25">
      <c r="A804"/>
      <c r="B804"/>
      <c r="C804"/>
      <c r="D804"/>
      <c r="E804"/>
      <c r="F804"/>
      <c r="G804"/>
      <c r="H804"/>
      <c r="I804"/>
      <c r="J804"/>
      <c r="K804"/>
      <c r="L804"/>
      <c r="M804"/>
    </row>
    <row r="805" spans="1:13" x14ac:dyDescent="0.25">
      <c r="A805"/>
      <c r="B805"/>
      <c r="C805"/>
      <c r="D805"/>
      <c r="E805"/>
      <c r="F805"/>
      <c r="G805"/>
      <c r="H805"/>
      <c r="I805"/>
      <c r="J805"/>
      <c r="K805"/>
      <c r="L805"/>
      <c r="M805"/>
    </row>
    <row r="806" spans="1:13" x14ac:dyDescent="0.25">
      <c r="A806"/>
      <c r="B806"/>
      <c r="C806"/>
      <c r="D806"/>
      <c r="E806"/>
      <c r="F806"/>
      <c r="G806"/>
      <c r="H806"/>
      <c r="I806"/>
      <c r="J806"/>
      <c r="K806"/>
      <c r="L806"/>
      <c r="M806"/>
    </row>
    <row r="807" spans="1:13" x14ac:dyDescent="0.25">
      <c r="A807"/>
      <c r="B807"/>
      <c r="C807"/>
      <c r="D807"/>
      <c r="E807"/>
      <c r="F807"/>
      <c r="G807"/>
      <c r="H807"/>
      <c r="I807"/>
      <c r="J807"/>
      <c r="K807"/>
      <c r="L807"/>
      <c r="M807"/>
    </row>
    <row r="808" spans="1:13" x14ac:dyDescent="0.25">
      <c r="A808"/>
      <c r="B808"/>
      <c r="C808"/>
      <c r="D808"/>
      <c r="E808"/>
      <c r="F808"/>
      <c r="G808"/>
      <c r="H808"/>
      <c r="I808"/>
      <c r="J808"/>
      <c r="K808"/>
      <c r="L808"/>
      <c r="M808"/>
    </row>
    <row r="809" spans="1:13" x14ac:dyDescent="0.25">
      <c r="A809"/>
      <c r="B809"/>
      <c r="C809"/>
      <c r="D809"/>
      <c r="E809"/>
      <c r="F809"/>
      <c r="G809"/>
      <c r="H809"/>
      <c r="I809"/>
      <c r="J809"/>
      <c r="K809"/>
      <c r="L809"/>
      <c r="M809"/>
    </row>
    <row r="810" spans="1:13" x14ac:dyDescent="0.25">
      <c r="A810"/>
      <c r="B810"/>
      <c r="C810"/>
      <c r="D810"/>
      <c r="E810"/>
      <c r="F810"/>
      <c r="G810"/>
      <c r="H810"/>
      <c r="I810"/>
      <c r="J810"/>
      <c r="K810"/>
      <c r="L810"/>
      <c r="M810"/>
    </row>
    <row r="811" spans="1:13" x14ac:dyDescent="0.25">
      <c r="A811"/>
      <c r="B811"/>
      <c r="C811"/>
      <c r="D811"/>
      <c r="E811"/>
      <c r="F811"/>
      <c r="G811"/>
      <c r="H811"/>
      <c r="I811"/>
      <c r="J811"/>
      <c r="K811"/>
      <c r="L811"/>
      <c r="M811"/>
    </row>
    <row r="812" spans="1:13" x14ac:dyDescent="0.25">
      <c r="A812"/>
      <c r="B812"/>
      <c r="C812"/>
      <c r="D812"/>
      <c r="E812"/>
      <c r="F812"/>
      <c r="G812"/>
      <c r="H812"/>
      <c r="I812"/>
      <c r="J812"/>
      <c r="K812"/>
      <c r="L812"/>
      <c r="M812"/>
    </row>
    <row r="813" spans="1:13" x14ac:dyDescent="0.25">
      <c r="A813"/>
      <c r="B813"/>
      <c r="C813"/>
      <c r="D813"/>
      <c r="E813"/>
      <c r="F813"/>
      <c r="G813"/>
      <c r="H813"/>
      <c r="I813"/>
      <c r="J813"/>
      <c r="K813"/>
      <c r="L813"/>
      <c r="M813"/>
    </row>
    <row r="814" spans="1:13" x14ac:dyDescent="0.25">
      <c r="A814"/>
      <c r="B814"/>
      <c r="C814"/>
      <c r="D814"/>
      <c r="E814"/>
      <c r="F814"/>
      <c r="G814"/>
      <c r="H814"/>
      <c r="I814"/>
      <c r="J814"/>
      <c r="K814"/>
      <c r="L814"/>
      <c r="M814"/>
    </row>
    <row r="815" spans="1:13" x14ac:dyDescent="0.25">
      <c r="A815"/>
      <c r="B815"/>
      <c r="C815"/>
      <c r="D815"/>
      <c r="E815"/>
      <c r="F815"/>
      <c r="G815"/>
      <c r="H815"/>
      <c r="I815"/>
      <c r="J815"/>
      <c r="K815"/>
      <c r="L815"/>
      <c r="M815"/>
    </row>
    <row r="816" spans="1:13" x14ac:dyDescent="0.25">
      <c r="A816"/>
      <c r="B816"/>
      <c r="C816"/>
      <c r="D816"/>
      <c r="E816"/>
      <c r="F816"/>
      <c r="G816"/>
      <c r="H816"/>
      <c r="I816"/>
      <c r="J816"/>
      <c r="K816"/>
      <c r="L816"/>
      <c r="M816"/>
    </row>
    <row r="817" spans="1:13" x14ac:dyDescent="0.25">
      <c r="A817"/>
      <c r="B817"/>
      <c r="C817"/>
      <c r="D817"/>
      <c r="E817"/>
      <c r="F817"/>
      <c r="G817"/>
      <c r="H817"/>
      <c r="I817"/>
      <c r="J817"/>
      <c r="K817"/>
      <c r="L817"/>
      <c r="M817"/>
    </row>
    <row r="818" spans="1:13" x14ac:dyDescent="0.25">
      <c r="A818"/>
      <c r="B818"/>
      <c r="C818"/>
      <c r="D818"/>
      <c r="E818"/>
      <c r="F818"/>
      <c r="G818"/>
      <c r="H818"/>
      <c r="I818"/>
      <c r="J818"/>
      <c r="K818"/>
      <c r="L818"/>
      <c r="M818"/>
    </row>
    <row r="819" spans="1:13" x14ac:dyDescent="0.25">
      <c r="A819"/>
      <c r="B819"/>
      <c r="C819"/>
      <c r="D819"/>
      <c r="E819"/>
      <c r="F819"/>
      <c r="G819"/>
      <c r="H819"/>
      <c r="I819"/>
      <c r="J819"/>
      <c r="K819"/>
      <c r="L819"/>
      <c r="M819"/>
    </row>
    <row r="820" spans="1:13" x14ac:dyDescent="0.25">
      <c r="A820"/>
      <c r="B820"/>
      <c r="C820"/>
      <c r="D820"/>
      <c r="E820"/>
      <c r="F820"/>
      <c r="G820"/>
      <c r="H820"/>
      <c r="I820"/>
      <c r="J820"/>
      <c r="K820"/>
      <c r="L820"/>
      <c r="M820"/>
    </row>
    <row r="821" spans="1:13" x14ac:dyDescent="0.25">
      <c r="A821"/>
      <c r="B821"/>
      <c r="C821"/>
      <c r="D821"/>
      <c r="E821"/>
      <c r="F821"/>
      <c r="G821"/>
      <c r="H821"/>
      <c r="I821"/>
      <c r="J821"/>
      <c r="K821"/>
      <c r="L821"/>
      <c r="M821"/>
    </row>
    <row r="822" spans="1:13" x14ac:dyDescent="0.25">
      <c r="A822"/>
      <c r="B822"/>
      <c r="C822"/>
      <c r="D822"/>
      <c r="E822"/>
      <c r="F822"/>
      <c r="G822"/>
      <c r="H822"/>
      <c r="I822"/>
      <c r="J822"/>
      <c r="K822"/>
      <c r="L822"/>
      <c r="M822"/>
    </row>
    <row r="823" spans="1:13" x14ac:dyDescent="0.25">
      <c r="A823"/>
      <c r="B823"/>
      <c r="C823"/>
      <c r="D823"/>
      <c r="E823"/>
      <c r="F823"/>
      <c r="G823"/>
      <c r="H823"/>
      <c r="I823"/>
      <c r="J823"/>
      <c r="K823"/>
      <c r="L823"/>
      <c r="M823"/>
    </row>
    <row r="824" spans="1:13" x14ac:dyDescent="0.25">
      <c r="A824"/>
      <c r="B824"/>
      <c r="C824"/>
      <c r="D824"/>
      <c r="E824"/>
      <c r="F824"/>
      <c r="G824"/>
      <c r="H824"/>
      <c r="I824"/>
      <c r="J824"/>
      <c r="K824"/>
      <c r="L824"/>
      <c r="M824"/>
    </row>
    <row r="825" spans="1:13" x14ac:dyDescent="0.25">
      <c r="A825"/>
      <c r="B825"/>
      <c r="C825"/>
      <c r="D825"/>
      <c r="E825"/>
      <c r="F825"/>
      <c r="G825"/>
      <c r="H825"/>
      <c r="I825"/>
      <c r="J825"/>
      <c r="K825"/>
      <c r="L825"/>
      <c r="M825"/>
    </row>
    <row r="826" spans="1:13" x14ac:dyDescent="0.25">
      <c r="A826"/>
      <c r="B826"/>
      <c r="C826"/>
      <c r="D826"/>
      <c r="E826"/>
      <c r="F826"/>
      <c r="G826"/>
      <c r="H826"/>
      <c r="I826"/>
      <c r="J826"/>
      <c r="K826"/>
      <c r="L826"/>
      <c r="M826"/>
    </row>
    <row r="827" spans="1:13" x14ac:dyDescent="0.25">
      <c r="A827"/>
      <c r="B827"/>
      <c r="C827"/>
      <c r="D827"/>
      <c r="E827"/>
      <c r="F827"/>
      <c r="G827"/>
      <c r="H827"/>
      <c r="I827"/>
      <c r="J827"/>
      <c r="K827"/>
      <c r="L827"/>
      <c r="M827"/>
    </row>
    <row r="828" spans="1:13" x14ac:dyDescent="0.25">
      <c r="A828"/>
      <c r="B828"/>
      <c r="C828"/>
      <c r="D828"/>
      <c r="E828"/>
      <c r="F828"/>
      <c r="G828"/>
      <c r="H828"/>
      <c r="I828"/>
      <c r="J828"/>
      <c r="K828"/>
      <c r="L828"/>
      <c r="M828"/>
    </row>
    <row r="829" spans="1:13" x14ac:dyDescent="0.25">
      <c r="A829"/>
      <c r="B829"/>
      <c r="C829"/>
      <c r="D829"/>
      <c r="E829"/>
      <c r="F829"/>
      <c r="G829"/>
      <c r="H829"/>
      <c r="I829"/>
      <c r="J829"/>
      <c r="K829"/>
      <c r="L829"/>
      <c r="M829"/>
    </row>
    <row r="830" spans="1:13" x14ac:dyDescent="0.25">
      <c r="A830"/>
      <c r="B830"/>
      <c r="C830"/>
      <c r="D830"/>
      <c r="E830"/>
      <c r="F830"/>
      <c r="G830"/>
      <c r="H830"/>
      <c r="I830"/>
      <c r="J830"/>
      <c r="K830"/>
      <c r="L830"/>
      <c r="M830"/>
    </row>
    <row r="831" spans="1:13" x14ac:dyDescent="0.25">
      <c r="A831"/>
      <c r="B831"/>
      <c r="C831"/>
      <c r="D831"/>
      <c r="E831"/>
      <c r="F831"/>
      <c r="G831"/>
      <c r="H831"/>
      <c r="I831"/>
      <c r="J831"/>
      <c r="K831"/>
      <c r="L831"/>
      <c r="M831"/>
    </row>
    <row r="832" spans="1:13" x14ac:dyDescent="0.25">
      <c r="A832"/>
      <c r="B832"/>
      <c r="C832"/>
      <c r="D832"/>
      <c r="E832"/>
      <c r="F832"/>
      <c r="G832"/>
      <c r="H832"/>
      <c r="I832"/>
      <c r="J832"/>
      <c r="K832"/>
      <c r="L832"/>
      <c r="M832"/>
    </row>
    <row r="833" spans="1:13" x14ac:dyDescent="0.25">
      <c r="A833"/>
      <c r="B833"/>
      <c r="C833"/>
      <c r="D833"/>
      <c r="E833"/>
      <c r="F833"/>
      <c r="G833"/>
      <c r="H833"/>
      <c r="I833"/>
      <c r="J833"/>
      <c r="K833"/>
      <c r="L833"/>
      <c r="M833"/>
    </row>
    <row r="834" spans="1:13" x14ac:dyDescent="0.25">
      <c r="A834"/>
      <c r="B834"/>
      <c r="C834"/>
      <c r="D834"/>
      <c r="E834"/>
      <c r="F834"/>
      <c r="G834"/>
      <c r="H834"/>
      <c r="I834"/>
      <c r="J834"/>
      <c r="K834"/>
      <c r="L834"/>
      <c r="M834"/>
    </row>
    <row r="835" spans="1:13" x14ac:dyDescent="0.25">
      <c r="A835"/>
      <c r="B835"/>
      <c r="C835"/>
      <c r="D835"/>
      <c r="E835"/>
      <c r="F835"/>
      <c r="G835"/>
      <c r="H835"/>
      <c r="I835"/>
      <c r="J835"/>
      <c r="K835"/>
      <c r="L835"/>
      <c r="M835"/>
    </row>
    <row r="836" spans="1:13" x14ac:dyDescent="0.25">
      <c r="A836"/>
      <c r="B836"/>
      <c r="C836"/>
      <c r="D836"/>
      <c r="E836"/>
      <c r="F836"/>
      <c r="G836"/>
      <c r="H836"/>
      <c r="I836"/>
      <c r="J836"/>
      <c r="K836"/>
      <c r="L836"/>
      <c r="M836"/>
    </row>
    <row r="837" spans="1:13" x14ac:dyDescent="0.25">
      <c r="A837"/>
      <c r="B837"/>
      <c r="C837"/>
      <c r="D837"/>
      <c r="E837"/>
      <c r="F837"/>
      <c r="G837"/>
      <c r="H837"/>
      <c r="I837"/>
      <c r="J837"/>
      <c r="K837"/>
      <c r="L837"/>
      <c r="M837"/>
    </row>
    <row r="838" spans="1:13" x14ac:dyDescent="0.25">
      <c r="A838"/>
      <c r="B838"/>
      <c r="C838"/>
      <c r="D838"/>
      <c r="E838"/>
      <c r="F838"/>
      <c r="G838"/>
      <c r="H838"/>
      <c r="I838"/>
      <c r="J838"/>
      <c r="K838"/>
      <c r="L838"/>
      <c r="M838"/>
    </row>
    <row r="839" spans="1:13" x14ac:dyDescent="0.25">
      <c r="A839"/>
      <c r="B839"/>
      <c r="C839"/>
      <c r="D839"/>
      <c r="E839"/>
      <c r="F839"/>
      <c r="G839"/>
      <c r="H839"/>
      <c r="I839"/>
      <c r="J839"/>
      <c r="K839"/>
      <c r="L839"/>
      <c r="M839"/>
    </row>
    <row r="840" spans="1:13" x14ac:dyDescent="0.25">
      <c r="A840"/>
      <c r="B840"/>
      <c r="C840"/>
      <c r="D840"/>
      <c r="E840"/>
      <c r="F840"/>
      <c r="G840"/>
      <c r="H840"/>
      <c r="I840"/>
      <c r="J840"/>
      <c r="K840"/>
      <c r="L840"/>
      <c r="M840"/>
    </row>
    <row r="841" spans="1:13" x14ac:dyDescent="0.25">
      <c r="A841"/>
      <c r="B841"/>
      <c r="C841"/>
      <c r="D841"/>
      <c r="E841"/>
      <c r="F841"/>
      <c r="G841"/>
      <c r="H841"/>
      <c r="I841"/>
      <c r="J841"/>
      <c r="K841"/>
      <c r="L841"/>
      <c r="M841"/>
    </row>
    <row r="842" spans="1:13" x14ac:dyDescent="0.25">
      <c r="A842"/>
      <c r="B842"/>
      <c r="C842"/>
      <c r="D842"/>
      <c r="E842"/>
      <c r="F842"/>
      <c r="G842"/>
      <c r="H842"/>
      <c r="I842"/>
      <c r="J842"/>
      <c r="K842"/>
      <c r="L842"/>
      <c r="M842"/>
    </row>
    <row r="843" spans="1:13" x14ac:dyDescent="0.25">
      <c r="A843"/>
      <c r="B843"/>
      <c r="C843"/>
      <c r="D843"/>
      <c r="E843"/>
      <c r="F843"/>
      <c r="G843"/>
      <c r="H843"/>
      <c r="I843"/>
      <c r="J843"/>
      <c r="K843"/>
      <c r="L843"/>
      <c r="M843"/>
    </row>
    <row r="844" spans="1:13" x14ac:dyDescent="0.25">
      <c r="A844"/>
      <c r="B844"/>
      <c r="C844"/>
      <c r="D844"/>
      <c r="E844"/>
      <c r="F844"/>
      <c r="G844"/>
      <c r="H844"/>
      <c r="I844"/>
      <c r="J844"/>
      <c r="K844"/>
      <c r="L844"/>
      <c r="M844"/>
    </row>
    <row r="845" spans="1:13" x14ac:dyDescent="0.25">
      <c r="A845"/>
      <c r="B845"/>
      <c r="C845"/>
      <c r="D845"/>
      <c r="E845"/>
      <c r="F845"/>
      <c r="G845"/>
      <c r="H845"/>
      <c r="I845"/>
      <c r="J845"/>
      <c r="K845"/>
      <c r="L845"/>
      <c r="M845"/>
    </row>
    <row r="846" spans="1:13" x14ac:dyDescent="0.25">
      <c r="A846"/>
      <c r="B846"/>
      <c r="C846"/>
      <c r="D846"/>
      <c r="E846"/>
      <c r="F846"/>
      <c r="G846"/>
      <c r="H846"/>
      <c r="I846"/>
      <c r="J846"/>
      <c r="K846"/>
      <c r="L846"/>
      <c r="M846"/>
    </row>
    <row r="847" spans="1:13" x14ac:dyDescent="0.25">
      <c r="A847"/>
      <c r="B847"/>
      <c r="C847"/>
      <c r="D847"/>
      <c r="E847"/>
      <c r="F847"/>
      <c r="G847"/>
      <c r="H847"/>
      <c r="I847"/>
      <c r="J847"/>
      <c r="K847"/>
      <c r="L847"/>
      <c r="M847"/>
    </row>
    <row r="848" spans="1:13" x14ac:dyDescent="0.25">
      <c r="A848"/>
      <c r="B848"/>
      <c r="C848"/>
      <c r="D848"/>
      <c r="E848"/>
      <c r="F848"/>
      <c r="G848"/>
      <c r="H848"/>
      <c r="I848"/>
      <c r="J848"/>
      <c r="K848"/>
      <c r="L848"/>
      <c r="M848"/>
    </row>
    <row r="849" spans="1:13" x14ac:dyDescent="0.25">
      <c r="A849"/>
      <c r="B849"/>
      <c r="C849"/>
      <c r="D849"/>
      <c r="E849"/>
      <c r="F849"/>
      <c r="G849"/>
      <c r="H849"/>
      <c r="I849"/>
      <c r="J849"/>
      <c r="K849"/>
      <c r="L849"/>
      <c r="M849"/>
    </row>
    <row r="850" spans="1:13" x14ac:dyDescent="0.25">
      <c r="A850"/>
      <c r="B850"/>
      <c r="C850"/>
      <c r="D850"/>
      <c r="E850"/>
      <c r="F850"/>
      <c r="G850"/>
      <c r="H850"/>
      <c r="I850"/>
      <c r="J850"/>
      <c r="K850"/>
      <c r="L850"/>
      <c r="M850"/>
    </row>
    <row r="851" spans="1:13" x14ac:dyDescent="0.25">
      <c r="A851"/>
      <c r="B851"/>
      <c r="C851"/>
      <c r="D851"/>
      <c r="E851"/>
      <c r="F851"/>
      <c r="G851"/>
      <c r="H851"/>
      <c r="I851"/>
      <c r="J851"/>
      <c r="K851"/>
      <c r="L851"/>
      <c r="M851"/>
    </row>
    <row r="852" spans="1:13" x14ac:dyDescent="0.25">
      <c r="A852"/>
      <c r="B852"/>
      <c r="C852"/>
      <c r="D852"/>
      <c r="E852"/>
      <c r="F852"/>
      <c r="G852"/>
      <c r="H852"/>
      <c r="I852"/>
      <c r="J852"/>
      <c r="K852"/>
      <c r="L852"/>
      <c r="M852"/>
    </row>
    <row r="853" spans="1:13" x14ac:dyDescent="0.25">
      <c r="A853"/>
      <c r="B853"/>
      <c r="C853"/>
      <c r="D853"/>
      <c r="E853"/>
      <c r="F853"/>
      <c r="G853"/>
      <c r="H853"/>
      <c r="I853"/>
      <c r="J853"/>
      <c r="K853"/>
      <c r="L853"/>
      <c r="M853"/>
    </row>
    <row r="854" spans="1:13" x14ac:dyDescent="0.25">
      <c r="A854"/>
      <c r="B854"/>
      <c r="C854"/>
      <c r="D854"/>
      <c r="E854"/>
      <c r="F854"/>
      <c r="G854"/>
      <c r="H854"/>
      <c r="I854"/>
      <c r="J854"/>
      <c r="K854"/>
      <c r="L854"/>
      <c r="M854"/>
    </row>
    <row r="855" spans="1:13" x14ac:dyDescent="0.25">
      <c r="A855"/>
      <c r="B855"/>
      <c r="C855"/>
      <c r="D855"/>
      <c r="E855"/>
      <c r="F855"/>
      <c r="G855"/>
      <c r="H855"/>
      <c r="I855"/>
      <c r="J855"/>
      <c r="K855"/>
      <c r="L855"/>
      <c r="M855"/>
    </row>
    <row r="856" spans="1:13" x14ac:dyDescent="0.25">
      <c r="A856"/>
      <c r="B856"/>
      <c r="C856"/>
      <c r="D856"/>
      <c r="E856"/>
      <c r="F856"/>
      <c r="G856"/>
      <c r="H856"/>
      <c r="I856"/>
      <c r="J856"/>
      <c r="K856"/>
      <c r="L856"/>
      <c r="M856"/>
    </row>
    <row r="857" spans="1:13" x14ac:dyDescent="0.25">
      <c r="A857"/>
      <c r="B857"/>
      <c r="C857"/>
      <c r="D857"/>
      <c r="E857"/>
      <c r="F857"/>
      <c r="G857"/>
      <c r="H857"/>
      <c r="I857"/>
      <c r="J857"/>
      <c r="K857"/>
      <c r="L857"/>
      <c r="M857"/>
    </row>
    <row r="858" spans="1:13" x14ac:dyDescent="0.25">
      <c r="A858"/>
      <c r="B858"/>
      <c r="C858"/>
      <c r="D858"/>
      <c r="E858"/>
      <c r="F858"/>
      <c r="G858"/>
      <c r="H858"/>
      <c r="I858"/>
      <c r="J858"/>
      <c r="K858"/>
      <c r="L858"/>
      <c r="M858"/>
    </row>
    <row r="859" spans="1:13" x14ac:dyDescent="0.25">
      <c r="A859"/>
      <c r="B859"/>
      <c r="C859"/>
      <c r="D859"/>
      <c r="E859"/>
      <c r="F859"/>
      <c r="G859"/>
      <c r="H859"/>
      <c r="I859"/>
      <c r="J859"/>
      <c r="K859"/>
      <c r="L859"/>
      <c r="M859"/>
    </row>
    <row r="860" spans="1:13" x14ac:dyDescent="0.25">
      <c r="A860"/>
      <c r="B860"/>
      <c r="C860"/>
      <c r="D860"/>
      <c r="E860"/>
      <c r="F860"/>
      <c r="G860"/>
      <c r="H860"/>
      <c r="I860"/>
      <c r="J860"/>
      <c r="K860"/>
      <c r="L860"/>
      <c r="M860"/>
    </row>
    <row r="861" spans="1:13" x14ac:dyDescent="0.25">
      <c r="A861"/>
      <c r="B861"/>
      <c r="C861"/>
      <c r="D861"/>
      <c r="E861"/>
      <c r="F861"/>
      <c r="G861"/>
      <c r="H861"/>
      <c r="I861"/>
      <c r="J861"/>
      <c r="K861"/>
      <c r="L861"/>
      <c r="M861"/>
    </row>
    <row r="862" spans="1:13" x14ac:dyDescent="0.25">
      <c r="A862"/>
      <c r="B862"/>
      <c r="C862"/>
      <c r="D862"/>
      <c r="E862"/>
      <c r="F862"/>
      <c r="G862"/>
      <c r="H862"/>
      <c r="I862"/>
      <c r="J862"/>
      <c r="K862"/>
      <c r="L862"/>
      <c r="M862"/>
    </row>
    <row r="863" spans="1:13" x14ac:dyDescent="0.25">
      <c r="A863"/>
      <c r="B863"/>
      <c r="C863"/>
      <c r="D863"/>
      <c r="E863"/>
      <c r="F863"/>
      <c r="G863"/>
      <c r="H863"/>
      <c r="I863"/>
      <c r="J863"/>
      <c r="K863"/>
      <c r="L863"/>
      <c r="M863"/>
    </row>
    <row r="864" spans="1:13" x14ac:dyDescent="0.25">
      <c r="A864"/>
      <c r="B864"/>
      <c r="C864"/>
      <c r="D864"/>
      <c r="E864"/>
      <c r="F864"/>
      <c r="G864"/>
      <c r="H864"/>
      <c r="I864"/>
      <c r="J864"/>
      <c r="K864"/>
      <c r="L864"/>
      <c r="M864"/>
    </row>
    <row r="865" spans="1:13" x14ac:dyDescent="0.25">
      <c r="A865"/>
      <c r="B865"/>
      <c r="C865"/>
      <c r="D865"/>
      <c r="E865"/>
      <c r="F865"/>
      <c r="G865"/>
      <c r="H865"/>
      <c r="I865"/>
      <c r="J865"/>
      <c r="K865"/>
      <c r="L865"/>
      <c r="M865"/>
    </row>
    <row r="866" spans="1:13" x14ac:dyDescent="0.25">
      <c r="A866"/>
      <c r="B866"/>
      <c r="C866"/>
      <c r="D866"/>
      <c r="E866"/>
      <c r="F866"/>
      <c r="G866"/>
      <c r="H866"/>
      <c r="I866"/>
      <c r="J866"/>
      <c r="K866"/>
      <c r="L866"/>
      <c r="M866"/>
    </row>
    <row r="867" spans="1:13" x14ac:dyDescent="0.25">
      <c r="A867"/>
      <c r="B867"/>
      <c r="C867"/>
      <c r="D867"/>
      <c r="E867"/>
      <c r="F867"/>
      <c r="G867"/>
      <c r="H867"/>
      <c r="I867"/>
      <c r="J867"/>
      <c r="K867"/>
      <c r="L867"/>
      <c r="M867"/>
    </row>
    <row r="868" spans="1:13" x14ac:dyDescent="0.25">
      <c r="A868"/>
      <c r="B868"/>
      <c r="C868"/>
      <c r="D868"/>
      <c r="E868"/>
      <c r="F868"/>
      <c r="G868"/>
      <c r="H868"/>
      <c r="I868"/>
      <c r="J868"/>
      <c r="K868"/>
      <c r="L868"/>
      <c r="M868"/>
    </row>
    <row r="869" spans="1:13" x14ac:dyDescent="0.25">
      <c r="A869"/>
      <c r="B869"/>
      <c r="C869"/>
      <c r="D869"/>
      <c r="E869"/>
      <c r="F869"/>
      <c r="G869"/>
      <c r="H869"/>
      <c r="I869"/>
      <c r="J869"/>
      <c r="K869"/>
      <c r="L869"/>
      <c r="M869"/>
    </row>
    <row r="870" spans="1:13" x14ac:dyDescent="0.25">
      <c r="A870"/>
      <c r="B870"/>
      <c r="C870"/>
      <c r="D870"/>
      <c r="E870"/>
      <c r="F870"/>
      <c r="G870"/>
      <c r="H870"/>
      <c r="I870"/>
      <c r="J870"/>
      <c r="K870"/>
      <c r="L870"/>
      <c r="M870"/>
    </row>
    <row r="871" spans="1:13" x14ac:dyDescent="0.25">
      <c r="A871"/>
      <c r="B871"/>
      <c r="C871"/>
      <c r="D871"/>
      <c r="E871"/>
      <c r="F871"/>
      <c r="G871"/>
      <c r="H871"/>
      <c r="I871"/>
      <c r="J871"/>
      <c r="K871"/>
      <c r="L871"/>
      <c r="M871"/>
    </row>
    <row r="872" spans="1:13" x14ac:dyDescent="0.25">
      <c r="A872"/>
      <c r="B872"/>
      <c r="C872"/>
      <c r="D872"/>
      <c r="E872"/>
      <c r="F872"/>
      <c r="G872"/>
      <c r="H872"/>
      <c r="I872"/>
      <c r="J872"/>
      <c r="K872"/>
      <c r="L872"/>
      <c r="M872"/>
    </row>
    <row r="873" spans="1:13" x14ac:dyDescent="0.25">
      <c r="A873"/>
      <c r="B873"/>
      <c r="C873"/>
      <c r="D873"/>
      <c r="E873"/>
      <c r="F873"/>
      <c r="G873"/>
      <c r="H873"/>
      <c r="I873"/>
      <c r="J873"/>
      <c r="K873"/>
      <c r="L873"/>
      <c r="M873"/>
    </row>
    <row r="874" spans="1:13" x14ac:dyDescent="0.25">
      <c r="A874"/>
      <c r="B874"/>
      <c r="C874"/>
      <c r="D874"/>
      <c r="E874"/>
      <c r="F874"/>
      <c r="G874"/>
      <c r="H874"/>
      <c r="I874"/>
      <c r="J874"/>
      <c r="K874"/>
      <c r="L874"/>
      <c r="M874"/>
    </row>
    <row r="875" spans="1:13" x14ac:dyDescent="0.25">
      <c r="A875"/>
      <c r="B875"/>
      <c r="C875"/>
      <c r="D875"/>
      <c r="E875"/>
      <c r="F875"/>
      <c r="G875"/>
      <c r="H875"/>
      <c r="I875"/>
      <c r="J875"/>
      <c r="K875"/>
      <c r="L875"/>
      <c r="M875"/>
    </row>
    <row r="876" spans="1:13" x14ac:dyDescent="0.25">
      <c r="A876"/>
      <c r="B876"/>
      <c r="C876"/>
      <c r="D876"/>
      <c r="E876"/>
      <c r="F876"/>
      <c r="G876"/>
      <c r="H876"/>
      <c r="I876"/>
      <c r="J876"/>
      <c r="K876"/>
      <c r="L876"/>
      <c r="M876"/>
    </row>
    <row r="877" spans="1:13" x14ac:dyDescent="0.25">
      <c r="A877"/>
      <c r="B877"/>
      <c r="C877"/>
      <c r="D877"/>
      <c r="E877"/>
      <c r="F877"/>
      <c r="G877"/>
      <c r="H877"/>
      <c r="I877"/>
      <c r="J877"/>
      <c r="K877"/>
      <c r="L877"/>
      <c r="M877"/>
    </row>
    <row r="878" spans="1:13" x14ac:dyDescent="0.25">
      <c r="A878"/>
      <c r="B878"/>
      <c r="C878"/>
      <c r="D878"/>
      <c r="E878"/>
      <c r="F878"/>
      <c r="G878"/>
      <c r="H878"/>
      <c r="I878"/>
      <c r="J878"/>
      <c r="K878"/>
      <c r="L878"/>
      <c r="M878"/>
    </row>
    <row r="879" spans="1:13" x14ac:dyDescent="0.25">
      <c r="A879"/>
      <c r="B879"/>
      <c r="C879"/>
      <c r="D879"/>
      <c r="E879"/>
      <c r="F879"/>
      <c r="G879"/>
      <c r="H879"/>
      <c r="I879"/>
      <c r="J879"/>
      <c r="K879"/>
      <c r="L879"/>
      <c r="M879"/>
    </row>
    <row r="880" spans="1:13" x14ac:dyDescent="0.25">
      <c r="A880"/>
      <c r="B880"/>
      <c r="C880"/>
      <c r="D880"/>
      <c r="E880"/>
      <c r="F880"/>
      <c r="G880"/>
      <c r="H880"/>
      <c r="I880"/>
      <c r="J880"/>
      <c r="K880"/>
      <c r="L880"/>
      <c r="M880"/>
    </row>
    <row r="881" spans="1:13" x14ac:dyDescent="0.25">
      <c r="A881"/>
      <c r="B881"/>
      <c r="C881"/>
      <c r="D881"/>
      <c r="E881"/>
      <c r="F881"/>
      <c r="G881"/>
      <c r="H881"/>
      <c r="I881"/>
      <c r="J881"/>
      <c r="K881"/>
      <c r="L881"/>
      <c r="M881"/>
    </row>
    <row r="882" spans="1:13" x14ac:dyDescent="0.25">
      <c r="A882"/>
      <c r="B882"/>
      <c r="C882"/>
      <c r="D882"/>
      <c r="E882"/>
      <c r="F882"/>
      <c r="G882"/>
      <c r="H882"/>
      <c r="I882"/>
      <c r="J882"/>
      <c r="K882"/>
      <c r="L882"/>
      <c r="M882"/>
    </row>
    <row r="883" spans="1:13" x14ac:dyDescent="0.25">
      <c r="A883"/>
      <c r="B883"/>
      <c r="C883"/>
      <c r="D883"/>
      <c r="E883"/>
      <c r="F883"/>
      <c r="G883"/>
      <c r="H883"/>
      <c r="I883"/>
      <c r="J883"/>
      <c r="K883"/>
      <c r="L883"/>
      <c r="M883"/>
    </row>
    <row r="884" spans="1:13" x14ac:dyDescent="0.25">
      <c r="A884"/>
      <c r="B884"/>
      <c r="C884"/>
      <c r="D884"/>
      <c r="E884"/>
      <c r="F884"/>
      <c r="G884"/>
      <c r="H884"/>
      <c r="I884"/>
      <c r="J884"/>
      <c r="K884"/>
      <c r="L884"/>
      <c r="M884"/>
    </row>
    <row r="885" spans="1:13" x14ac:dyDescent="0.25">
      <c r="A885"/>
      <c r="B885"/>
      <c r="C885"/>
      <c r="D885"/>
      <c r="E885"/>
      <c r="F885"/>
      <c r="G885"/>
      <c r="H885"/>
      <c r="I885"/>
      <c r="J885"/>
      <c r="K885"/>
      <c r="L885"/>
      <c r="M885"/>
    </row>
    <row r="886" spans="1:13" x14ac:dyDescent="0.25">
      <c r="A886"/>
      <c r="B886"/>
      <c r="C886"/>
      <c r="D886"/>
      <c r="E886"/>
      <c r="F886"/>
      <c r="G886"/>
      <c r="H886"/>
      <c r="I886"/>
      <c r="J886"/>
      <c r="K886"/>
      <c r="L886"/>
      <c r="M886"/>
    </row>
    <row r="887" spans="1:13" x14ac:dyDescent="0.25">
      <c r="A887"/>
      <c r="B887"/>
      <c r="C887"/>
      <c r="D887"/>
      <c r="E887"/>
      <c r="F887"/>
      <c r="G887"/>
      <c r="H887"/>
      <c r="I887"/>
      <c r="J887"/>
      <c r="K887"/>
      <c r="L887"/>
      <c r="M887"/>
    </row>
    <row r="888" spans="1:13" x14ac:dyDescent="0.25">
      <c r="A888"/>
      <c r="B888"/>
      <c r="C888"/>
      <c r="D888"/>
      <c r="E888"/>
      <c r="F888"/>
      <c r="G888"/>
      <c r="H888"/>
      <c r="I888"/>
      <c r="J888"/>
      <c r="K888"/>
      <c r="L888"/>
      <c r="M888"/>
    </row>
    <row r="889" spans="1:13" x14ac:dyDescent="0.25">
      <c r="A889"/>
      <c r="B889"/>
      <c r="C889"/>
      <c r="D889"/>
      <c r="E889"/>
      <c r="F889"/>
      <c r="G889"/>
      <c r="H889"/>
      <c r="I889"/>
      <c r="J889"/>
      <c r="K889"/>
      <c r="L889"/>
      <c r="M889"/>
    </row>
    <row r="890" spans="1:13" x14ac:dyDescent="0.25">
      <c r="A890"/>
      <c r="B890"/>
      <c r="C890"/>
      <c r="D890"/>
      <c r="E890"/>
      <c r="F890"/>
      <c r="G890"/>
      <c r="H890"/>
      <c r="I890"/>
      <c r="J890"/>
      <c r="K890"/>
      <c r="L890"/>
      <c r="M890"/>
    </row>
    <row r="891" spans="1:13" x14ac:dyDescent="0.25">
      <c r="A891"/>
      <c r="B891"/>
      <c r="C891"/>
      <c r="D891"/>
      <c r="E891"/>
      <c r="F891"/>
      <c r="G891"/>
      <c r="H891"/>
      <c r="I891"/>
      <c r="J891"/>
      <c r="K891"/>
      <c r="L891"/>
      <c r="M891"/>
    </row>
    <row r="892" spans="1:13" x14ac:dyDescent="0.25">
      <c r="A892"/>
      <c r="B892"/>
      <c r="C892"/>
      <c r="D892"/>
      <c r="E892"/>
      <c r="F892"/>
      <c r="G892"/>
      <c r="H892"/>
      <c r="I892"/>
      <c r="J892"/>
      <c r="K892"/>
      <c r="L892"/>
      <c r="M892"/>
    </row>
    <row r="893" spans="1:13" x14ac:dyDescent="0.25">
      <c r="A893"/>
      <c r="B893"/>
      <c r="C893"/>
      <c r="D893"/>
      <c r="E893"/>
      <c r="F893"/>
      <c r="G893"/>
      <c r="H893"/>
      <c r="I893"/>
      <c r="J893"/>
      <c r="K893"/>
      <c r="L893"/>
      <c r="M893"/>
    </row>
    <row r="894" spans="1:13" x14ac:dyDescent="0.25">
      <c r="A894"/>
      <c r="B894"/>
      <c r="C894"/>
      <c r="D894"/>
      <c r="E894"/>
      <c r="F894"/>
      <c r="G894"/>
      <c r="H894"/>
      <c r="I894"/>
      <c r="J894"/>
      <c r="K894"/>
      <c r="L894"/>
      <c r="M894"/>
    </row>
    <row r="895" spans="1:13" x14ac:dyDescent="0.25">
      <c r="A895"/>
      <c r="B895"/>
      <c r="C895"/>
      <c r="D895"/>
      <c r="E895"/>
      <c r="F895"/>
      <c r="G895"/>
      <c r="H895"/>
      <c r="I895"/>
      <c r="J895"/>
      <c r="K895"/>
      <c r="L895"/>
      <c r="M895"/>
    </row>
    <row r="896" spans="1:13" x14ac:dyDescent="0.25">
      <c r="A896"/>
      <c r="B896"/>
      <c r="C896"/>
      <c r="D896"/>
      <c r="E896"/>
      <c r="F896"/>
      <c r="G896"/>
      <c r="H896"/>
      <c r="I896"/>
      <c r="J896"/>
      <c r="K896"/>
      <c r="L896"/>
      <c r="M896"/>
    </row>
    <row r="897" spans="1:13" x14ac:dyDescent="0.25">
      <c r="A897"/>
      <c r="B897"/>
      <c r="C897"/>
      <c r="D897"/>
      <c r="E897"/>
      <c r="F897"/>
      <c r="G897"/>
      <c r="H897"/>
      <c r="I897"/>
      <c r="J897"/>
      <c r="K897"/>
      <c r="L897"/>
      <c r="M897"/>
    </row>
    <row r="898" spans="1:13" x14ac:dyDescent="0.25">
      <c r="A898"/>
      <c r="B898"/>
      <c r="C898"/>
      <c r="D898"/>
      <c r="E898"/>
      <c r="F898"/>
      <c r="G898"/>
      <c r="H898"/>
      <c r="I898"/>
      <c r="J898"/>
      <c r="K898"/>
      <c r="L898"/>
      <c r="M898"/>
    </row>
    <row r="899" spans="1:13" x14ac:dyDescent="0.25">
      <c r="A899"/>
      <c r="B899"/>
      <c r="C899"/>
      <c r="D899"/>
      <c r="E899"/>
      <c r="F899"/>
      <c r="G899"/>
      <c r="H899"/>
      <c r="I899"/>
      <c r="J899"/>
      <c r="K899"/>
      <c r="L899"/>
      <c r="M899"/>
    </row>
    <row r="900" spans="1:13" x14ac:dyDescent="0.25">
      <c r="A900"/>
      <c r="B900"/>
      <c r="C900"/>
      <c r="D900"/>
      <c r="E900"/>
      <c r="F900"/>
      <c r="G900"/>
      <c r="H900"/>
      <c r="I900"/>
      <c r="J900"/>
      <c r="K900"/>
      <c r="L900"/>
      <c r="M900"/>
    </row>
    <row r="901" spans="1:13" x14ac:dyDescent="0.25">
      <c r="A901"/>
      <c r="B901"/>
      <c r="C901"/>
      <c r="D901"/>
      <c r="E901"/>
      <c r="F901"/>
      <c r="G901"/>
      <c r="H901"/>
      <c r="I901"/>
      <c r="J901"/>
      <c r="K901"/>
      <c r="L901"/>
      <c r="M901"/>
    </row>
    <row r="902" spans="1:13" x14ac:dyDescent="0.25">
      <c r="A902"/>
      <c r="B902"/>
      <c r="C902"/>
      <c r="D902"/>
      <c r="E902"/>
      <c r="F902"/>
      <c r="G902"/>
      <c r="H902"/>
      <c r="I902"/>
      <c r="J902"/>
      <c r="K902"/>
      <c r="L902"/>
      <c r="M902"/>
    </row>
    <row r="903" spans="1:13" x14ac:dyDescent="0.25">
      <c r="A903"/>
      <c r="B903"/>
      <c r="C903"/>
      <c r="D903"/>
      <c r="E903"/>
      <c r="F903"/>
      <c r="G903"/>
      <c r="H903"/>
      <c r="I903"/>
      <c r="J903"/>
      <c r="K903"/>
      <c r="L903"/>
      <c r="M903"/>
    </row>
    <row r="904" spans="1:13" x14ac:dyDescent="0.25">
      <c r="A904"/>
      <c r="B904"/>
      <c r="C904"/>
      <c r="D904"/>
      <c r="E904"/>
      <c r="F904"/>
      <c r="G904"/>
      <c r="H904"/>
      <c r="I904"/>
      <c r="J904"/>
      <c r="K904"/>
      <c r="L904"/>
      <c r="M904"/>
    </row>
    <row r="905" spans="1:13" x14ac:dyDescent="0.25">
      <c r="A905"/>
      <c r="B905"/>
      <c r="C905"/>
      <c r="D905"/>
      <c r="E905"/>
      <c r="F905"/>
      <c r="G905"/>
      <c r="H905"/>
      <c r="I905"/>
      <c r="J905"/>
      <c r="K905"/>
      <c r="L905"/>
      <c r="M905"/>
    </row>
    <row r="906" spans="1:13" x14ac:dyDescent="0.25">
      <c r="A906"/>
      <c r="B906"/>
      <c r="C906"/>
      <c r="D906"/>
      <c r="E906"/>
      <c r="F906"/>
      <c r="G906"/>
      <c r="H906"/>
      <c r="I906"/>
      <c r="J906"/>
      <c r="K906"/>
      <c r="L906"/>
      <c r="M906"/>
    </row>
    <row r="907" spans="1:13" x14ac:dyDescent="0.25">
      <c r="A907"/>
      <c r="B907"/>
      <c r="C907"/>
      <c r="D907"/>
      <c r="E907"/>
      <c r="F907"/>
      <c r="G907"/>
      <c r="H907"/>
      <c r="I907"/>
      <c r="J907"/>
      <c r="K907"/>
      <c r="L907"/>
      <c r="M907"/>
    </row>
    <row r="908" spans="1:13" x14ac:dyDescent="0.25">
      <c r="A908"/>
      <c r="B908"/>
      <c r="C908"/>
      <c r="D908"/>
      <c r="E908"/>
      <c r="F908"/>
      <c r="G908"/>
      <c r="H908"/>
      <c r="I908"/>
      <c r="J908"/>
      <c r="K908"/>
      <c r="L908"/>
      <c r="M908"/>
    </row>
    <row r="909" spans="1:13" x14ac:dyDescent="0.25">
      <c r="A909"/>
      <c r="B909"/>
      <c r="C909"/>
      <c r="D909"/>
      <c r="E909"/>
      <c r="F909"/>
      <c r="G909"/>
      <c r="H909"/>
      <c r="I909"/>
      <c r="J909"/>
      <c r="K909"/>
      <c r="L909"/>
      <c r="M909"/>
    </row>
    <row r="910" spans="1:13" x14ac:dyDescent="0.25">
      <c r="A910"/>
      <c r="B910"/>
      <c r="C910"/>
      <c r="D910"/>
      <c r="E910"/>
      <c r="F910"/>
      <c r="G910"/>
      <c r="H910"/>
      <c r="I910"/>
      <c r="J910"/>
      <c r="K910"/>
      <c r="L910"/>
      <c r="M910"/>
    </row>
    <row r="911" spans="1:13" x14ac:dyDescent="0.25">
      <c r="A911"/>
      <c r="B911"/>
      <c r="C911"/>
      <c r="D911"/>
      <c r="E911"/>
      <c r="F911"/>
      <c r="G911"/>
      <c r="H911"/>
      <c r="I911"/>
      <c r="J911"/>
      <c r="K911"/>
      <c r="L911"/>
      <c r="M911"/>
    </row>
    <row r="912" spans="1:13" x14ac:dyDescent="0.25">
      <c r="A912"/>
      <c r="B912"/>
      <c r="C912"/>
      <c r="D912"/>
      <c r="E912"/>
      <c r="F912"/>
      <c r="G912"/>
      <c r="H912"/>
      <c r="I912"/>
      <c r="J912"/>
      <c r="K912"/>
      <c r="L912"/>
      <c r="M912"/>
    </row>
    <row r="913" spans="1:13" x14ac:dyDescent="0.25">
      <c r="A913"/>
      <c r="B913"/>
      <c r="C913"/>
      <c r="D913"/>
      <c r="E913"/>
      <c r="F913"/>
      <c r="G913"/>
      <c r="H913"/>
      <c r="I913"/>
      <c r="J913"/>
      <c r="K913"/>
      <c r="L913"/>
      <c r="M913"/>
    </row>
    <row r="914" spans="1:13" x14ac:dyDescent="0.25">
      <c r="A914"/>
      <c r="B914"/>
      <c r="C914"/>
      <c r="D914"/>
      <c r="E914"/>
      <c r="F914"/>
      <c r="G914"/>
      <c r="H914"/>
      <c r="I914"/>
      <c r="J914"/>
      <c r="K914"/>
      <c r="L914"/>
      <c r="M914"/>
    </row>
    <row r="915" spans="1:13" x14ac:dyDescent="0.25">
      <c r="A915"/>
      <c r="B915"/>
      <c r="C915"/>
      <c r="D915"/>
      <c r="E915"/>
      <c r="F915"/>
      <c r="G915"/>
      <c r="H915"/>
      <c r="I915"/>
      <c r="J915"/>
      <c r="K915"/>
      <c r="L915"/>
      <c r="M915"/>
    </row>
    <row r="916" spans="1:13" x14ac:dyDescent="0.25">
      <c r="A916"/>
      <c r="B916"/>
      <c r="C916"/>
      <c r="D916"/>
      <c r="E916"/>
      <c r="F916"/>
      <c r="G916"/>
      <c r="H916"/>
      <c r="I916"/>
      <c r="J916"/>
      <c r="K916"/>
      <c r="L916"/>
      <c r="M916"/>
    </row>
    <row r="917" spans="1:13" x14ac:dyDescent="0.25">
      <c r="A917"/>
      <c r="B917"/>
      <c r="C917"/>
      <c r="D917"/>
      <c r="E917"/>
      <c r="F917"/>
      <c r="G917"/>
      <c r="H917"/>
      <c r="I917"/>
      <c r="J917"/>
      <c r="K917"/>
      <c r="L917"/>
      <c r="M917"/>
    </row>
    <row r="918" spans="1:13" x14ac:dyDescent="0.25">
      <c r="A918"/>
      <c r="B918"/>
      <c r="C918"/>
      <c r="D918"/>
      <c r="E918"/>
      <c r="F918"/>
      <c r="G918"/>
      <c r="H918"/>
      <c r="I918"/>
      <c r="J918"/>
      <c r="K918"/>
      <c r="L918"/>
      <c r="M918"/>
    </row>
    <row r="919" spans="1:13" x14ac:dyDescent="0.25">
      <c r="A919"/>
      <c r="B919"/>
      <c r="C919"/>
      <c r="D919"/>
      <c r="E919"/>
      <c r="F919"/>
      <c r="G919"/>
      <c r="H919"/>
      <c r="I919"/>
      <c r="J919"/>
      <c r="K919"/>
      <c r="L919"/>
      <c r="M919"/>
    </row>
    <row r="920" spans="1:13" x14ac:dyDescent="0.25">
      <c r="A920"/>
      <c r="B920"/>
      <c r="C920"/>
      <c r="D920"/>
      <c r="E920"/>
      <c r="F920"/>
      <c r="G920"/>
      <c r="H920"/>
      <c r="I920"/>
      <c r="J920"/>
      <c r="K920"/>
      <c r="L920"/>
      <c r="M920"/>
    </row>
    <row r="921" spans="1:13" x14ac:dyDescent="0.25">
      <c r="A921"/>
      <c r="B921"/>
      <c r="C921"/>
      <c r="D921"/>
      <c r="E921"/>
      <c r="F921"/>
      <c r="G921"/>
      <c r="H921"/>
      <c r="I921"/>
      <c r="J921"/>
      <c r="K921"/>
      <c r="L921"/>
      <c r="M921"/>
    </row>
    <row r="922" spans="1:13" x14ac:dyDescent="0.25">
      <c r="A922"/>
      <c r="B922"/>
      <c r="C922"/>
      <c r="D922"/>
      <c r="E922"/>
      <c r="F922"/>
      <c r="G922"/>
      <c r="H922"/>
      <c r="I922"/>
      <c r="J922"/>
      <c r="K922"/>
      <c r="L922"/>
      <c r="M922"/>
    </row>
    <row r="923" spans="1:13" x14ac:dyDescent="0.25">
      <c r="A923"/>
      <c r="B923"/>
      <c r="C923"/>
      <c r="D923"/>
      <c r="E923"/>
      <c r="F923"/>
      <c r="G923"/>
      <c r="H923"/>
      <c r="I923"/>
      <c r="J923"/>
      <c r="K923"/>
      <c r="L923"/>
      <c r="M923"/>
    </row>
    <row r="924" spans="1:13" x14ac:dyDescent="0.25">
      <c r="A924"/>
      <c r="B924"/>
      <c r="C924"/>
      <c r="D924"/>
      <c r="E924"/>
      <c r="F924"/>
      <c r="G924"/>
      <c r="H924"/>
      <c r="I924"/>
      <c r="J924"/>
      <c r="K924"/>
      <c r="L924"/>
      <c r="M924"/>
    </row>
    <row r="925" spans="1:13" x14ac:dyDescent="0.25">
      <c r="A925"/>
      <c r="B925"/>
      <c r="C925"/>
      <c r="D925"/>
      <c r="E925"/>
      <c r="F925"/>
      <c r="G925"/>
      <c r="H925"/>
      <c r="I925"/>
      <c r="J925"/>
      <c r="K925"/>
      <c r="L925"/>
      <c r="M925"/>
    </row>
    <row r="926" spans="1:13" x14ac:dyDescent="0.25">
      <c r="A926"/>
      <c r="B926"/>
      <c r="C926"/>
      <c r="D926"/>
      <c r="E926"/>
      <c r="F926"/>
      <c r="G926"/>
      <c r="H926"/>
      <c r="I926"/>
      <c r="J926"/>
      <c r="K926"/>
      <c r="L926"/>
      <c r="M926"/>
    </row>
    <row r="927" spans="1:13" x14ac:dyDescent="0.25">
      <c r="A927"/>
      <c r="B927"/>
      <c r="C927"/>
      <c r="D927"/>
      <c r="E927"/>
      <c r="F927"/>
      <c r="G927"/>
      <c r="H927"/>
      <c r="I927"/>
      <c r="J927"/>
      <c r="K927"/>
      <c r="L927"/>
      <c r="M927"/>
    </row>
    <row r="928" spans="1:13" x14ac:dyDescent="0.25">
      <c r="A928"/>
      <c r="B928"/>
      <c r="C928"/>
      <c r="D928"/>
      <c r="E928"/>
      <c r="F928"/>
      <c r="G928"/>
      <c r="H928"/>
      <c r="I928"/>
      <c r="J928"/>
      <c r="K928"/>
      <c r="L928"/>
      <c r="M928"/>
    </row>
    <row r="929" spans="1:13" x14ac:dyDescent="0.25">
      <c r="A929"/>
      <c r="B929"/>
      <c r="C929"/>
      <c r="D929"/>
      <c r="E929"/>
      <c r="F929"/>
      <c r="G929"/>
      <c r="H929"/>
      <c r="I929"/>
      <c r="J929"/>
      <c r="K929"/>
      <c r="L929"/>
      <c r="M929"/>
    </row>
    <row r="930" spans="1:13" x14ac:dyDescent="0.25">
      <c r="A930"/>
      <c r="B930"/>
      <c r="C930"/>
      <c r="D930"/>
      <c r="E930"/>
      <c r="F930"/>
      <c r="G930"/>
      <c r="H930"/>
      <c r="I930"/>
      <c r="J930"/>
      <c r="K930"/>
      <c r="L930"/>
      <c r="M930"/>
    </row>
    <row r="931" spans="1:13" x14ac:dyDescent="0.25">
      <c r="A931"/>
      <c r="B931"/>
      <c r="C931"/>
      <c r="D931"/>
      <c r="E931"/>
      <c r="F931"/>
      <c r="G931"/>
      <c r="H931"/>
      <c r="I931"/>
      <c r="J931"/>
      <c r="K931"/>
      <c r="L931"/>
      <c r="M931"/>
    </row>
    <row r="932" spans="1:13" x14ac:dyDescent="0.25">
      <c r="A932"/>
      <c r="B932"/>
      <c r="C932"/>
      <c r="D932"/>
      <c r="E932"/>
      <c r="F932"/>
      <c r="G932"/>
      <c r="H932"/>
      <c r="I932"/>
      <c r="J932"/>
      <c r="K932"/>
      <c r="L932"/>
      <c r="M932"/>
    </row>
    <row r="933" spans="1:13" x14ac:dyDescent="0.25">
      <c r="A933"/>
      <c r="B933"/>
      <c r="C933"/>
      <c r="D933"/>
      <c r="E933"/>
      <c r="F933"/>
      <c r="G933"/>
      <c r="H933"/>
      <c r="I933"/>
      <c r="J933"/>
      <c r="K933"/>
      <c r="L933"/>
      <c r="M933"/>
    </row>
    <row r="934" spans="1:13" x14ac:dyDescent="0.25">
      <c r="A934"/>
      <c r="B934"/>
      <c r="C934"/>
      <c r="D934"/>
      <c r="E934"/>
      <c r="F934"/>
      <c r="G934"/>
      <c r="H934"/>
      <c r="I934"/>
      <c r="J934"/>
      <c r="K934"/>
      <c r="L934"/>
      <c r="M934"/>
    </row>
    <row r="935" spans="1:13" x14ac:dyDescent="0.25">
      <c r="A935"/>
      <c r="B935"/>
      <c r="C935"/>
      <c r="D935"/>
      <c r="E935"/>
      <c r="F935"/>
      <c r="G935"/>
      <c r="H935"/>
      <c r="I935"/>
      <c r="J935"/>
      <c r="K935"/>
      <c r="L935"/>
      <c r="M935"/>
    </row>
    <row r="936" spans="1:13" x14ac:dyDescent="0.25">
      <c r="A936"/>
      <c r="B936"/>
      <c r="C936"/>
      <c r="D936"/>
      <c r="E936"/>
      <c r="F936"/>
      <c r="G936"/>
      <c r="H936"/>
      <c r="I936"/>
      <c r="J936"/>
      <c r="K936"/>
      <c r="L936"/>
      <c r="M936"/>
    </row>
    <row r="937" spans="1:13" x14ac:dyDescent="0.25">
      <c r="A937"/>
      <c r="B937"/>
      <c r="C937"/>
      <c r="D937"/>
      <c r="E937"/>
      <c r="F937"/>
      <c r="G937"/>
      <c r="H937"/>
      <c r="I937"/>
      <c r="J937"/>
      <c r="K937"/>
      <c r="L937"/>
      <c r="M937"/>
    </row>
    <row r="938" spans="1:13" x14ac:dyDescent="0.25">
      <c r="A938"/>
      <c r="B938"/>
      <c r="C938"/>
      <c r="D938"/>
      <c r="E938"/>
      <c r="F938"/>
      <c r="G938"/>
      <c r="H938"/>
      <c r="I938"/>
      <c r="J938"/>
      <c r="K938"/>
      <c r="L938"/>
      <c r="M938"/>
    </row>
    <row r="939" spans="1:13" x14ac:dyDescent="0.25">
      <c r="A939"/>
      <c r="B939"/>
      <c r="C939"/>
      <c r="D939"/>
      <c r="E939"/>
      <c r="F939"/>
      <c r="G939"/>
      <c r="H939"/>
      <c r="I939"/>
      <c r="J939"/>
      <c r="K939"/>
      <c r="L939"/>
      <c r="M939"/>
    </row>
    <row r="940" spans="1:13" x14ac:dyDescent="0.25">
      <c r="A940"/>
      <c r="B940"/>
      <c r="C940"/>
      <c r="D940"/>
      <c r="E940"/>
      <c r="F940"/>
      <c r="G940"/>
      <c r="H940"/>
      <c r="I940"/>
      <c r="J940"/>
      <c r="K940"/>
      <c r="L940"/>
      <c r="M940"/>
    </row>
    <row r="941" spans="1:13" x14ac:dyDescent="0.25">
      <c r="A941"/>
      <c r="B941"/>
      <c r="C941"/>
      <c r="D941"/>
      <c r="E941"/>
      <c r="F941"/>
      <c r="G941"/>
      <c r="H941"/>
      <c r="I941"/>
      <c r="J941"/>
      <c r="K941"/>
      <c r="L941"/>
      <c r="M941"/>
    </row>
    <row r="942" spans="1:13" x14ac:dyDescent="0.25">
      <c r="A942"/>
      <c r="B942"/>
      <c r="C942"/>
      <c r="D942"/>
      <c r="E942"/>
      <c r="F942"/>
      <c r="G942"/>
      <c r="H942"/>
      <c r="I942"/>
      <c r="J942"/>
      <c r="K942"/>
      <c r="L942"/>
      <c r="M942"/>
    </row>
    <row r="943" spans="1:13" x14ac:dyDescent="0.25">
      <c r="A943"/>
      <c r="B943"/>
      <c r="C943"/>
      <c r="D943"/>
      <c r="E943"/>
      <c r="F943"/>
      <c r="G943"/>
      <c r="H943"/>
      <c r="I943"/>
      <c r="J943"/>
      <c r="K943"/>
      <c r="L943"/>
      <c r="M943"/>
    </row>
    <row r="944" spans="1:13" x14ac:dyDescent="0.25">
      <c r="A944"/>
      <c r="B944"/>
      <c r="C944"/>
      <c r="D944"/>
      <c r="E944"/>
      <c r="F944"/>
      <c r="G944"/>
      <c r="H944"/>
      <c r="I944"/>
      <c r="J944"/>
      <c r="K944"/>
      <c r="L944"/>
      <c r="M944"/>
    </row>
    <row r="945" spans="1:13" x14ac:dyDescent="0.25">
      <c r="A945"/>
      <c r="B945"/>
      <c r="C945"/>
      <c r="D945"/>
      <c r="E945"/>
      <c r="F945"/>
      <c r="G945"/>
      <c r="H945"/>
      <c r="I945"/>
      <c r="J945"/>
      <c r="K945"/>
      <c r="L945"/>
      <c r="M945"/>
    </row>
    <row r="946" spans="1:13" x14ac:dyDescent="0.25">
      <c r="A946"/>
      <c r="B946"/>
      <c r="C946"/>
      <c r="D946"/>
      <c r="E946"/>
      <c r="F946"/>
      <c r="G946"/>
      <c r="H946"/>
      <c r="I946"/>
      <c r="J946"/>
      <c r="K946"/>
      <c r="L946"/>
      <c r="M946"/>
    </row>
    <row r="947" spans="1:13" x14ac:dyDescent="0.25">
      <c r="A947"/>
      <c r="B947"/>
      <c r="C947"/>
      <c r="D947"/>
      <c r="E947"/>
      <c r="F947"/>
      <c r="G947"/>
      <c r="H947"/>
      <c r="I947"/>
      <c r="J947"/>
      <c r="K947"/>
      <c r="L947"/>
      <c r="M947"/>
    </row>
    <row r="948" spans="1:13" x14ac:dyDescent="0.25">
      <c r="A948"/>
      <c r="B948"/>
      <c r="C948"/>
      <c r="D948"/>
      <c r="E948"/>
      <c r="F948"/>
      <c r="G948"/>
      <c r="H948"/>
      <c r="I948"/>
      <c r="J948"/>
      <c r="K948"/>
      <c r="L948"/>
      <c r="M948"/>
    </row>
    <row r="949" spans="1:13" x14ac:dyDescent="0.25">
      <c r="A949"/>
      <c r="B949"/>
      <c r="C949"/>
      <c r="D949"/>
      <c r="E949"/>
      <c r="F949"/>
      <c r="G949"/>
      <c r="H949"/>
      <c r="I949"/>
      <c r="J949"/>
      <c r="K949"/>
      <c r="L949"/>
      <c r="M949"/>
    </row>
    <row r="950" spans="1:13" x14ac:dyDescent="0.25">
      <c r="A950"/>
      <c r="B950"/>
      <c r="C950"/>
      <c r="D950"/>
      <c r="E950"/>
      <c r="F950"/>
      <c r="G950"/>
      <c r="H950"/>
      <c r="I950"/>
      <c r="J950"/>
      <c r="K950"/>
      <c r="L950"/>
      <c r="M950"/>
    </row>
    <row r="951" spans="1:13" x14ac:dyDescent="0.25">
      <c r="A951"/>
      <c r="B951"/>
      <c r="C951"/>
      <c r="D951"/>
      <c r="E951"/>
      <c r="F951"/>
      <c r="G951"/>
      <c r="H951"/>
      <c r="I951"/>
      <c r="J951"/>
      <c r="K951"/>
      <c r="L951"/>
      <c r="M951"/>
    </row>
    <row r="952" spans="1:13" x14ac:dyDescent="0.25">
      <c r="A952"/>
      <c r="B952"/>
      <c r="C952"/>
      <c r="D952"/>
      <c r="E952"/>
      <c r="F952"/>
      <c r="G952"/>
      <c r="H952"/>
      <c r="I952"/>
      <c r="J952"/>
      <c r="K952"/>
      <c r="L952"/>
      <c r="M952"/>
    </row>
    <row r="953" spans="1:13" x14ac:dyDescent="0.25">
      <c r="A953"/>
      <c r="B953"/>
      <c r="C953"/>
      <c r="D953"/>
      <c r="E953"/>
      <c r="F953"/>
      <c r="G953"/>
      <c r="H953"/>
      <c r="I953"/>
      <c r="J953"/>
      <c r="K953"/>
      <c r="L953"/>
      <c r="M953"/>
    </row>
    <row r="954" spans="1:13" x14ac:dyDescent="0.25">
      <c r="A954"/>
      <c r="B954"/>
      <c r="C954"/>
      <c r="D954"/>
      <c r="E954"/>
      <c r="F954"/>
      <c r="G954"/>
      <c r="H954"/>
      <c r="I954"/>
      <c r="J954"/>
      <c r="K954"/>
      <c r="L954"/>
      <c r="M954"/>
    </row>
    <row r="955" spans="1:13" x14ac:dyDescent="0.25">
      <c r="A955"/>
      <c r="B955"/>
      <c r="C955"/>
      <c r="D955"/>
      <c r="E955"/>
      <c r="F955"/>
      <c r="G955"/>
      <c r="H955"/>
      <c r="I955"/>
      <c r="J955"/>
      <c r="K955"/>
      <c r="L955"/>
      <c r="M955"/>
    </row>
    <row r="956" spans="1:13" x14ac:dyDescent="0.25">
      <c r="A956"/>
      <c r="B956"/>
      <c r="C956"/>
      <c r="D956"/>
      <c r="E956"/>
      <c r="F956"/>
      <c r="G956"/>
      <c r="H956"/>
      <c r="I956"/>
      <c r="J956"/>
      <c r="K956"/>
      <c r="L956"/>
      <c r="M956"/>
    </row>
    <row r="957" spans="1:13" x14ac:dyDescent="0.25">
      <c r="A957"/>
      <c r="B957"/>
      <c r="C957"/>
      <c r="D957"/>
      <c r="E957"/>
      <c r="F957"/>
      <c r="G957"/>
      <c r="H957"/>
      <c r="I957"/>
      <c r="J957"/>
      <c r="K957"/>
      <c r="L957"/>
      <c r="M957"/>
    </row>
    <row r="958" spans="1:13" x14ac:dyDescent="0.25">
      <c r="A958"/>
      <c r="B958"/>
      <c r="C958"/>
      <c r="D958"/>
      <c r="E958"/>
      <c r="F958"/>
      <c r="G958"/>
      <c r="H958"/>
      <c r="I958"/>
      <c r="J958"/>
      <c r="K958"/>
      <c r="L958"/>
      <c r="M958"/>
    </row>
    <row r="959" spans="1:13" x14ac:dyDescent="0.25">
      <c r="A959"/>
      <c r="B959"/>
      <c r="C959"/>
      <c r="D959"/>
      <c r="E959"/>
      <c r="F959"/>
      <c r="G959"/>
      <c r="H959"/>
      <c r="I959"/>
      <c r="J959"/>
      <c r="K959"/>
      <c r="L959"/>
      <c r="M959"/>
    </row>
    <row r="960" spans="1:13" x14ac:dyDescent="0.25">
      <c r="A960"/>
      <c r="B960"/>
      <c r="C960"/>
      <c r="D960"/>
      <c r="E960"/>
      <c r="F960"/>
      <c r="G960"/>
      <c r="H960"/>
      <c r="I960"/>
      <c r="J960"/>
      <c r="K960"/>
      <c r="L960"/>
      <c r="M960"/>
    </row>
    <row r="961" spans="1:13" x14ac:dyDescent="0.25">
      <c r="A961"/>
      <c r="B961"/>
      <c r="C961"/>
      <c r="D961"/>
      <c r="E961"/>
      <c r="F961"/>
      <c r="G961"/>
      <c r="H961"/>
      <c r="I961"/>
      <c r="J961"/>
      <c r="K961"/>
      <c r="L961"/>
      <c r="M961"/>
    </row>
    <row r="962" spans="1:13" x14ac:dyDescent="0.25">
      <c r="A962"/>
      <c r="B962"/>
      <c r="C962"/>
      <c r="D962"/>
      <c r="E962"/>
      <c r="F962"/>
      <c r="G962"/>
      <c r="H962"/>
      <c r="I962"/>
      <c r="J962"/>
      <c r="K962"/>
      <c r="L962"/>
      <c r="M962"/>
    </row>
    <row r="963" spans="1:13" x14ac:dyDescent="0.25">
      <c r="A963"/>
      <c r="B963"/>
      <c r="C963"/>
      <c r="D963"/>
      <c r="E963"/>
      <c r="F963"/>
      <c r="G963"/>
      <c r="H963"/>
      <c r="I963"/>
      <c r="J963"/>
      <c r="K963"/>
      <c r="L963"/>
      <c r="M963"/>
    </row>
    <row r="964" spans="1:13" x14ac:dyDescent="0.25">
      <c r="A964"/>
      <c r="B964"/>
      <c r="C964"/>
      <c r="D964"/>
      <c r="E964"/>
      <c r="F964"/>
      <c r="G964"/>
      <c r="H964"/>
      <c r="I964"/>
      <c r="J964"/>
      <c r="K964"/>
      <c r="L964"/>
      <c r="M964"/>
    </row>
    <row r="965" spans="1:13" x14ac:dyDescent="0.25">
      <c r="A965"/>
      <c r="B965"/>
      <c r="C965"/>
      <c r="D965"/>
      <c r="E965"/>
      <c r="F965"/>
      <c r="G965"/>
      <c r="H965"/>
      <c r="I965"/>
      <c r="J965"/>
      <c r="K965"/>
      <c r="L965"/>
      <c r="M965"/>
    </row>
    <row r="966" spans="1:13" x14ac:dyDescent="0.25">
      <c r="A966"/>
      <c r="B966"/>
      <c r="C966"/>
      <c r="D966"/>
      <c r="E966"/>
      <c r="F966"/>
      <c r="G966"/>
      <c r="H966"/>
      <c r="I966"/>
      <c r="J966"/>
      <c r="K966"/>
      <c r="L966"/>
      <c r="M966"/>
    </row>
    <row r="967" spans="1:13" x14ac:dyDescent="0.25">
      <c r="A967"/>
      <c r="B967"/>
      <c r="C967"/>
      <c r="D967"/>
      <c r="E967"/>
      <c r="F967"/>
      <c r="G967"/>
      <c r="H967"/>
      <c r="I967"/>
      <c r="J967"/>
      <c r="K967"/>
      <c r="L967"/>
      <c r="M967"/>
    </row>
    <row r="968" spans="1:13" x14ac:dyDescent="0.25">
      <c r="A968"/>
      <c r="B968"/>
      <c r="C968"/>
      <c r="D968"/>
      <c r="E968"/>
      <c r="F968"/>
      <c r="G968"/>
      <c r="H968"/>
      <c r="I968"/>
      <c r="J968"/>
      <c r="K968"/>
      <c r="L968"/>
      <c r="M968"/>
    </row>
    <row r="969" spans="1:13" x14ac:dyDescent="0.25">
      <c r="A969"/>
      <c r="B969"/>
      <c r="C969"/>
      <c r="D969"/>
      <c r="E969"/>
      <c r="F969"/>
      <c r="G969"/>
      <c r="H969"/>
      <c r="I969"/>
      <c r="J969"/>
      <c r="K969"/>
      <c r="L969"/>
      <c r="M969"/>
    </row>
    <row r="970" spans="1:13" x14ac:dyDescent="0.25">
      <c r="A970"/>
      <c r="B970"/>
      <c r="C970"/>
      <c r="D970"/>
      <c r="E970"/>
      <c r="F970"/>
      <c r="G970"/>
      <c r="H970"/>
      <c r="I970"/>
      <c r="J970"/>
      <c r="K970"/>
      <c r="L970"/>
      <c r="M970"/>
    </row>
    <row r="971" spans="1:13" x14ac:dyDescent="0.25">
      <c r="A971"/>
      <c r="B971"/>
      <c r="C971"/>
      <c r="D971"/>
      <c r="E971"/>
      <c r="F971"/>
      <c r="G971"/>
      <c r="H971"/>
      <c r="I971"/>
      <c r="J971"/>
      <c r="K971"/>
      <c r="L971"/>
      <c r="M971"/>
    </row>
    <row r="972" spans="1:13" x14ac:dyDescent="0.25">
      <c r="A972"/>
      <c r="B972"/>
      <c r="C972"/>
      <c r="D972"/>
      <c r="E972"/>
      <c r="F972"/>
      <c r="G972"/>
      <c r="H972"/>
      <c r="I972"/>
      <c r="J972"/>
      <c r="K972"/>
      <c r="L972"/>
      <c r="M972"/>
    </row>
    <row r="973" spans="1:13" x14ac:dyDescent="0.25">
      <c r="A973"/>
      <c r="B973"/>
      <c r="C973"/>
      <c r="D973"/>
      <c r="E973"/>
      <c r="F973"/>
      <c r="G973"/>
      <c r="H973"/>
      <c r="I973"/>
      <c r="J973"/>
      <c r="K973"/>
      <c r="L973"/>
      <c r="M973"/>
    </row>
    <row r="974" spans="1:13" x14ac:dyDescent="0.25">
      <c r="A974"/>
      <c r="B974"/>
      <c r="C974"/>
      <c r="D974"/>
      <c r="E974"/>
      <c r="F974"/>
      <c r="G974"/>
      <c r="H974"/>
      <c r="I974"/>
      <c r="J974"/>
      <c r="K974"/>
      <c r="L974"/>
      <c r="M974"/>
    </row>
    <row r="975" spans="1:13" x14ac:dyDescent="0.25">
      <c r="A975"/>
      <c r="B975"/>
      <c r="C975"/>
      <c r="D975"/>
      <c r="E975"/>
      <c r="F975"/>
      <c r="G975"/>
      <c r="H975"/>
      <c r="I975"/>
      <c r="J975"/>
      <c r="K975"/>
      <c r="L975"/>
      <c r="M975"/>
    </row>
    <row r="976" spans="1:13" x14ac:dyDescent="0.25">
      <c r="A976"/>
      <c r="B976"/>
      <c r="C976"/>
      <c r="D976"/>
      <c r="E976"/>
      <c r="F976"/>
      <c r="G976"/>
      <c r="H976"/>
      <c r="I976"/>
      <c r="J976"/>
      <c r="K976"/>
      <c r="L976"/>
      <c r="M976"/>
    </row>
    <row r="977" spans="1:13" x14ac:dyDescent="0.25">
      <c r="A977"/>
      <c r="B977"/>
      <c r="C977"/>
      <c r="D977"/>
      <c r="E977"/>
      <c r="F977"/>
      <c r="G977"/>
      <c r="H977"/>
      <c r="I977"/>
      <c r="J977"/>
      <c r="K977"/>
      <c r="L977"/>
      <c r="M977"/>
    </row>
    <row r="978" spans="1:13" x14ac:dyDescent="0.25">
      <c r="A978"/>
      <c r="B978"/>
      <c r="C978"/>
      <c r="D978"/>
      <c r="E978"/>
      <c r="F978"/>
      <c r="G978"/>
      <c r="H978"/>
      <c r="I978"/>
      <c r="J978"/>
      <c r="K978"/>
      <c r="L978"/>
      <c r="M978"/>
    </row>
    <row r="979" spans="1:13" x14ac:dyDescent="0.25">
      <c r="A979"/>
      <c r="B979"/>
      <c r="C979"/>
      <c r="D979"/>
      <c r="E979"/>
      <c r="F979"/>
      <c r="G979"/>
      <c r="H979"/>
      <c r="I979"/>
      <c r="J979"/>
      <c r="K979"/>
      <c r="L979"/>
      <c r="M979"/>
    </row>
    <row r="980" spans="1:13" x14ac:dyDescent="0.25">
      <c r="A980"/>
      <c r="B980"/>
      <c r="C980"/>
      <c r="D980"/>
      <c r="E980"/>
      <c r="F980"/>
      <c r="G980"/>
      <c r="H980"/>
      <c r="I980"/>
      <c r="J980"/>
      <c r="K980"/>
      <c r="L980"/>
      <c r="M980"/>
    </row>
    <row r="981" spans="1:13" x14ac:dyDescent="0.25">
      <c r="A981"/>
      <c r="B981"/>
      <c r="C981"/>
      <c r="D981"/>
      <c r="E981"/>
      <c r="F981"/>
      <c r="G981"/>
      <c r="H981"/>
      <c r="I981"/>
      <c r="J981"/>
      <c r="K981"/>
      <c r="L981"/>
      <c r="M981"/>
    </row>
    <row r="982" spans="1:13" x14ac:dyDescent="0.25">
      <c r="A982"/>
      <c r="B982"/>
      <c r="C982"/>
      <c r="D982"/>
      <c r="E982"/>
      <c r="F982"/>
      <c r="G982"/>
      <c r="H982"/>
      <c r="I982"/>
      <c r="J982"/>
      <c r="K982"/>
      <c r="L982"/>
      <c r="M982"/>
    </row>
    <row r="983" spans="1:13" x14ac:dyDescent="0.25">
      <c r="A983"/>
      <c r="B983"/>
      <c r="C983"/>
      <c r="D983"/>
      <c r="E983"/>
      <c r="F983"/>
      <c r="G983"/>
      <c r="H983"/>
      <c r="I983"/>
      <c r="J983"/>
      <c r="K983"/>
      <c r="L983"/>
      <c r="M983"/>
    </row>
    <row r="984" spans="1:13" x14ac:dyDescent="0.25">
      <c r="A984"/>
      <c r="B984"/>
      <c r="C984"/>
      <c r="D984"/>
      <c r="E984"/>
      <c r="F984"/>
      <c r="G984"/>
      <c r="H984"/>
      <c r="I984"/>
      <c r="J984"/>
      <c r="K984"/>
      <c r="L984"/>
      <c r="M984"/>
    </row>
    <row r="985" spans="1:13" x14ac:dyDescent="0.25">
      <c r="A985"/>
      <c r="B985"/>
      <c r="C985"/>
      <c r="D985"/>
      <c r="E985"/>
      <c r="F985"/>
      <c r="G985"/>
      <c r="H985"/>
      <c r="I985"/>
      <c r="J985"/>
      <c r="K985"/>
      <c r="L985"/>
      <c r="M985"/>
    </row>
    <row r="986" spans="1:13" x14ac:dyDescent="0.25">
      <c r="A986"/>
      <c r="B986"/>
      <c r="C986"/>
      <c r="D986"/>
      <c r="E986"/>
      <c r="F986"/>
      <c r="G986"/>
      <c r="H986"/>
      <c r="I986"/>
      <c r="J986"/>
      <c r="K986"/>
      <c r="L986"/>
      <c r="M986"/>
    </row>
    <row r="987" spans="1:13" x14ac:dyDescent="0.25">
      <c r="A987"/>
      <c r="B987"/>
      <c r="C987"/>
      <c r="D987"/>
      <c r="E987"/>
      <c r="F987"/>
      <c r="G987"/>
      <c r="H987"/>
      <c r="I987"/>
      <c r="J987"/>
      <c r="K987"/>
      <c r="L987"/>
      <c r="M987"/>
    </row>
    <row r="988" spans="1:13" x14ac:dyDescent="0.25">
      <c r="A988"/>
      <c r="B988"/>
      <c r="C988"/>
      <c r="D988"/>
      <c r="E988"/>
      <c r="F988"/>
      <c r="G988"/>
      <c r="H988"/>
      <c r="I988"/>
      <c r="J988"/>
      <c r="K988"/>
      <c r="L988"/>
      <c r="M988"/>
    </row>
    <row r="989" spans="1:13" x14ac:dyDescent="0.25">
      <c r="A989"/>
      <c r="B989"/>
      <c r="C989"/>
      <c r="D989"/>
      <c r="E989"/>
      <c r="F989"/>
      <c r="G989"/>
      <c r="H989"/>
      <c r="I989"/>
      <c r="J989"/>
      <c r="K989"/>
      <c r="L989"/>
      <c r="M989"/>
    </row>
    <row r="990" spans="1:13" x14ac:dyDescent="0.25">
      <c r="A990"/>
      <c r="B990"/>
      <c r="C990"/>
      <c r="D990"/>
      <c r="E990"/>
      <c r="F990"/>
      <c r="G990"/>
      <c r="H990"/>
      <c r="I990"/>
      <c r="J990"/>
      <c r="K990"/>
      <c r="L990"/>
      <c r="M990"/>
    </row>
    <row r="991" spans="1:13" x14ac:dyDescent="0.25">
      <c r="A991"/>
      <c r="B991"/>
      <c r="C991"/>
      <c r="D991"/>
      <c r="E991"/>
      <c r="F991"/>
      <c r="G991"/>
      <c r="H991"/>
      <c r="I991"/>
      <c r="J991"/>
      <c r="K991"/>
      <c r="L991"/>
      <c r="M991"/>
    </row>
    <row r="992" spans="1:13" x14ac:dyDescent="0.25">
      <c r="A992"/>
      <c r="B992"/>
      <c r="C992"/>
      <c r="D992"/>
      <c r="E992"/>
      <c r="F992"/>
      <c r="G992"/>
      <c r="H992"/>
      <c r="I992"/>
      <c r="J992"/>
      <c r="K992"/>
      <c r="L992"/>
      <c r="M992"/>
    </row>
    <row r="993" spans="1:13" x14ac:dyDescent="0.25">
      <c r="A993"/>
      <c r="B993"/>
      <c r="C993"/>
      <c r="D993"/>
      <c r="E993"/>
      <c r="F993"/>
      <c r="G993"/>
      <c r="H993"/>
      <c r="I993"/>
      <c r="J993"/>
      <c r="K993"/>
      <c r="L993"/>
      <c r="M993"/>
    </row>
    <row r="994" spans="1:13" x14ac:dyDescent="0.25">
      <c r="A994"/>
      <c r="B994"/>
      <c r="C994"/>
      <c r="D994"/>
      <c r="E994"/>
      <c r="F994"/>
      <c r="G994"/>
      <c r="H994"/>
      <c r="I994"/>
      <c r="J994"/>
      <c r="K994"/>
      <c r="L994"/>
      <c r="M994"/>
    </row>
    <row r="995" spans="1:13" x14ac:dyDescent="0.25">
      <c r="A995"/>
      <c r="B995"/>
      <c r="C995"/>
      <c r="D995"/>
      <c r="E995"/>
      <c r="F995"/>
      <c r="G995"/>
      <c r="H995"/>
      <c r="I995"/>
      <c r="J995"/>
      <c r="K995"/>
      <c r="L995"/>
      <c r="M995"/>
    </row>
    <row r="996" spans="1:13" x14ac:dyDescent="0.25">
      <c r="A996"/>
      <c r="B996"/>
      <c r="C996"/>
      <c r="D996"/>
      <c r="E996"/>
      <c r="F996"/>
      <c r="G996"/>
      <c r="H996"/>
      <c r="I996"/>
      <c r="J996"/>
      <c r="K996"/>
      <c r="L996"/>
      <c r="M996"/>
    </row>
    <row r="997" spans="1:13" x14ac:dyDescent="0.25">
      <c r="A997"/>
      <c r="B997"/>
      <c r="C997"/>
      <c r="D997"/>
      <c r="E997"/>
      <c r="F997"/>
      <c r="G997"/>
      <c r="H997"/>
      <c r="I997"/>
      <c r="J997"/>
      <c r="K997"/>
      <c r="L997"/>
      <c r="M997"/>
    </row>
    <row r="998" spans="1:13" x14ac:dyDescent="0.25">
      <c r="A998"/>
      <c r="B998"/>
      <c r="C998"/>
      <c r="D998"/>
      <c r="E998"/>
      <c r="F998"/>
      <c r="G998"/>
      <c r="H998"/>
      <c r="I998"/>
      <c r="J998"/>
      <c r="K998"/>
      <c r="L998"/>
      <c r="M998"/>
    </row>
    <row r="999" spans="1:13" x14ac:dyDescent="0.25">
      <c r="A999"/>
      <c r="B999"/>
      <c r="C999"/>
      <c r="D999"/>
      <c r="E999"/>
      <c r="F999"/>
      <c r="G999"/>
      <c r="H999"/>
      <c r="I999"/>
      <c r="J999"/>
      <c r="K999"/>
      <c r="L999"/>
      <c r="M999"/>
    </row>
    <row r="1000" spans="1:13" x14ac:dyDescent="0.25">
      <c r="A1000"/>
      <c r="B1000"/>
      <c r="C1000"/>
      <c r="D1000"/>
      <c r="E1000"/>
      <c r="F1000"/>
      <c r="G1000"/>
      <c r="H1000"/>
      <c r="I1000"/>
      <c r="J1000"/>
      <c r="K1000"/>
      <c r="L1000"/>
      <c r="M1000"/>
    </row>
  </sheetData>
  <sheetProtection sheet="1" objects="1" scenarios="1"/>
  <mergeCells count="17">
    <mergeCell ref="K7:K8"/>
    <mergeCell ref="A7:A8"/>
    <mergeCell ref="L7:L8"/>
    <mergeCell ref="D6:G6"/>
    <mergeCell ref="J6:M6"/>
    <mergeCell ref="E7:E8"/>
    <mergeCell ref="D7:D8"/>
    <mergeCell ref="I7:I8"/>
    <mergeCell ref="M7:M8"/>
    <mergeCell ref="H7:H8"/>
    <mergeCell ref="G7:G8"/>
    <mergeCell ref="J7:J8"/>
    <mergeCell ref="A4:C4"/>
    <mergeCell ref="A6:C6"/>
    <mergeCell ref="F7:F8"/>
    <mergeCell ref="C7:C8"/>
    <mergeCell ref="B7:B8"/>
  </mergeCells>
  <phoneticPr fontId="2" type="noConversion"/>
  <pageMargins left="0.2" right="0.19" top="0.52" bottom="0.54" header="0.5" footer="0.5"/>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1000"/>
  <sheetViews>
    <sheetView workbookViewId="0">
      <pane xSplit="3" ySplit="8" topLeftCell="V94" activePane="bottomRight" state="frozen"/>
      <selection pane="topRight" activeCell="D1" sqref="D1"/>
      <selection pane="bottomLeft" activeCell="A9" sqref="A9"/>
      <selection pane="bottomRight" activeCell="T107" sqref="T107"/>
    </sheetView>
  </sheetViews>
  <sheetFormatPr baseColWidth="10" defaultColWidth="9.08984375" defaultRowHeight="12.5" x14ac:dyDescent="0.25"/>
  <cols>
    <col min="1" max="1" width="18.36328125" style="1" customWidth="1"/>
    <col min="2" max="3" width="23.453125" style="1" customWidth="1"/>
    <col min="4" max="6" width="12.6328125" style="1" customWidth="1"/>
    <col min="7" max="8" width="6.6328125" style="1" customWidth="1"/>
    <col min="9" max="9" width="13.453125" style="1" customWidth="1"/>
    <col min="10" max="10" width="14.6328125" style="24" customWidth="1"/>
    <col min="11" max="18" width="11.6328125" style="1" customWidth="1"/>
    <col min="19" max="20" width="12.6328125" style="1" customWidth="1"/>
    <col min="21" max="21" width="14.453125" style="1" customWidth="1"/>
    <col min="22" max="22" width="12.6328125" style="1" customWidth="1"/>
    <col min="23" max="23" width="13.90625" style="1" customWidth="1"/>
    <col min="24" max="24" width="15.453125" style="1" customWidth="1"/>
    <col min="25" max="26" width="12.6328125" style="1" customWidth="1"/>
    <col min="27" max="27" width="14.6328125" style="1" customWidth="1"/>
    <col min="28" max="16384" width="9.08984375" style="1"/>
  </cols>
  <sheetData>
    <row r="1" spans="1:27" ht="23" x14ac:dyDescent="0.5">
      <c r="A1" s="4" t="s">
        <v>39</v>
      </c>
      <c r="B1" s="5"/>
      <c r="C1" s="5"/>
      <c r="D1" s="5"/>
      <c r="E1" s="5"/>
      <c r="F1" s="5"/>
      <c r="G1" s="5"/>
      <c r="H1" s="5"/>
      <c r="I1" s="5"/>
      <c r="J1" s="22"/>
      <c r="K1" s="5"/>
      <c r="L1" s="5"/>
      <c r="M1" s="5"/>
      <c r="N1" s="5"/>
      <c r="O1" s="5"/>
      <c r="P1" s="5"/>
      <c r="Q1" s="5"/>
      <c r="R1" s="5"/>
      <c r="S1" s="5"/>
      <c r="T1" s="5"/>
      <c r="U1" s="5"/>
      <c r="V1" s="5"/>
      <c r="W1" s="5"/>
      <c r="X1" s="5"/>
      <c r="Y1" s="5"/>
      <c r="Z1" s="5"/>
      <c r="AA1" s="5"/>
    </row>
    <row r="2" spans="1:27" x14ac:dyDescent="0.25">
      <c r="A2" s="5" t="s">
        <v>32</v>
      </c>
      <c r="B2" s="5"/>
      <c r="C2" s="5"/>
      <c r="D2" s="5"/>
      <c r="E2" s="5"/>
      <c r="F2" s="5"/>
      <c r="G2" s="5"/>
      <c r="H2" s="5"/>
      <c r="I2" s="5"/>
      <c r="J2" s="22"/>
      <c r="K2" s="5"/>
      <c r="L2" s="5"/>
      <c r="M2" s="5"/>
      <c r="N2" s="5"/>
      <c r="O2" s="5"/>
      <c r="P2" s="5"/>
      <c r="Q2" s="5"/>
      <c r="R2" s="5"/>
      <c r="S2" s="5"/>
      <c r="T2" s="5"/>
      <c r="U2" s="5"/>
      <c r="V2" s="5"/>
      <c r="W2" s="5"/>
      <c r="X2" s="5"/>
      <c r="Y2" s="5"/>
      <c r="Z2" s="5"/>
      <c r="AA2" s="5"/>
    </row>
    <row r="3" spans="1:27" x14ac:dyDescent="0.25">
      <c r="A3" s="5"/>
      <c r="B3" s="5"/>
      <c r="C3" s="5"/>
      <c r="D3" s="5"/>
      <c r="E3" s="5"/>
      <c r="F3" s="5"/>
      <c r="G3" s="5"/>
      <c r="H3" s="5"/>
      <c r="I3" s="5"/>
      <c r="J3" s="22"/>
      <c r="K3" s="5"/>
      <c r="L3" s="5"/>
      <c r="M3" s="5"/>
      <c r="N3" s="5"/>
      <c r="O3" s="5"/>
      <c r="P3" s="5"/>
      <c r="Q3" s="5"/>
      <c r="R3" s="5"/>
      <c r="S3" s="5"/>
      <c r="T3" s="5"/>
      <c r="U3" s="5"/>
      <c r="V3" s="5"/>
      <c r="W3" s="5"/>
      <c r="X3" s="5"/>
      <c r="Y3" s="5"/>
      <c r="Z3" s="5"/>
      <c r="AA3" s="5"/>
    </row>
    <row r="4" spans="1:27" ht="13" x14ac:dyDescent="0.3">
      <c r="A4" s="217" t="s">
        <v>22</v>
      </c>
      <c r="B4" s="217"/>
      <c r="C4" s="217"/>
      <c r="D4" s="6">
        <f>SUM(D$9:D$1000)</f>
        <v>3899809</v>
      </c>
      <c r="E4" s="6">
        <f>SUM(E$9:E$1000)</f>
        <v>7279645</v>
      </c>
      <c r="F4" s="6">
        <f>SUM(F$9:F$1000)</f>
        <v>11179454</v>
      </c>
      <c r="G4" s="232"/>
      <c r="H4" s="233"/>
      <c r="I4" s="6">
        <f>SUM(I$9:I$1000)</f>
        <v>1925178</v>
      </c>
      <c r="J4" s="23"/>
      <c r="K4" s="53">
        <f>SUM(K$9:K$1000)</f>
        <v>3899809</v>
      </c>
      <c r="L4" s="6">
        <f>SUM(L$9:L$1000)</f>
        <v>6614152</v>
      </c>
      <c r="M4" s="6">
        <f>SUM(M$9:M$1000)</f>
        <v>0</v>
      </c>
      <c r="N4" s="6">
        <f>SUM(N$9:N$1000)</f>
        <v>10513961</v>
      </c>
      <c r="O4" s="53">
        <f>SUM(O$9:O$1000)</f>
        <v>0</v>
      </c>
      <c r="P4" s="6">
        <f t="shared" ref="P4:AA4" si="0">SUM(P$9:P$1000)</f>
        <v>0</v>
      </c>
      <c r="Q4" s="6">
        <f t="shared" si="0"/>
        <v>0</v>
      </c>
      <c r="R4" s="6">
        <f t="shared" si="0"/>
        <v>0</v>
      </c>
      <c r="S4" s="6">
        <f t="shared" si="0"/>
        <v>0</v>
      </c>
      <c r="T4" s="6">
        <f t="shared" si="0"/>
        <v>1925178</v>
      </c>
      <c r="U4" s="6">
        <f t="shared" si="0"/>
        <v>9632</v>
      </c>
      <c r="V4" s="6">
        <f t="shared" si="0"/>
        <v>1135400</v>
      </c>
      <c r="W4" s="6">
        <f t="shared" si="0"/>
        <v>5984912</v>
      </c>
      <c r="X4" s="6">
        <f t="shared" si="0"/>
        <v>33146</v>
      </c>
      <c r="Y4" s="6">
        <f t="shared" si="0"/>
        <v>0</v>
      </c>
      <c r="Z4" s="6">
        <f t="shared" si="0"/>
        <v>0</v>
      </c>
      <c r="AA4" s="6">
        <f t="shared" si="0"/>
        <v>0</v>
      </c>
    </row>
    <row r="5" spans="1:27" ht="2.25" customHeight="1" x14ac:dyDescent="0.25">
      <c r="A5" s="5"/>
      <c r="B5" s="5"/>
      <c r="C5" s="5"/>
      <c r="D5" s="5"/>
      <c r="E5" s="5"/>
      <c r="F5" s="5"/>
      <c r="G5" s="5"/>
      <c r="H5" s="5"/>
      <c r="I5" s="5"/>
      <c r="J5" s="22"/>
      <c r="K5" s="5"/>
      <c r="L5" s="5"/>
      <c r="M5" s="5"/>
      <c r="N5" s="5"/>
      <c r="O5" s="5"/>
      <c r="P5" s="5"/>
      <c r="Q5" s="5"/>
      <c r="R5" s="5"/>
      <c r="S5" s="5"/>
      <c r="T5" s="5"/>
      <c r="U5" s="5"/>
      <c r="V5" s="5"/>
      <c r="W5" s="5"/>
      <c r="X5" s="5"/>
      <c r="Y5" s="5"/>
      <c r="Z5" s="5"/>
      <c r="AA5" s="5"/>
    </row>
    <row r="6" spans="1:27" ht="12.75" customHeight="1" x14ac:dyDescent="0.3">
      <c r="A6" s="180" t="s">
        <v>68</v>
      </c>
      <c r="B6" s="220"/>
      <c r="C6" s="181"/>
      <c r="D6" s="236" t="s">
        <v>33</v>
      </c>
      <c r="E6" s="237"/>
      <c r="F6" s="238"/>
      <c r="G6" s="234" t="s">
        <v>18</v>
      </c>
      <c r="H6" s="235"/>
      <c r="I6" s="242" t="s">
        <v>38</v>
      </c>
      <c r="J6" s="242" t="s">
        <v>111</v>
      </c>
      <c r="K6" s="234" t="s">
        <v>21</v>
      </c>
      <c r="L6" s="237"/>
      <c r="M6" s="237"/>
      <c r="N6" s="237"/>
      <c r="O6" s="237"/>
      <c r="P6" s="237"/>
      <c r="Q6" s="237"/>
      <c r="R6" s="238"/>
      <c r="S6" s="228" t="s">
        <v>69</v>
      </c>
      <c r="T6" s="228"/>
      <c r="U6" s="228"/>
      <c r="V6" s="237"/>
      <c r="W6" s="237"/>
      <c r="X6" s="238"/>
      <c r="Y6" s="248" t="s">
        <v>70</v>
      </c>
      <c r="Z6" s="249"/>
      <c r="AA6" s="250"/>
    </row>
    <row r="7" spans="1:27" ht="12.75" customHeight="1" x14ac:dyDescent="0.25">
      <c r="A7" s="230" t="s">
        <v>0</v>
      </c>
      <c r="B7" s="230" t="s">
        <v>1</v>
      </c>
      <c r="C7" s="230" t="s">
        <v>2</v>
      </c>
      <c r="D7" s="239" t="s">
        <v>4</v>
      </c>
      <c r="E7" s="239" t="s">
        <v>5</v>
      </c>
      <c r="F7" s="239" t="s">
        <v>7</v>
      </c>
      <c r="G7" s="239" t="s">
        <v>8</v>
      </c>
      <c r="H7" s="239" t="s">
        <v>10</v>
      </c>
      <c r="I7" s="245"/>
      <c r="J7" s="243"/>
      <c r="K7" s="234" t="s">
        <v>36</v>
      </c>
      <c r="L7" s="237"/>
      <c r="M7" s="237"/>
      <c r="N7" s="238"/>
      <c r="O7" s="234" t="s">
        <v>37</v>
      </c>
      <c r="P7" s="241"/>
      <c r="Q7" s="241"/>
      <c r="R7" s="235"/>
      <c r="S7" s="247" t="s">
        <v>72</v>
      </c>
      <c r="T7" s="247" t="s">
        <v>83</v>
      </c>
      <c r="U7" s="247" t="s">
        <v>115</v>
      </c>
      <c r="V7" s="247" t="s">
        <v>73</v>
      </c>
      <c r="W7" s="247" t="s">
        <v>84</v>
      </c>
      <c r="X7" s="247" t="s">
        <v>114</v>
      </c>
      <c r="Y7" s="247" t="s">
        <v>17</v>
      </c>
      <c r="Z7" s="247" t="s">
        <v>85</v>
      </c>
      <c r="AA7" s="247" t="s">
        <v>100</v>
      </c>
    </row>
    <row r="8" spans="1:27" ht="25.5" customHeight="1" x14ac:dyDescent="0.25">
      <c r="A8" s="231"/>
      <c r="B8" s="231"/>
      <c r="C8" s="231"/>
      <c r="D8" s="240"/>
      <c r="E8" s="240"/>
      <c r="F8" s="240"/>
      <c r="G8" s="240"/>
      <c r="H8" s="240"/>
      <c r="I8" s="246"/>
      <c r="J8" s="244"/>
      <c r="K8" s="108" t="s">
        <v>4</v>
      </c>
      <c r="L8" s="109" t="s">
        <v>5</v>
      </c>
      <c r="M8" s="109" t="s">
        <v>20</v>
      </c>
      <c r="N8" s="109" t="s">
        <v>7</v>
      </c>
      <c r="O8" s="109" t="s">
        <v>4</v>
      </c>
      <c r="P8" s="109" t="s">
        <v>5</v>
      </c>
      <c r="Q8" s="109" t="s">
        <v>20</v>
      </c>
      <c r="R8" s="109" t="s">
        <v>7</v>
      </c>
      <c r="S8" s="251"/>
      <c r="T8" s="244"/>
      <c r="U8" s="244"/>
      <c r="V8" s="251"/>
      <c r="W8" s="244"/>
      <c r="X8" s="244"/>
      <c r="Y8" s="244"/>
      <c r="Z8" s="244"/>
      <c r="AA8" s="244"/>
    </row>
    <row r="9" spans="1:27" x14ac:dyDescent="0.25">
      <c r="A9" s="14" t="str">
        <f>IF(AND(INTRO!$E$37="Non-endemic",INTRO!$E$41="Non-endemic")," ",IF(COUNTRY_INFO!A9=0," ",COUNTRY_INFO!A9))</f>
        <v>Angola</v>
      </c>
      <c r="B9" s="14" t="str">
        <f>IF(AND(INTRO!$E$37="Non-endemic",INTRO!$E$41="Non-endemic")," ",IF(COUNTRY_INFO!B9=0," ",COUNTRY_INFO!B9))</f>
        <v>BENGO</v>
      </c>
      <c r="C9" s="14" t="str">
        <f>IF(AND(INTRO!$E$37="Non-endemic",INTRO!$E$41="Non-endemic")," ",IF(COUNTRY_INFO!C9=0," ",COUNTRY_INFO!C9))</f>
        <v>AMBRIZ</v>
      </c>
      <c r="D9" s="15">
        <f>IF(AND(INTRO!$E$37="Non-endemic",INTRO!$E$41="Non-endemic"),0,IF(AND(OR(COUNTRY_INFO!$H9=0,COUNTRY_INFO!$H9=4,COUNTRY_INFO!$H9=99),OR(COUNTRY_INFO!$J9=0,COUNTRY_INFO!$J9=4)),0,COUNTRY_INFO!$E9))</f>
        <v>3488</v>
      </c>
      <c r="E9" s="15">
        <f>IF(AND(INTRO!$E$37="Non-endemic",INTRO!$E$41="Non-endemic"),0,IF(AND(OR(COUNTRY_INFO!$H9=0,COUNTRY_INFO!$H9=4,COUNTRY_INFO!$H9=99),OR(COUNTRY_INFO!$J9=0,COUNTRY_INFO!$J9=4)),0,COUNTRY_INFO!$F9))</f>
        <v>6510</v>
      </c>
      <c r="F9" s="15">
        <f t="shared" ref="F9:F40" si="1">SUM(D9:E9)</f>
        <v>9998</v>
      </c>
      <c r="G9" s="16">
        <f>IF(AND(INTRO!$E$37="Non-endemic",INTRO!$E$41="Non-endemic"),0,COUNTRY_INFO!P9)</f>
        <v>0</v>
      </c>
      <c r="H9" s="16">
        <f>IF(AND(INTRO!$E$37="Non-endemic",INTRO!$E$41="Non-endemic"),0,COUNTRY_INFO!R9)</f>
        <v>1</v>
      </c>
      <c r="I9" s="15">
        <f>IF(INTRO!$E$39="Non-endemic",IF($G9=1,DEC!I9,0),IF($G9=1,IVM!G9,0))</f>
        <v>0</v>
      </c>
      <c r="J9" s="31" t="s">
        <v>336</v>
      </c>
      <c r="K9" s="52">
        <f>IF($J9="ALB", IF(INTRO!$E$39="Non-endemic", IF($H9&lt;&gt;0, IF($I9=0, $D9*$H9, $D9*($H9-$G9)), 0), $D9*$H9), 0)</f>
        <v>3488</v>
      </c>
      <c r="L9" s="15">
        <f t="shared" ref="L9:L40" si="2">IF($J9="ALB", IF($H9&lt;&gt;0, IF($I9=0, $E9*$H9, $E9*($H9-$G9)),0), 0)</f>
        <v>6510</v>
      </c>
      <c r="M9" s="3">
        <v>0</v>
      </c>
      <c r="N9" s="15">
        <f t="shared" ref="N9:N40" si="3">SUM(K9:M9)</f>
        <v>9998</v>
      </c>
      <c r="O9" s="52">
        <f>IF($J9="MBD", IF(INTRO!$E$39="Non-endemic", IF($H9&lt;&gt;0, IF($I9=0, $D9*$H9, $D9*($H9-$G9)), 0), $D9*$H9), 0)</f>
        <v>0</v>
      </c>
      <c r="P9" s="15">
        <f t="shared" ref="P9:P40" si="4">IF($J9="MBD", IF($H9&lt;&gt;0,IF($I9=0, $E9*$H9, $E9*($H9-$G9)),0), 0 )</f>
        <v>0</v>
      </c>
      <c r="Q9" s="3">
        <v>0</v>
      </c>
      <c r="R9" s="15">
        <f t="shared" ref="R9:R40" si="5">SUM(O9:Q9)</f>
        <v>0</v>
      </c>
      <c r="S9" s="3">
        <v>0</v>
      </c>
      <c r="T9" s="17">
        <f t="shared" ref="T9:T40" si="6">IF($I9&gt;$S9, $I9-$S9,0)</f>
        <v>0</v>
      </c>
      <c r="U9" s="17">
        <f t="shared" ref="U9:U40" si="7">ROUNDUP($I9/200,0)</f>
        <v>0</v>
      </c>
      <c r="V9" s="27"/>
      <c r="W9" s="17">
        <f t="shared" ref="W9:W40" si="8">IF($L9&gt;$V9,$L9-$V9,0)</f>
        <v>6510</v>
      </c>
      <c r="X9" s="17">
        <f t="shared" ref="X9:X40" si="9">ROUNDUP($L9/200,0)</f>
        <v>33</v>
      </c>
      <c r="Y9" s="3">
        <v>0</v>
      </c>
      <c r="Z9" s="17">
        <f t="shared" ref="Z9:Z40" si="10">IF($P9&gt;$Y9,$P9-$Y9,0)</f>
        <v>0</v>
      </c>
      <c r="AA9" s="17">
        <f t="shared" ref="AA9:AA40" si="11">ROUNDUP($P9/150,0)</f>
        <v>0</v>
      </c>
    </row>
    <row r="10" spans="1:27" x14ac:dyDescent="0.25">
      <c r="A10" s="14" t="str">
        <f>IF(AND(INTRO!$E$37="Non-endemic",INTRO!$E$41="Non-endemic")," ",IF(COUNTRY_INFO!A10=0," ",COUNTRY_INFO!A10))</f>
        <v>Angola</v>
      </c>
      <c r="B10" s="14" t="str">
        <f>IF(AND(INTRO!$E$37="Non-endemic",INTRO!$E$41="Non-endemic")," ",IF(COUNTRY_INFO!B10=0," ",COUNTRY_INFO!B10))</f>
        <v>BENGO</v>
      </c>
      <c r="C10" s="14" t="str">
        <f>IF(AND(INTRO!$E$37="Non-endemic",INTRO!$E$41="Non-endemic")," ",IF(COUNTRY_INFO!C10=0," ",COUNTRY_INFO!C10))</f>
        <v>BULA ATUMBA</v>
      </c>
      <c r="D10" s="15">
        <f>IF(AND(INTRO!$E$37="Non-endemic",INTRO!$E$41="Non-endemic"),0,IF(AND(OR(COUNTRY_INFO!$H10=0,COUNTRY_INFO!$H10=4,COUNTRY_INFO!$H10=99),OR(COUNTRY_INFO!$J10=0,COUNTRY_INFO!$J10=4)),0,COUNTRY_INFO!$E10))</f>
        <v>2566</v>
      </c>
      <c r="E10" s="15">
        <f>IF(AND(INTRO!$E$37="Non-endemic",INTRO!$E$41="Non-endemic"),0,IF(AND(OR(COUNTRY_INFO!$H10=0,COUNTRY_INFO!$H10=4,COUNTRY_INFO!$H10=99),OR(COUNTRY_INFO!$J10=0,COUNTRY_INFO!$J10=4)),0,COUNTRY_INFO!$F10))</f>
        <v>4791</v>
      </c>
      <c r="F10" s="15">
        <f t="shared" si="1"/>
        <v>7357</v>
      </c>
      <c r="G10" s="16">
        <f>IF(AND(INTRO!$E$37="Non-endemic",INTRO!$E$41="Non-endemic"),0,COUNTRY_INFO!P10)</f>
        <v>0</v>
      </c>
      <c r="H10" s="16">
        <f>IF(AND(INTRO!$E$37="Non-endemic",INTRO!$E$41="Non-endemic"),0,COUNTRY_INFO!R10)</f>
        <v>1</v>
      </c>
      <c r="I10" s="15">
        <f>IF(INTRO!$E$39="Non-endemic",IF($G10=1,DEC!I10,0),IF($G10=1,IVM!G10,0))</f>
        <v>0</v>
      </c>
      <c r="J10" s="31" t="s">
        <v>336</v>
      </c>
      <c r="K10" s="52">
        <f>IF($J10="ALB", IF(INTRO!$E$39="Non-endemic", IF($H10&lt;&gt;0, IF($I10=0, $D10*$H10, $D10*($H10-$G10)), 0), $D10*$H10), 0)</f>
        <v>2566</v>
      </c>
      <c r="L10" s="15">
        <f t="shared" si="2"/>
        <v>4791</v>
      </c>
      <c r="M10" s="3">
        <v>0</v>
      </c>
      <c r="N10" s="15">
        <f t="shared" si="3"/>
        <v>7357</v>
      </c>
      <c r="O10" s="52">
        <f>IF($J10="MBD", IF(INTRO!$E$39="Non-endemic", IF($H10&lt;&gt;0, IF($I10=0, $D10*$H10, $D10*($H10-$G10)), 0), $D10*$H10), 0)</f>
        <v>0</v>
      </c>
      <c r="P10" s="15">
        <f t="shared" si="4"/>
        <v>0</v>
      </c>
      <c r="Q10" s="3">
        <v>0</v>
      </c>
      <c r="R10" s="15">
        <f t="shared" si="5"/>
        <v>0</v>
      </c>
      <c r="S10" s="3">
        <v>0</v>
      </c>
      <c r="T10" s="17">
        <f t="shared" si="6"/>
        <v>0</v>
      </c>
      <c r="U10" s="17">
        <f t="shared" si="7"/>
        <v>0</v>
      </c>
      <c r="V10" s="27"/>
      <c r="W10" s="17">
        <f t="shared" si="8"/>
        <v>4791</v>
      </c>
      <c r="X10" s="17">
        <f t="shared" si="9"/>
        <v>24</v>
      </c>
      <c r="Y10" s="3">
        <v>0</v>
      </c>
      <c r="Z10" s="17">
        <f t="shared" si="10"/>
        <v>0</v>
      </c>
      <c r="AA10" s="17">
        <f t="shared" si="11"/>
        <v>0</v>
      </c>
    </row>
    <row r="11" spans="1:27" x14ac:dyDescent="0.25">
      <c r="A11" s="14" t="str">
        <f>IF(AND(INTRO!$E$37="Non-endemic",INTRO!$E$41="Non-endemic")," ",IF(COUNTRY_INFO!A11=0," ",COUNTRY_INFO!A11))</f>
        <v>Angola</v>
      </c>
      <c r="B11" s="14" t="str">
        <f>IF(AND(INTRO!$E$37="Non-endemic",INTRO!$E$41="Non-endemic")," ",IF(COUNTRY_INFO!B11=0," ",COUNTRY_INFO!B11))</f>
        <v>BENGO</v>
      </c>
      <c r="C11" s="14" t="str">
        <f>IF(AND(INTRO!$E$37="Non-endemic",INTRO!$E$41="Non-endemic")," ",IF(COUNTRY_INFO!C11=0," ",COUNTRY_INFO!C11))</f>
        <v>DANDE</v>
      </c>
      <c r="D11" s="15">
        <f>IF(AND(INTRO!$E$37="Non-endemic",INTRO!$E$41="Non-endemic"),0,IF(AND(OR(COUNTRY_INFO!$H11=0,COUNTRY_INFO!$H11=4,COUNTRY_INFO!$H11=99),OR(COUNTRY_INFO!$J11=0,COUNTRY_INFO!$J11=4)),0,COUNTRY_INFO!$E11))</f>
        <v>34855</v>
      </c>
      <c r="E11" s="15">
        <f>IF(AND(INTRO!$E$37="Non-endemic",INTRO!$E$41="Non-endemic"),0,IF(AND(OR(COUNTRY_INFO!$H11=0,COUNTRY_INFO!$H11=4,COUNTRY_INFO!$H11=99),OR(COUNTRY_INFO!$J11=0,COUNTRY_INFO!$J11=4)),0,COUNTRY_INFO!$F11))</f>
        <v>65063</v>
      </c>
      <c r="F11" s="15">
        <f t="shared" si="1"/>
        <v>99918</v>
      </c>
      <c r="G11" s="16">
        <f>IF(AND(INTRO!$E$37="Non-endemic",INTRO!$E$41="Non-endemic"),0,COUNTRY_INFO!P11)</f>
        <v>0</v>
      </c>
      <c r="H11" s="16">
        <f>IF(AND(INTRO!$E$37="Non-endemic",INTRO!$E$41="Non-endemic"),0,COUNTRY_INFO!R11)</f>
        <v>1</v>
      </c>
      <c r="I11" s="15">
        <f>IF(INTRO!$E$39="Non-endemic",IF($G11=1,DEC!I11,0),IF($G11=1,IVM!G11,0))</f>
        <v>0</v>
      </c>
      <c r="J11" s="31" t="s">
        <v>336</v>
      </c>
      <c r="K11" s="52">
        <f>IF($J11="ALB", IF(INTRO!$E$39="Non-endemic", IF($H11&lt;&gt;0, IF($I11=0, $D11*$H11, $D11*($H11-$G11)), 0), $D11*$H11), 0)</f>
        <v>34855</v>
      </c>
      <c r="L11" s="15">
        <f t="shared" si="2"/>
        <v>65063</v>
      </c>
      <c r="M11" s="3">
        <v>0</v>
      </c>
      <c r="N11" s="15">
        <f t="shared" si="3"/>
        <v>99918</v>
      </c>
      <c r="O11" s="52">
        <f>IF($J11="MBD", IF(INTRO!$E$39="Non-endemic", IF($H11&lt;&gt;0, IF($I11=0, $D11*$H11, $D11*($H11-$G11)), 0), $D11*$H11), 0)</f>
        <v>0</v>
      </c>
      <c r="P11" s="15">
        <f t="shared" si="4"/>
        <v>0</v>
      </c>
      <c r="Q11" s="3">
        <v>0</v>
      </c>
      <c r="R11" s="15">
        <f t="shared" si="5"/>
        <v>0</v>
      </c>
      <c r="S11" s="3">
        <v>0</v>
      </c>
      <c r="T11" s="17">
        <f t="shared" si="6"/>
        <v>0</v>
      </c>
      <c r="U11" s="17">
        <f t="shared" si="7"/>
        <v>0</v>
      </c>
      <c r="V11" s="27"/>
      <c r="W11" s="17">
        <f t="shared" si="8"/>
        <v>65063</v>
      </c>
      <c r="X11" s="17">
        <f t="shared" si="9"/>
        <v>326</v>
      </c>
      <c r="Y11" s="3">
        <v>0</v>
      </c>
      <c r="Z11" s="17">
        <f t="shared" si="10"/>
        <v>0</v>
      </c>
      <c r="AA11" s="17">
        <f t="shared" si="11"/>
        <v>0</v>
      </c>
    </row>
    <row r="12" spans="1:27" x14ac:dyDescent="0.25">
      <c r="A12" s="14" t="str">
        <f>IF(AND(INTRO!$E$37="Non-endemic",INTRO!$E$41="Non-endemic")," ",IF(COUNTRY_INFO!A12=0," ",COUNTRY_INFO!A12))</f>
        <v>Angola</v>
      </c>
      <c r="B12" s="14" t="str">
        <f>IF(AND(INTRO!$E$37="Non-endemic",INTRO!$E$41="Non-endemic")," ",IF(COUNTRY_INFO!B12=0," ",COUNTRY_INFO!B12))</f>
        <v>BENGO</v>
      </c>
      <c r="C12" s="14" t="str">
        <f>IF(AND(INTRO!$E$37="Non-endemic",INTRO!$E$41="Non-endemic")," ",IF(COUNTRY_INFO!C12=0," ",COUNTRY_INFO!C12))</f>
        <v>DEMBOS</v>
      </c>
      <c r="D12" s="15">
        <f>IF(AND(INTRO!$E$37="Non-endemic",INTRO!$E$41="Non-endemic"),0,IF(AND(OR(COUNTRY_INFO!$H12=0,COUNTRY_INFO!$H12=4,COUNTRY_INFO!$H12=99),OR(COUNTRY_INFO!$J12=0,COUNTRY_INFO!$J12=4)),0,COUNTRY_INFO!$E12))</f>
        <v>4511</v>
      </c>
      <c r="E12" s="15">
        <f>IF(AND(INTRO!$E$37="Non-endemic",INTRO!$E$41="Non-endemic"),0,IF(AND(OR(COUNTRY_INFO!$H12=0,COUNTRY_INFO!$H12=4,COUNTRY_INFO!$H12=99),OR(COUNTRY_INFO!$J12=0,COUNTRY_INFO!$J12=4)),0,COUNTRY_INFO!$F12))</f>
        <v>8420</v>
      </c>
      <c r="F12" s="15">
        <f t="shared" si="1"/>
        <v>12931</v>
      </c>
      <c r="G12" s="16">
        <f>IF(AND(INTRO!$E$37="Non-endemic",INTRO!$E$41="Non-endemic"),0,COUNTRY_INFO!P12)</f>
        <v>0</v>
      </c>
      <c r="H12" s="16">
        <f>IF(AND(INTRO!$E$37="Non-endemic",INTRO!$E$41="Non-endemic"),0,COUNTRY_INFO!R12)</f>
        <v>1</v>
      </c>
      <c r="I12" s="15">
        <f>IF(INTRO!$E$39="Non-endemic",IF($G12=1,DEC!I12,0),IF($G12=1,IVM!G12,0))</f>
        <v>0</v>
      </c>
      <c r="J12" s="31" t="s">
        <v>336</v>
      </c>
      <c r="K12" s="52">
        <f>IF($J12="ALB", IF(INTRO!$E$39="Non-endemic", IF($H12&lt;&gt;0, IF($I12=0, $D12*$H12, $D12*($H12-$G12)), 0), $D12*$H12), 0)</f>
        <v>4511</v>
      </c>
      <c r="L12" s="15">
        <f t="shared" si="2"/>
        <v>8420</v>
      </c>
      <c r="M12" s="3">
        <v>0</v>
      </c>
      <c r="N12" s="15">
        <f t="shared" si="3"/>
        <v>12931</v>
      </c>
      <c r="O12" s="52">
        <f>IF($J12="MBD", IF(INTRO!$E$39="Non-endemic", IF($H12&lt;&gt;0, IF($I12=0, $D12*$H12, $D12*($H12-$G12)), 0), $D12*$H12), 0)</f>
        <v>0</v>
      </c>
      <c r="P12" s="15">
        <f t="shared" si="4"/>
        <v>0</v>
      </c>
      <c r="Q12" s="3">
        <v>0</v>
      </c>
      <c r="R12" s="15">
        <f t="shared" si="5"/>
        <v>0</v>
      </c>
      <c r="S12" s="3">
        <v>0</v>
      </c>
      <c r="T12" s="17">
        <f t="shared" si="6"/>
        <v>0</v>
      </c>
      <c r="U12" s="17">
        <f t="shared" si="7"/>
        <v>0</v>
      </c>
      <c r="V12" s="27"/>
      <c r="W12" s="17">
        <f t="shared" si="8"/>
        <v>8420</v>
      </c>
      <c r="X12" s="17">
        <f t="shared" si="9"/>
        <v>43</v>
      </c>
      <c r="Y12" s="3">
        <v>0</v>
      </c>
      <c r="Z12" s="17">
        <f t="shared" si="10"/>
        <v>0</v>
      </c>
      <c r="AA12" s="17">
        <f t="shared" si="11"/>
        <v>0</v>
      </c>
    </row>
    <row r="13" spans="1:27" x14ac:dyDescent="0.25">
      <c r="A13" s="14" t="str">
        <f>IF(AND(INTRO!$E$37="Non-endemic",INTRO!$E$41="Non-endemic")," ",IF(COUNTRY_INFO!A13=0," ",COUNTRY_INFO!A13))</f>
        <v>Angola</v>
      </c>
      <c r="B13" s="14" t="str">
        <f>IF(AND(INTRO!$E$37="Non-endemic",INTRO!$E$41="Non-endemic")," ",IF(COUNTRY_INFO!B13=0," ",COUNTRY_INFO!B13))</f>
        <v>BENGO</v>
      </c>
      <c r="C13" s="14" t="str">
        <f>IF(AND(INTRO!$E$37="Non-endemic",INTRO!$E$41="Non-endemic")," ",IF(COUNTRY_INFO!C13=0," ",COUNTRY_INFO!C13))</f>
        <v>NAMBUANGONGO</v>
      </c>
      <c r="D13" s="15">
        <f>IF(AND(INTRO!$E$37="Non-endemic",INTRO!$E$41="Non-endemic"),0,IF(AND(OR(COUNTRY_INFO!$H13=0,COUNTRY_INFO!$H13=4,COUNTRY_INFO!$H13=99),OR(COUNTRY_INFO!$J13=0,COUNTRY_INFO!$J13=4)),0,COUNTRY_INFO!$E13))</f>
        <v>9760</v>
      </c>
      <c r="E13" s="15">
        <f>IF(AND(INTRO!$E$37="Non-endemic",INTRO!$E$41="Non-endemic"),0,IF(AND(OR(COUNTRY_INFO!$H13=0,COUNTRY_INFO!$H13=4,COUNTRY_INFO!$H13=99),OR(COUNTRY_INFO!$J13=0,COUNTRY_INFO!$J13=4)),0,COUNTRY_INFO!$F13))</f>
        <v>18219</v>
      </c>
      <c r="F13" s="15">
        <f t="shared" si="1"/>
        <v>27979</v>
      </c>
      <c r="G13" s="16">
        <f>IF(AND(INTRO!$E$37="Non-endemic",INTRO!$E$41="Non-endemic"),0,COUNTRY_INFO!P13)</f>
        <v>0</v>
      </c>
      <c r="H13" s="16">
        <f>IF(AND(INTRO!$E$37="Non-endemic",INTRO!$E$41="Non-endemic"),0,COUNTRY_INFO!R13)</f>
        <v>1</v>
      </c>
      <c r="I13" s="15">
        <f>IF(INTRO!$E$39="Non-endemic",IF($G13=1,DEC!I13,0),IF($G13=1,IVM!G13,0))</f>
        <v>0</v>
      </c>
      <c r="J13" s="31" t="s">
        <v>336</v>
      </c>
      <c r="K13" s="52">
        <f>IF($J13="ALB", IF(INTRO!$E$39="Non-endemic", IF($H13&lt;&gt;0, IF($I13=0, $D13*$H13, $D13*($H13-$G13)), 0), $D13*$H13), 0)</f>
        <v>9760</v>
      </c>
      <c r="L13" s="15">
        <f t="shared" si="2"/>
        <v>18219</v>
      </c>
      <c r="M13" s="3">
        <v>0</v>
      </c>
      <c r="N13" s="15">
        <f t="shared" si="3"/>
        <v>27979</v>
      </c>
      <c r="O13" s="52">
        <f>IF($J13="MBD", IF(INTRO!$E$39="Non-endemic", IF($H13&lt;&gt;0, IF($I13=0, $D13*$H13, $D13*($H13-$G13)), 0), $D13*$H13), 0)</f>
        <v>0</v>
      </c>
      <c r="P13" s="15">
        <f t="shared" si="4"/>
        <v>0</v>
      </c>
      <c r="Q13" s="3">
        <v>0</v>
      </c>
      <c r="R13" s="15">
        <f t="shared" si="5"/>
        <v>0</v>
      </c>
      <c r="S13" s="3">
        <v>0</v>
      </c>
      <c r="T13" s="17">
        <f t="shared" si="6"/>
        <v>0</v>
      </c>
      <c r="U13" s="17">
        <f t="shared" si="7"/>
        <v>0</v>
      </c>
      <c r="V13" s="27"/>
      <c r="W13" s="17">
        <f t="shared" si="8"/>
        <v>18219</v>
      </c>
      <c r="X13" s="17">
        <f t="shared" si="9"/>
        <v>92</v>
      </c>
      <c r="Y13" s="3">
        <v>0</v>
      </c>
      <c r="Z13" s="17">
        <f t="shared" si="10"/>
        <v>0</v>
      </c>
      <c r="AA13" s="17">
        <f t="shared" si="11"/>
        <v>0</v>
      </c>
    </row>
    <row r="14" spans="1:27" x14ac:dyDescent="0.25">
      <c r="A14" s="14" t="str">
        <f>IF(AND(INTRO!$E$37="Non-endemic",INTRO!$E$41="Non-endemic")," ",IF(COUNTRY_INFO!A14=0," ",COUNTRY_INFO!A14))</f>
        <v>Angola</v>
      </c>
      <c r="B14" s="14" t="str">
        <f>IF(AND(INTRO!$E$37="Non-endemic",INTRO!$E$41="Non-endemic")," ",IF(COUNTRY_INFO!B14=0," ",COUNTRY_INFO!B14))</f>
        <v>BENGO</v>
      </c>
      <c r="C14" s="14" t="str">
        <f>IF(AND(INTRO!$E$37="Non-endemic",INTRO!$E$41="Non-endemic")," ",IF(COUNTRY_INFO!C14=0," ",COUNTRY_INFO!C14))</f>
        <v>PANGO ALUQUEM</v>
      </c>
      <c r="D14" s="15">
        <f>IF(AND(INTRO!$E$37="Non-endemic",INTRO!$E$41="Non-endemic"),0,IF(AND(OR(COUNTRY_INFO!$H14=0,COUNTRY_INFO!$H14=4,COUNTRY_INFO!$H14=99),OR(COUNTRY_INFO!$J14=0,COUNTRY_INFO!$J14=4)),0,COUNTRY_INFO!$E14))</f>
        <v>1051</v>
      </c>
      <c r="E14" s="15">
        <f>IF(AND(INTRO!$E$37="Non-endemic",INTRO!$E$41="Non-endemic"),0,IF(AND(OR(COUNTRY_INFO!$H14=0,COUNTRY_INFO!$H14=4,COUNTRY_INFO!$H14=99),OR(COUNTRY_INFO!$J14=0,COUNTRY_INFO!$J14=4)),0,COUNTRY_INFO!$F14))</f>
        <v>1962</v>
      </c>
      <c r="F14" s="15">
        <f t="shared" si="1"/>
        <v>3013</v>
      </c>
      <c r="G14" s="16">
        <f>IF(AND(INTRO!$E$37="Non-endemic",INTRO!$E$41="Non-endemic"),0,COUNTRY_INFO!P14)</f>
        <v>0</v>
      </c>
      <c r="H14" s="16">
        <f>IF(AND(INTRO!$E$37="Non-endemic",INTRO!$E$41="Non-endemic"),0,COUNTRY_INFO!R14)</f>
        <v>1</v>
      </c>
      <c r="I14" s="15">
        <f>IF(INTRO!$E$39="Non-endemic",IF($G14=1,DEC!I14,0),IF($G14=1,IVM!G14,0))</f>
        <v>0</v>
      </c>
      <c r="J14" s="31" t="s">
        <v>336</v>
      </c>
      <c r="K14" s="52">
        <f>IF($J14="ALB", IF(INTRO!$E$39="Non-endemic", IF($H14&lt;&gt;0, IF($I14=0, $D14*$H14, $D14*($H14-$G14)), 0), $D14*$H14), 0)</f>
        <v>1051</v>
      </c>
      <c r="L14" s="15">
        <f t="shared" si="2"/>
        <v>1962</v>
      </c>
      <c r="M14" s="3">
        <v>0</v>
      </c>
      <c r="N14" s="15">
        <f t="shared" si="3"/>
        <v>3013</v>
      </c>
      <c r="O14" s="52">
        <f>IF($J14="MBD", IF(INTRO!$E$39="Non-endemic", IF($H14&lt;&gt;0, IF($I14=0, $D14*$H14, $D14*($H14-$G14)), 0), $D14*$H14), 0)</f>
        <v>0</v>
      </c>
      <c r="P14" s="15">
        <f t="shared" si="4"/>
        <v>0</v>
      </c>
      <c r="Q14" s="3">
        <v>0</v>
      </c>
      <c r="R14" s="15">
        <f t="shared" si="5"/>
        <v>0</v>
      </c>
      <c r="S14" s="3">
        <v>0</v>
      </c>
      <c r="T14" s="17">
        <f t="shared" si="6"/>
        <v>0</v>
      </c>
      <c r="U14" s="17">
        <f t="shared" si="7"/>
        <v>0</v>
      </c>
      <c r="V14" s="27"/>
      <c r="W14" s="17">
        <f t="shared" si="8"/>
        <v>1962</v>
      </c>
      <c r="X14" s="17">
        <f t="shared" si="9"/>
        <v>10</v>
      </c>
      <c r="Y14" s="3">
        <v>0</v>
      </c>
      <c r="Z14" s="17">
        <f t="shared" si="10"/>
        <v>0</v>
      </c>
      <c r="AA14" s="17">
        <f t="shared" si="11"/>
        <v>0</v>
      </c>
    </row>
    <row r="15" spans="1:27" x14ac:dyDescent="0.25">
      <c r="A15" s="14" t="str">
        <f>IF(AND(INTRO!$E$37="Non-endemic",INTRO!$E$41="Non-endemic")," ",IF(COUNTRY_INFO!A15=0," ",COUNTRY_INFO!A15))</f>
        <v>Angola</v>
      </c>
      <c r="B15" s="14" t="str">
        <f>IF(AND(INTRO!$E$37="Non-endemic",INTRO!$E$41="Non-endemic")," ",IF(COUNTRY_INFO!B15=0," ",COUNTRY_INFO!B15))</f>
        <v>BENGUELA</v>
      </c>
      <c r="C15" s="14" t="str">
        <f>IF(AND(INTRO!$E$37="Non-endemic",INTRO!$E$41="Non-endemic")," ",IF(COUNTRY_INFO!C15=0," ",COUNTRY_INFO!C15))</f>
        <v>BAIA FARTA</v>
      </c>
      <c r="D15" s="15">
        <f>IF(AND(INTRO!$E$37="Non-endemic",INTRO!$E$41="Non-endemic"),0,IF(AND(OR(COUNTRY_INFO!$H15=0,COUNTRY_INFO!$H15=4,COUNTRY_INFO!$H15=99),OR(COUNTRY_INFO!$J15=0,COUNTRY_INFO!$J15=4)),0,COUNTRY_INFO!$E15))</f>
        <v>16472</v>
      </c>
      <c r="E15" s="15">
        <f>IF(AND(INTRO!$E$37="Non-endemic",INTRO!$E$41="Non-endemic"),0,IF(AND(OR(COUNTRY_INFO!$H15=0,COUNTRY_INFO!$H15=4,COUNTRY_INFO!$H15=99),OR(COUNTRY_INFO!$J15=0,COUNTRY_INFO!$J15=4)),0,COUNTRY_INFO!$F15))</f>
        <v>30748</v>
      </c>
      <c r="F15" s="15">
        <f t="shared" si="1"/>
        <v>47220</v>
      </c>
      <c r="G15" s="16">
        <f>IF(AND(INTRO!$E$37="Non-endemic",INTRO!$E$41="Non-endemic"),0,COUNTRY_INFO!P15)</f>
        <v>0</v>
      </c>
      <c r="H15" s="16">
        <f>IF(AND(INTRO!$E$37="Non-endemic",INTRO!$E$41="Non-endemic"),0,COUNTRY_INFO!R15)</f>
        <v>1</v>
      </c>
      <c r="I15" s="15">
        <f>IF(INTRO!$E$39="Non-endemic",IF($G15=1,DEC!I15,0),IF($G15=1,IVM!G15,0))</f>
        <v>0</v>
      </c>
      <c r="J15" s="31" t="s">
        <v>336</v>
      </c>
      <c r="K15" s="52">
        <f>IF($J15="ALB", IF(INTRO!$E$39="Non-endemic", IF($H15&lt;&gt;0, IF($I15=0, $D15*$H15, $D15*($H15-$G15)), 0), $D15*$H15), 0)</f>
        <v>16472</v>
      </c>
      <c r="L15" s="15">
        <f t="shared" si="2"/>
        <v>30748</v>
      </c>
      <c r="M15" s="3">
        <v>0</v>
      </c>
      <c r="N15" s="15">
        <f t="shared" si="3"/>
        <v>47220</v>
      </c>
      <c r="O15" s="52">
        <f>IF($J15="MBD", IF(INTRO!$E$39="Non-endemic", IF($H15&lt;&gt;0, IF($I15=0, $D15*$H15, $D15*($H15-$G15)), 0), $D15*$H15), 0)</f>
        <v>0</v>
      </c>
      <c r="P15" s="15">
        <f t="shared" si="4"/>
        <v>0</v>
      </c>
      <c r="Q15" s="3">
        <v>0</v>
      </c>
      <c r="R15" s="15">
        <f t="shared" si="5"/>
        <v>0</v>
      </c>
      <c r="S15" s="3">
        <v>0</v>
      </c>
      <c r="T15" s="17">
        <f t="shared" si="6"/>
        <v>0</v>
      </c>
      <c r="U15" s="17">
        <f t="shared" si="7"/>
        <v>0</v>
      </c>
      <c r="V15" s="27"/>
      <c r="W15" s="17">
        <f t="shared" si="8"/>
        <v>30748</v>
      </c>
      <c r="X15" s="17">
        <f t="shared" si="9"/>
        <v>154</v>
      </c>
      <c r="Y15" s="3">
        <v>0</v>
      </c>
      <c r="Z15" s="17">
        <f t="shared" si="10"/>
        <v>0</v>
      </c>
      <c r="AA15" s="17">
        <f t="shared" si="11"/>
        <v>0</v>
      </c>
    </row>
    <row r="16" spans="1:27" x14ac:dyDescent="0.25">
      <c r="A16" s="14" t="str">
        <f>IF(AND(INTRO!$E$37="Non-endemic",INTRO!$E$41="Non-endemic")," ",IF(COUNTRY_INFO!A16=0," ",COUNTRY_INFO!A16))</f>
        <v>Angola</v>
      </c>
      <c r="B16" s="14" t="str">
        <f>IF(AND(INTRO!$E$37="Non-endemic",INTRO!$E$41="Non-endemic")," ",IF(COUNTRY_INFO!B16=0," ",COUNTRY_INFO!B16))</f>
        <v>BENGUELA</v>
      </c>
      <c r="C16" s="14" t="str">
        <f>IF(AND(INTRO!$E$37="Non-endemic",INTRO!$E$41="Non-endemic")," ",IF(COUNTRY_INFO!C16=0," ",COUNTRY_INFO!C16))</f>
        <v>BALOMBO</v>
      </c>
      <c r="D16" s="15">
        <f>IF(AND(INTRO!$E$37="Non-endemic",INTRO!$E$41="Non-endemic"),0,IF(AND(OR(COUNTRY_INFO!$H16=0,COUNTRY_INFO!$H16=4,COUNTRY_INFO!$H16=99),OR(COUNTRY_INFO!$J16=0,COUNTRY_INFO!$J16=4)),0,COUNTRY_INFO!$E16))</f>
        <v>15885</v>
      </c>
      <c r="E16" s="15">
        <f>IF(AND(INTRO!$E$37="Non-endemic",INTRO!$E$41="Non-endemic"),0,IF(AND(OR(COUNTRY_INFO!$H16=0,COUNTRY_INFO!$H16=4,COUNTRY_INFO!$H16=99),OR(COUNTRY_INFO!$J16=0,COUNTRY_INFO!$J16=4)),0,COUNTRY_INFO!$F16))</f>
        <v>29652</v>
      </c>
      <c r="F16" s="15">
        <f t="shared" si="1"/>
        <v>45537</v>
      </c>
      <c r="G16" s="16">
        <f>IF(AND(INTRO!$E$37="Non-endemic",INTRO!$E$41="Non-endemic"),0,COUNTRY_INFO!P16)</f>
        <v>0</v>
      </c>
      <c r="H16" s="16">
        <f>IF(AND(INTRO!$E$37="Non-endemic",INTRO!$E$41="Non-endemic"),0,COUNTRY_INFO!R16)</f>
        <v>1</v>
      </c>
      <c r="I16" s="15">
        <f>IF(INTRO!$E$39="Non-endemic",IF($G16=1,DEC!I16,0),IF($G16=1,IVM!G16,0))</f>
        <v>0</v>
      </c>
      <c r="J16" s="31" t="s">
        <v>336</v>
      </c>
      <c r="K16" s="52">
        <f>IF($J16="ALB", IF(INTRO!$E$39="Non-endemic", IF($H16&lt;&gt;0, IF($I16=0, $D16*$H16, $D16*($H16-$G16)), 0), $D16*$H16), 0)</f>
        <v>15885</v>
      </c>
      <c r="L16" s="15">
        <f t="shared" si="2"/>
        <v>29652</v>
      </c>
      <c r="M16" s="3">
        <v>0</v>
      </c>
      <c r="N16" s="15">
        <f t="shared" si="3"/>
        <v>45537</v>
      </c>
      <c r="O16" s="52">
        <f>IF($J16="MBD", IF(INTRO!$E$39="Non-endemic", IF($H16&lt;&gt;0, IF($I16=0, $D16*$H16, $D16*($H16-$G16)), 0), $D16*$H16), 0)</f>
        <v>0</v>
      </c>
      <c r="P16" s="15">
        <f t="shared" si="4"/>
        <v>0</v>
      </c>
      <c r="Q16" s="3">
        <v>0</v>
      </c>
      <c r="R16" s="15">
        <f t="shared" si="5"/>
        <v>0</v>
      </c>
      <c r="S16" s="3">
        <v>0</v>
      </c>
      <c r="T16" s="17">
        <f t="shared" si="6"/>
        <v>0</v>
      </c>
      <c r="U16" s="17">
        <f t="shared" si="7"/>
        <v>0</v>
      </c>
      <c r="V16" s="27"/>
      <c r="W16" s="17">
        <f t="shared" si="8"/>
        <v>29652</v>
      </c>
      <c r="X16" s="17">
        <f t="shared" si="9"/>
        <v>149</v>
      </c>
      <c r="Y16" s="3">
        <v>0</v>
      </c>
      <c r="Z16" s="17">
        <f t="shared" si="10"/>
        <v>0</v>
      </c>
      <c r="AA16" s="17">
        <f t="shared" si="11"/>
        <v>0</v>
      </c>
    </row>
    <row r="17" spans="1:27" x14ac:dyDescent="0.25">
      <c r="A17" s="14" t="str">
        <f>IF(AND(INTRO!$E$37="Non-endemic",INTRO!$E$41="Non-endemic")," ",IF(COUNTRY_INFO!A17=0," ",COUNTRY_INFO!A17))</f>
        <v>Angola</v>
      </c>
      <c r="B17" s="14" t="str">
        <f>IF(AND(INTRO!$E$37="Non-endemic",INTRO!$E$41="Non-endemic")," ",IF(COUNTRY_INFO!B17=0," ",COUNTRY_INFO!B17))</f>
        <v>BENGUELA</v>
      </c>
      <c r="C17" s="14" t="str">
        <f>IF(AND(INTRO!$E$37="Non-endemic",INTRO!$E$41="Non-endemic")," ",IF(COUNTRY_INFO!C17=0," ",COUNTRY_INFO!C17))</f>
        <v>BENGUELA</v>
      </c>
      <c r="D17" s="15">
        <f>IF(AND(INTRO!$E$37="Non-endemic",INTRO!$E$41="Non-endemic"),0,IF(AND(OR(COUNTRY_INFO!$H17=0,COUNTRY_INFO!$H17=4,COUNTRY_INFO!$H17=99),OR(COUNTRY_INFO!$J17=0,COUNTRY_INFO!$J17=4)),0,COUNTRY_INFO!$E17))</f>
        <v>82119</v>
      </c>
      <c r="E17" s="15">
        <f>IF(AND(INTRO!$E$37="Non-endemic",INTRO!$E$41="Non-endemic"),0,IF(AND(OR(COUNTRY_INFO!$H17=0,COUNTRY_INFO!$H17=4,COUNTRY_INFO!$H17=99),OR(COUNTRY_INFO!$J17=0,COUNTRY_INFO!$J17=4)),0,COUNTRY_INFO!$F17))</f>
        <v>153288</v>
      </c>
      <c r="F17" s="15">
        <f t="shared" si="1"/>
        <v>235407</v>
      </c>
      <c r="G17" s="16">
        <f>IF(AND(INTRO!$E$37="Non-endemic",INTRO!$E$41="Non-endemic"),0,COUNTRY_INFO!P17)</f>
        <v>0</v>
      </c>
      <c r="H17" s="16">
        <f>IF(AND(INTRO!$E$37="Non-endemic",INTRO!$E$41="Non-endemic"),0,COUNTRY_INFO!R17)</f>
        <v>1</v>
      </c>
      <c r="I17" s="15">
        <f>IF(INTRO!$E$39="Non-endemic",IF($G17=1,DEC!I17,0),IF($G17=1,IVM!G17,0))</f>
        <v>0</v>
      </c>
      <c r="J17" s="31" t="s">
        <v>336</v>
      </c>
      <c r="K17" s="52">
        <f>IF($J17="ALB", IF(INTRO!$E$39="Non-endemic", IF($H17&lt;&gt;0, IF($I17=0, $D17*$H17, $D17*($H17-$G17)), 0), $D17*$H17), 0)</f>
        <v>82119</v>
      </c>
      <c r="L17" s="15">
        <f t="shared" si="2"/>
        <v>153288</v>
      </c>
      <c r="M17" s="3">
        <v>0</v>
      </c>
      <c r="N17" s="15">
        <f t="shared" si="3"/>
        <v>235407</v>
      </c>
      <c r="O17" s="52">
        <f>IF($J17="MBD", IF(INTRO!$E$39="Non-endemic", IF($H17&lt;&gt;0, IF($I17=0, $D17*$H17, $D17*($H17-$G17)), 0), $D17*$H17), 0)</f>
        <v>0</v>
      </c>
      <c r="P17" s="15">
        <f t="shared" si="4"/>
        <v>0</v>
      </c>
      <c r="Q17" s="3">
        <v>0</v>
      </c>
      <c r="R17" s="15">
        <f t="shared" si="5"/>
        <v>0</v>
      </c>
      <c r="S17" s="3">
        <v>0</v>
      </c>
      <c r="T17" s="17">
        <f t="shared" si="6"/>
        <v>0</v>
      </c>
      <c r="U17" s="17">
        <f t="shared" si="7"/>
        <v>0</v>
      </c>
      <c r="V17" s="27"/>
      <c r="W17" s="17">
        <f t="shared" si="8"/>
        <v>153288</v>
      </c>
      <c r="X17" s="17">
        <f t="shared" si="9"/>
        <v>767</v>
      </c>
      <c r="Y17" s="3">
        <v>0</v>
      </c>
      <c r="Z17" s="17">
        <f t="shared" si="10"/>
        <v>0</v>
      </c>
      <c r="AA17" s="17">
        <f t="shared" si="11"/>
        <v>0</v>
      </c>
    </row>
    <row r="18" spans="1:27" x14ac:dyDescent="0.25">
      <c r="A18" s="14" t="str">
        <f>IF(AND(INTRO!$E$37="Non-endemic",INTRO!$E$41="Non-endemic")," ",IF(COUNTRY_INFO!A18=0," ",COUNTRY_INFO!A18))</f>
        <v>Angola</v>
      </c>
      <c r="B18" s="14" t="str">
        <f>IF(AND(INTRO!$E$37="Non-endemic",INTRO!$E$41="Non-endemic")," ",IF(COUNTRY_INFO!B18=0," ",COUNTRY_INFO!B18))</f>
        <v>BENGUELA</v>
      </c>
      <c r="C18" s="14" t="str">
        <f>IF(AND(INTRO!$E$37="Non-endemic",INTRO!$E$41="Non-endemic")," ",IF(COUNTRY_INFO!C18=0," ",COUNTRY_INFO!C18))</f>
        <v>BOCOIO</v>
      </c>
      <c r="D18" s="15">
        <f>IF(AND(INTRO!$E$37="Non-endemic",INTRO!$E$41="Non-endemic"),0,IF(AND(OR(COUNTRY_INFO!$H18=0,COUNTRY_INFO!$H18=4,COUNTRY_INFO!$H18=99),OR(COUNTRY_INFO!$J18=0,COUNTRY_INFO!$J18=4)),0,COUNTRY_INFO!$E18))</f>
        <v>24702</v>
      </c>
      <c r="E18" s="15">
        <f>IF(AND(INTRO!$E$37="Non-endemic",INTRO!$E$41="Non-endemic"),0,IF(AND(OR(COUNTRY_INFO!$H18=0,COUNTRY_INFO!$H18=4,COUNTRY_INFO!$H18=99),OR(COUNTRY_INFO!$J18=0,COUNTRY_INFO!$J18=4)),0,COUNTRY_INFO!$F18))</f>
        <v>46110</v>
      </c>
      <c r="F18" s="15">
        <f t="shared" si="1"/>
        <v>70812</v>
      </c>
      <c r="G18" s="16">
        <f>IF(AND(INTRO!$E$37="Non-endemic",INTRO!$E$41="Non-endemic"),0,COUNTRY_INFO!P18)</f>
        <v>0</v>
      </c>
      <c r="H18" s="16">
        <f>IF(AND(INTRO!$E$37="Non-endemic",INTRO!$E$41="Non-endemic"),0,COUNTRY_INFO!R18)</f>
        <v>1</v>
      </c>
      <c r="I18" s="15">
        <f>IF(INTRO!$E$39="Non-endemic",IF($G18=1,DEC!I18,0),IF($G18=1,IVM!G18,0))</f>
        <v>0</v>
      </c>
      <c r="J18" s="31" t="s">
        <v>336</v>
      </c>
      <c r="K18" s="52">
        <f>IF($J18="ALB", IF(INTRO!$E$39="Non-endemic", IF($H18&lt;&gt;0, IF($I18=0, $D18*$H18, $D18*($H18-$G18)), 0), $D18*$H18), 0)</f>
        <v>24702</v>
      </c>
      <c r="L18" s="15">
        <f t="shared" si="2"/>
        <v>46110</v>
      </c>
      <c r="M18" s="3">
        <v>0</v>
      </c>
      <c r="N18" s="15">
        <f t="shared" si="3"/>
        <v>70812</v>
      </c>
      <c r="O18" s="52">
        <f>IF($J18="MBD", IF(INTRO!$E$39="Non-endemic", IF($H18&lt;&gt;0, IF($I18=0, $D18*$H18, $D18*($H18-$G18)), 0), $D18*$H18), 0)</f>
        <v>0</v>
      </c>
      <c r="P18" s="15">
        <f t="shared" si="4"/>
        <v>0</v>
      </c>
      <c r="Q18" s="3">
        <v>0</v>
      </c>
      <c r="R18" s="15">
        <f t="shared" si="5"/>
        <v>0</v>
      </c>
      <c r="S18" s="3">
        <v>0</v>
      </c>
      <c r="T18" s="17">
        <f t="shared" si="6"/>
        <v>0</v>
      </c>
      <c r="U18" s="17">
        <f t="shared" si="7"/>
        <v>0</v>
      </c>
      <c r="V18" s="27"/>
      <c r="W18" s="17">
        <f t="shared" si="8"/>
        <v>46110</v>
      </c>
      <c r="X18" s="17">
        <f t="shared" si="9"/>
        <v>231</v>
      </c>
      <c r="Y18" s="3">
        <v>0</v>
      </c>
      <c r="Z18" s="17">
        <f t="shared" si="10"/>
        <v>0</v>
      </c>
      <c r="AA18" s="17">
        <f t="shared" si="11"/>
        <v>0</v>
      </c>
    </row>
    <row r="19" spans="1:27" x14ac:dyDescent="0.25">
      <c r="A19" s="14" t="str">
        <f>IF(AND(INTRO!$E$37="Non-endemic",INTRO!$E$41="Non-endemic")," ",IF(COUNTRY_INFO!A19=0," ",COUNTRY_INFO!A19))</f>
        <v>Angola</v>
      </c>
      <c r="B19" s="14" t="str">
        <f>IF(AND(INTRO!$E$37="Non-endemic",INTRO!$E$41="Non-endemic")," ",IF(COUNTRY_INFO!B19=0," ",COUNTRY_INFO!B19))</f>
        <v>BENGUELA</v>
      </c>
      <c r="C19" s="14" t="str">
        <f>IF(AND(INTRO!$E$37="Non-endemic",INTRO!$E$41="Non-endemic")," ",IF(COUNTRY_INFO!C19=0," ",COUNTRY_INFO!C19))</f>
        <v>CAIMBAMBO</v>
      </c>
      <c r="D19" s="15">
        <f>IF(AND(INTRO!$E$37="Non-endemic",INTRO!$E$41="Non-endemic"),0,IF(AND(OR(COUNTRY_INFO!$H19=0,COUNTRY_INFO!$H19=4,COUNTRY_INFO!$H19=99),OR(COUNTRY_INFO!$J19=0,COUNTRY_INFO!$J19=4)),0,COUNTRY_INFO!$E19))</f>
        <v>12909</v>
      </c>
      <c r="E19" s="15">
        <f>IF(AND(INTRO!$E$37="Non-endemic",INTRO!$E$41="Non-endemic"),0,IF(AND(OR(COUNTRY_INFO!$H19=0,COUNTRY_INFO!$H19=4,COUNTRY_INFO!$H19=99),OR(COUNTRY_INFO!$J19=0,COUNTRY_INFO!$J19=4)),0,COUNTRY_INFO!$F19))</f>
        <v>24098</v>
      </c>
      <c r="F19" s="15">
        <f t="shared" si="1"/>
        <v>37007</v>
      </c>
      <c r="G19" s="16">
        <f>IF(AND(INTRO!$E$37="Non-endemic",INTRO!$E$41="Non-endemic"),0,COUNTRY_INFO!P19)</f>
        <v>0</v>
      </c>
      <c r="H19" s="16">
        <f>IF(AND(INTRO!$E$37="Non-endemic",INTRO!$E$41="Non-endemic"),0,COUNTRY_INFO!R19)</f>
        <v>1</v>
      </c>
      <c r="I19" s="15">
        <f>IF(INTRO!$E$39="Non-endemic",IF($G19=1,DEC!I19,0),IF($G19=1,IVM!G19,0))</f>
        <v>0</v>
      </c>
      <c r="J19" s="31" t="s">
        <v>336</v>
      </c>
      <c r="K19" s="52">
        <f>IF($J19="ALB", IF(INTRO!$E$39="Non-endemic", IF($H19&lt;&gt;0, IF($I19=0, $D19*$H19, $D19*($H19-$G19)), 0), $D19*$H19), 0)</f>
        <v>12909</v>
      </c>
      <c r="L19" s="15">
        <f t="shared" si="2"/>
        <v>24098</v>
      </c>
      <c r="M19" s="3">
        <v>0</v>
      </c>
      <c r="N19" s="15">
        <f t="shared" si="3"/>
        <v>37007</v>
      </c>
      <c r="O19" s="52">
        <f>IF($J19="MBD", IF(INTRO!$E$39="Non-endemic", IF($H19&lt;&gt;0, IF($I19=0, $D19*$H19, $D19*($H19-$G19)), 0), $D19*$H19), 0)</f>
        <v>0</v>
      </c>
      <c r="P19" s="15">
        <f t="shared" si="4"/>
        <v>0</v>
      </c>
      <c r="Q19" s="3">
        <v>0</v>
      </c>
      <c r="R19" s="15">
        <f t="shared" si="5"/>
        <v>0</v>
      </c>
      <c r="S19" s="3">
        <v>0</v>
      </c>
      <c r="T19" s="17">
        <f t="shared" si="6"/>
        <v>0</v>
      </c>
      <c r="U19" s="17">
        <f t="shared" si="7"/>
        <v>0</v>
      </c>
      <c r="V19" s="27"/>
      <c r="W19" s="17">
        <f t="shared" si="8"/>
        <v>24098</v>
      </c>
      <c r="X19" s="17">
        <f t="shared" si="9"/>
        <v>121</v>
      </c>
      <c r="Y19" s="3">
        <v>0</v>
      </c>
      <c r="Z19" s="17">
        <f t="shared" si="10"/>
        <v>0</v>
      </c>
      <c r="AA19" s="17">
        <f t="shared" si="11"/>
        <v>0</v>
      </c>
    </row>
    <row r="20" spans="1:27" x14ac:dyDescent="0.25">
      <c r="A20" s="14" t="str">
        <f>IF(AND(INTRO!$E$37="Non-endemic",INTRO!$E$41="Non-endemic")," ",IF(COUNTRY_INFO!A20=0," ",COUNTRY_INFO!A20))</f>
        <v>Angola</v>
      </c>
      <c r="B20" s="14" t="str">
        <f>IF(AND(INTRO!$E$37="Non-endemic",INTRO!$E$41="Non-endemic")," ",IF(COUNTRY_INFO!B20=0," ",COUNTRY_INFO!B20))</f>
        <v>BENGUELA</v>
      </c>
      <c r="C20" s="14" t="str">
        <f>IF(AND(INTRO!$E$37="Non-endemic",INTRO!$E$41="Non-endemic")," ",IF(COUNTRY_INFO!C20=0," ",COUNTRY_INFO!C20))</f>
        <v>CATUMBELA</v>
      </c>
      <c r="D20" s="15">
        <f>IF(AND(INTRO!$E$37="Non-endemic",INTRO!$E$41="Non-endemic"),0,IF(AND(OR(COUNTRY_INFO!$H20=0,COUNTRY_INFO!$H20=4,COUNTRY_INFO!$H20=99),OR(COUNTRY_INFO!$J20=0,COUNTRY_INFO!$J20=4)),0,COUNTRY_INFO!$E20))</f>
        <v>26810</v>
      </c>
      <c r="E20" s="15">
        <f>IF(AND(INTRO!$E$37="Non-endemic",INTRO!$E$41="Non-endemic"),0,IF(AND(OR(COUNTRY_INFO!$H20=0,COUNTRY_INFO!$H20=4,COUNTRY_INFO!$H20=99),OR(COUNTRY_INFO!$J20=0,COUNTRY_INFO!$J20=4)),0,COUNTRY_INFO!$F20))</f>
        <v>50045</v>
      </c>
      <c r="F20" s="15">
        <f t="shared" si="1"/>
        <v>76855</v>
      </c>
      <c r="G20" s="16">
        <f>IF(AND(INTRO!$E$37="Non-endemic",INTRO!$E$41="Non-endemic"),0,COUNTRY_INFO!P20)</f>
        <v>0</v>
      </c>
      <c r="H20" s="16">
        <f>IF(AND(INTRO!$E$37="Non-endemic",INTRO!$E$41="Non-endemic"),0,COUNTRY_INFO!R20)</f>
        <v>1</v>
      </c>
      <c r="I20" s="15">
        <f>IF(INTRO!$E$39="Non-endemic",IF($G20=1,DEC!I20,0),IF($G20=1,IVM!G20,0))</f>
        <v>0</v>
      </c>
      <c r="J20" s="31" t="s">
        <v>336</v>
      </c>
      <c r="K20" s="52">
        <f>IF($J20="ALB", IF(INTRO!$E$39="Non-endemic", IF($H20&lt;&gt;0, IF($I20=0, $D20*$H20, $D20*($H20-$G20)), 0), $D20*$H20), 0)</f>
        <v>26810</v>
      </c>
      <c r="L20" s="15">
        <f t="shared" si="2"/>
        <v>50045</v>
      </c>
      <c r="M20" s="3">
        <v>0</v>
      </c>
      <c r="N20" s="15">
        <f t="shared" si="3"/>
        <v>76855</v>
      </c>
      <c r="O20" s="52">
        <f>IF($J20="MBD", IF(INTRO!$E$39="Non-endemic", IF($H20&lt;&gt;0, IF($I20=0, $D20*$H20, $D20*($H20-$G20)), 0), $D20*$H20), 0)</f>
        <v>0</v>
      </c>
      <c r="P20" s="15">
        <f t="shared" si="4"/>
        <v>0</v>
      </c>
      <c r="Q20" s="3">
        <v>0</v>
      </c>
      <c r="R20" s="15">
        <f t="shared" si="5"/>
        <v>0</v>
      </c>
      <c r="S20" s="3">
        <v>0</v>
      </c>
      <c r="T20" s="17">
        <f t="shared" si="6"/>
        <v>0</v>
      </c>
      <c r="U20" s="17">
        <f t="shared" si="7"/>
        <v>0</v>
      </c>
      <c r="V20" s="27"/>
      <c r="W20" s="17">
        <f t="shared" si="8"/>
        <v>50045</v>
      </c>
      <c r="X20" s="17">
        <f t="shared" si="9"/>
        <v>251</v>
      </c>
      <c r="Y20" s="3">
        <v>0</v>
      </c>
      <c r="Z20" s="17">
        <f t="shared" si="10"/>
        <v>0</v>
      </c>
      <c r="AA20" s="17">
        <f t="shared" si="11"/>
        <v>0</v>
      </c>
    </row>
    <row r="21" spans="1:27" x14ac:dyDescent="0.25">
      <c r="A21" s="14" t="str">
        <f>IF(AND(INTRO!$E$37="Non-endemic",INTRO!$E$41="Non-endemic")," ",IF(COUNTRY_INFO!A21=0," ",COUNTRY_INFO!A21))</f>
        <v>Angola</v>
      </c>
      <c r="B21" s="14" t="str">
        <f>IF(AND(INTRO!$E$37="Non-endemic",INTRO!$E$41="Non-endemic")," ",IF(COUNTRY_INFO!B21=0," ",COUNTRY_INFO!B21))</f>
        <v>BENGUELA</v>
      </c>
      <c r="C21" s="14" t="str">
        <f>IF(AND(INTRO!$E$37="Non-endemic",INTRO!$E$41="Non-endemic")," ",IF(COUNTRY_INFO!C21=0," ",COUNTRY_INFO!C21))</f>
        <v>CHONGOROI</v>
      </c>
      <c r="D21" s="15">
        <f>IF(AND(INTRO!$E$37="Non-endemic",INTRO!$E$41="Non-endemic"),0,IF(AND(OR(COUNTRY_INFO!$H21=0,COUNTRY_INFO!$H21=4,COUNTRY_INFO!$H21=99),OR(COUNTRY_INFO!$J21=0,COUNTRY_INFO!$J21=4)),0,COUNTRY_INFO!$E21))</f>
        <v>13031</v>
      </c>
      <c r="E21" s="15">
        <f>IF(AND(INTRO!$E$37="Non-endemic",INTRO!$E$41="Non-endemic"),0,IF(AND(OR(COUNTRY_INFO!$H21=0,COUNTRY_INFO!$H21=4,COUNTRY_INFO!$H21=99),OR(COUNTRY_INFO!$J21=0,COUNTRY_INFO!$J21=4)),0,COUNTRY_INFO!$F21))</f>
        <v>24325</v>
      </c>
      <c r="F21" s="15">
        <f t="shared" si="1"/>
        <v>37356</v>
      </c>
      <c r="G21" s="16">
        <f>IF(AND(INTRO!$E$37="Non-endemic",INTRO!$E$41="Non-endemic"),0,COUNTRY_INFO!P21)</f>
        <v>0</v>
      </c>
      <c r="H21" s="16">
        <f>IF(AND(INTRO!$E$37="Non-endemic",INTRO!$E$41="Non-endemic"),0,COUNTRY_INFO!R21)</f>
        <v>1</v>
      </c>
      <c r="I21" s="15">
        <f>IF(INTRO!$E$39="Non-endemic",IF($G21=1,DEC!I21,0),IF($G21=1,IVM!G21,0))</f>
        <v>0</v>
      </c>
      <c r="J21" s="31" t="s">
        <v>336</v>
      </c>
      <c r="K21" s="52">
        <f>IF($J21="ALB", IF(INTRO!$E$39="Non-endemic", IF($H21&lt;&gt;0, IF($I21=0, $D21*$H21, $D21*($H21-$G21)), 0), $D21*$H21), 0)</f>
        <v>13031</v>
      </c>
      <c r="L21" s="15">
        <f t="shared" si="2"/>
        <v>24325</v>
      </c>
      <c r="M21" s="3">
        <v>0</v>
      </c>
      <c r="N21" s="15">
        <f t="shared" si="3"/>
        <v>37356</v>
      </c>
      <c r="O21" s="52">
        <f>IF($J21="MBD", IF(INTRO!$E$39="Non-endemic", IF($H21&lt;&gt;0, IF($I21=0, $D21*$H21, $D21*($H21-$G21)), 0), $D21*$H21), 0)</f>
        <v>0</v>
      </c>
      <c r="P21" s="15">
        <f t="shared" si="4"/>
        <v>0</v>
      </c>
      <c r="Q21" s="3">
        <v>0</v>
      </c>
      <c r="R21" s="15">
        <f t="shared" si="5"/>
        <v>0</v>
      </c>
      <c r="S21" s="3">
        <v>0</v>
      </c>
      <c r="T21" s="17">
        <f t="shared" si="6"/>
        <v>0</v>
      </c>
      <c r="U21" s="17">
        <f t="shared" si="7"/>
        <v>0</v>
      </c>
      <c r="V21" s="27"/>
      <c r="W21" s="17">
        <f t="shared" si="8"/>
        <v>24325</v>
      </c>
      <c r="X21" s="17">
        <f t="shared" si="9"/>
        <v>122</v>
      </c>
      <c r="Y21" s="3">
        <v>0</v>
      </c>
      <c r="Z21" s="17">
        <f t="shared" si="10"/>
        <v>0</v>
      </c>
      <c r="AA21" s="17">
        <f t="shared" si="11"/>
        <v>0</v>
      </c>
    </row>
    <row r="22" spans="1:27" x14ac:dyDescent="0.25">
      <c r="A22" s="14" t="str">
        <f>IF(AND(INTRO!$E$37="Non-endemic",INTRO!$E$41="Non-endemic")," ",IF(COUNTRY_INFO!A22=0," ",COUNTRY_INFO!A22))</f>
        <v>Angola</v>
      </c>
      <c r="B22" s="14" t="str">
        <f>IF(AND(INTRO!$E$37="Non-endemic",INTRO!$E$41="Non-endemic")," ",IF(COUNTRY_INFO!B22=0," ",COUNTRY_INFO!B22))</f>
        <v>BENGUELA</v>
      </c>
      <c r="C22" s="14" t="str">
        <f>IF(AND(INTRO!$E$37="Non-endemic",INTRO!$E$41="Non-endemic")," ",IF(COUNTRY_INFO!C22=0," ",COUNTRY_INFO!C22))</f>
        <v>CUBAL</v>
      </c>
      <c r="D22" s="15">
        <f>IF(AND(INTRO!$E$37="Non-endemic",INTRO!$E$41="Non-endemic"),0,IF(AND(OR(COUNTRY_INFO!$H22=0,COUNTRY_INFO!$H22=4,COUNTRY_INFO!$H22=99),OR(COUNTRY_INFO!$J22=0,COUNTRY_INFO!$J22=4)),0,COUNTRY_INFO!$E22))</f>
        <v>46051</v>
      </c>
      <c r="E22" s="15">
        <f>IF(AND(INTRO!$E$37="Non-endemic",INTRO!$E$41="Non-endemic"),0,IF(AND(OR(COUNTRY_INFO!$H22=0,COUNTRY_INFO!$H22=4,COUNTRY_INFO!$H22=99),OR(COUNTRY_INFO!$J22=0,COUNTRY_INFO!$J22=4)),0,COUNTRY_INFO!$F22))</f>
        <v>85962</v>
      </c>
      <c r="F22" s="15">
        <f t="shared" si="1"/>
        <v>132013</v>
      </c>
      <c r="G22" s="16">
        <f>IF(AND(INTRO!$E$37="Non-endemic",INTRO!$E$41="Non-endemic"),0,COUNTRY_INFO!P22)</f>
        <v>0</v>
      </c>
      <c r="H22" s="16">
        <f>IF(AND(INTRO!$E$37="Non-endemic",INTRO!$E$41="Non-endemic"),0,COUNTRY_INFO!R22)</f>
        <v>1</v>
      </c>
      <c r="I22" s="15">
        <f>IF(INTRO!$E$39="Non-endemic",IF($G22=1,DEC!I22,0),IF($G22=1,IVM!G22,0))</f>
        <v>0</v>
      </c>
      <c r="J22" s="31" t="s">
        <v>336</v>
      </c>
      <c r="K22" s="52">
        <f>IF($J22="ALB", IF(INTRO!$E$39="Non-endemic", IF($H22&lt;&gt;0, IF($I22=0, $D22*$H22, $D22*($H22-$G22)), 0), $D22*$H22), 0)</f>
        <v>46051</v>
      </c>
      <c r="L22" s="15">
        <f t="shared" si="2"/>
        <v>85962</v>
      </c>
      <c r="M22" s="3">
        <v>0</v>
      </c>
      <c r="N22" s="15">
        <f t="shared" si="3"/>
        <v>132013</v>
      </c>
      <c r="O22" s="52">
        <f>IF($J22="MBD", IF(INTRO!$E$39="Non-endemic", IF($H22&lt;&gt;0, IF($I22=0, $D22*$H22, $D22*($H22-$G22)), 0), $D22*$H22), 0)</f>
        <v>0</v>
      </c>
      <c r="P22" s="15">
        <f t="shared" si="4"/>
        <v>0</v>
      </c>
      <c r="Q22" s="3">
        <v>0</v>
      </c>
      <c r="R22" s="15">
        <f t="shared" si="5"/>
        <v>0</v>
      </c>
      <c r="S22" s="3">
        <v>0</v>
      </c>
      <c r="T22" s="17">
        <f t="shared" si="6"/>
        <v>0</v>
      </c>
      <c r="U22" s="17">
        <f t="shared" si="7"/>
        <v>0</v>
      </c>
      <c r="V22" s="27"/>
      <c r="W22" s="17">
        <f t="shared" si="8"/>
        <v>85962</v>
      </c>
      <c r="X22" s="17">
        <f t="shared" si="9"/>
        <v>430</v>
      </c>
      <c r="Y22" s="3">
        <v>0</v>
      </c>
      <c r="Z22" s="17">
        <f t="shared" si="10"/>
        <v>0</v>
      </c>
      <c r="AA22" s="17">
        <f t="shared" si="11"/>
        <v>0</v>
      </c>
    </row>
    <row r="23" spans="1:27" x14ac:dyDescent="0.25">
      <c r="A23" s="14" t="str">
        <f>IF(AND(INTRO!$E$37="Non-endemic",INTRO!$E$41="Non-endemic")," ",IF(COUNTRY_INFO!A23=0," ",COUNTRY_INFO!A23))</f>
        <v>Angola</v>
      </c>
      <c r="B23" s="14" t="str">
        <f>IF(AND(INTRO!$E$37="Non-endemic",INTRO!$E$41="Non-endemic")," ",IF(COUNTRY_INFO!B23=0," ",COUNTRY_INFO!B23))</f>
        <v>BENGUELA</v>
      </c>
      <c r="C23" s="14" t="str">
        <f>IF(AND(INTRO!$E$37="Non-endemic",INTRO!$E$41="Non-endemic")," ",IF(COUNTRY_INFO!C23=0," ",COUNTRY_INFO!C23))</f>
        <v>GANDA</v>
      </c>
      <c r="D23" s="15">
        <f>IF(AND(INTRO!$E$37="Non-endemic",INTRO!$E$41="Non-endemic"),0,IF(AND(OR(COUNTRY_INFO!$H23=0,COUNTRY_INFO!$H23=4,COUNTRY_INFO!$H23=99),OR(COUNTRY_INFO!$J23=0,COUNTRY_INFO!$J23=4)),0,COUNTRY_INFO!$E23))</f>
        <v>35933</v>
      </c>
      <c r="E23" s="15">
        <f>IF(AND(INTRO!$E$37="Non-endemic",INTRO!$E$41="Non-endemic"),0,IF(AND(OR(COUNTRY_INFO!$H23=0,COUNTRY_INFO!$H23=4,COUNTRY_INFO!$H23=99),OR(COUNTRY_INFO!$J23=0,COUNTRY_INFO!$J23=4)),0,COUNTRY_INFO!$F23))</f>
        <v>67075</v>
      </c>
      <c r="F23" s="15">
        <f t="shared" si="1"/>
        <v>103008</v>
      </c>
      <c r="G23" s="16">
        <f>IF(AND(INTRO!$E$37="Non-endemic",INTRO!$E$41="Non-endemic"),0,COUNTRY_INFO!P23)</f>
        <v>0</v>
      </c>
      <c r="H23" s="16">
        <f>IF(AND(INTRO!$E$37="Non-endemic",INTRO!$E$41="Non-endemic"),0,COUNTRY_INFO!R23)</f>
        <v>1</v>
      </c>
      <c r="I23" s="15">
        <f>IF(INTRO!$E$39="Non-endemic",IF($G23=1,DEC!I23,0),IF($G23=1,IVM!G23,0))</f>
        <v>0</v>
      </c>
      <c r="J23" s="31" t="s">
        <v>336</v>
      </c>
      <c r="K23" s="52">
        <f>IF($J23="ALB", IF(INTRO!$E$39="Non-endemic", IF($H23&lt;&gt;0, IF($I23=0, $D23*$H23, $D23*($H23-$G23)), 0), $D23*$H23), 0)</f>
        <v>35933</v>
      </c>
      <c r="L23" s="15">
        <f t="shared" si="2"/>
        <v>67075</v>
      </c>
      <c r="M23" s="3">
        <v>0</v>
      </c>
      <c r="N23" s="15">
        <f t="shared" si="3"/>
        <v>103008</v>
      </c>
      <c r="O23" s="52">
        <f>IF($J23="MBD", IF(INTRO!$E$39="Non-endemic", IF($H23&lt;&gt;0, IF($I23=0, $D23*$H23, $D23*($H23-$G23)), 0), $D23*$H23), 0)</f>
        <v>0</v>
      </c>
      <c r="P23" s="15">
        <f t="shared" si="4"/>
        <v>0</v>
      </c>
      <c r="Q23" s="3">
        <v>0</v>
      </c>
      <c r="R23" s="15">
        <f t="shared" si="5"/>
        <v>0</v>
      </c>
      <c r="S23" s="3">
        <v>0</v>
      </c>
      <c r="T23" s="17">
        <f t="shared" si="6"/>
        <v>0</v>
      </c>
      <c r="U23" s="17">
        <f t="shared" si="7"/>
        <v>0</v>
      </c>
      <c r="V23" s="27"/>
      <c r="W23" s="17">
        <f t="shared" si="8"/>
        <v>67075</v>
      </c>
      <c r="X23" s="17">
        <f t="shared" si="9"/>
        <v>336</v>
      </c>
      <c r="Y23" s="3">
        <v>0</v>
      </c>
      <c r="Z23" s="17">
        <f t="shared" si="10"/>
        <v>0</v>
      </c>
      <c r="AA23" s="17">
        <f t="shared" si="11"/>
        <v>0</v>
      </c>
    </row>
    <row r="24" spans="1:27" x14ac:dyDescent="0.25">
      <c r="A24" s="14" t="str">
        <f>IF(AND(INTRO!$E$37="Non-endemic",INTRO!$E$41="Non-endemic")," ",IF(COUNTRY_INFO!A24=0," ",COUNTRY_INFO!A24))</f>
        <v>Angola</v>
      </c>
      <c r="B24" s="14" t="str">
        <f>IF(AND(INTRO!$E$37="Non-endemic",INTRO!$E$41="Non-endemic")," ",IF(COUNTRY_INFO!B24=0," ",COUNTRY_INFO!B24))</f>
        <v>BENGUELA</v>
      </c>
      <c r="C24" s="14" t="str">
        <f>IF(AND(INTRO!$E$37="Non-endemic",INTRO!$E$41="Non-endemic")," ",IF(COUNTRY_INFO!C24=0," ",COUNTRY_INFO!C24))</f>
        <v>LOBITO</v>
      </c>
      <c r="D24" s="15">
        <f>IF(AND(INTRO!$E$37="Non-endemic",INTRO!$E$41="Non-endemic"),0,IF(AND(OR(COUNTRY_INFO!$H24=0,COUNTRY_INFO!$H24=4,COUNTRY_INFO!$H24=99),OR(COUNTRY_INFO!$J24=0,COUNTRY_INFO!$J24=4)),0,COUNTRY_INFO!$E24))</f>
        <v>51828</v>
      </c>
      <c r="E24" s="15">
        <f>IF(AND(INTRO!$E$37="Non-endemic",INTRO!$E$41="Non-endemic"),0,IF(AND(OR(COUNTRY_INFO!$H24=0,COUNTRY_INFO!$H24=4,COUNTRY_INFO!$H24=99),OR(COUNTRY_INFO!$J24=0,COUNTRY_INFO!$J24=4)),0,COUNTRY_INFO!$F24))</f>
        <v>96745</v>
      </c>
      <c r="F24" s="15">
        <f t="shared" si="1"/>
        <v>148573</v>
      </c>
      <c r="G24" s="16">
        <f>IF(AND(INTRO!$E$37="Non-endemic",INTRO!$E$41="Non-endemic"),0,COUNTRY_INFO!P24)</f>
        <v>0</v>
      </c>
      <c r="H24" s="16">
        <f>IF(AND(INTRO!$E$37="Non-endemic",INTRO!$E$41="Non-endemic"),0,COUNTRY_INFO!R24)</f>
        <v>1</v>
      </c>
      <c r="I24" s="15">
        <f>IF(INTRO!$E$39="Non-endemic",IF($G24=1,DEC!I24,0),IF($G24=1,IVM!G24,0))</f>
        <v>0</v>
      </c>
      <c r="J24" s="31" t="s">
        <v>336</v>
      </c>
      <c r="K24" s="52">
        <f>IF($J24="ALB", IF(INTRO!$E$39="Non-endemic", IF($H24&lt;&gt;0, IF($I24=0, $D24*$H24, $D24*($H24-$G24)), 0), $D24*$H24), 0)</f>
        <v>51828</v>
      </c>
      <c r="L24" s="15">
        <f t="shared" si="2"/>
        <v>96745</v>
      </c>
      <c r="M24" s="3">
        <v>0</v>
      </c>
      <c r="N24" s="15">
        <f t="shared" si="3"/>
        <v>148573</v>
      </c>
      <c r="O24" s="52">
        <f>IF($J24="MBD", IF(INTRO!$E$39="Non-endemic", IF($H24&lt;&gt;0, IF($I24=0, $D24*$H24, $D24*($H24-$G24)), 0), $D24*$H24), 0)</f>
        <v>0</v>
      </c>
      <c r="P24" s="15">
        <f t="shared" si="4"/>
        <v>0</v>
      </c>
      <c r="Q24" s="3">
        <v>0</v>
      </c>
      <c r="R24" s="15">
        <f t="shared" si="5"/>
        <v>0</v>
      </c>
      <c r="S24" s="3">
        <v>0</v>
      </c>
      <c r="T24" s="17">
        <f t="shared" si="6"/>
        <v>0</v>
      </c>
      <c r="U24" s="17">
        <f t="shared" si="7"/>
        <v>0</v>
      </c>
      <c r="V24" s="27"/>
      <c r="W24" s="17">
        <f t="shared" si="8"/>
        <v>96745</v>
      </c>
      <c r="X24" s="17">
        <f t="shared" si="9"/>
        <v>484</v>
      </c>
      <c r="Y24" s="3">
        <v>0</v>
      </c>
      <c r="Z24" s="17">
        <f t="shared" si="10"/>
        <v>0</v>
      </c>
      <c r="AA24" s="17">
        <f t="shared" si="11"/>
        <v>0</v>
      </c>
    </row>
    <row r="25" spans="1:27" x14ac:dyDescent="0.25">
      <c r="A25" s="14" t="str">
        <f>IF(AND(INTRO!$E$37="Non-endemic",INTRO!$E$41="Non-endemic")," ",IF(COUNTRY_INFO!A25=0," ",COUNTRY_INFO!A25))</f>
        <v>Angola</v>
      </c>
      <c r="B25" s="14" t="str">
        <f>IF(AND(INTRO!$E$37="Non-endemic",INTRO!$E$41="Non-endemic")," ",IF(COUNTRY_INFO!B25=0," ",COUNTRY_INFO!B25))</f>
        <v>BIE</v>
      </c>
      <c r="C25" s="14" t="str">
        <f>IF(AND(INTRO!$E$37="Non-endemic",INTRO!$E$41="Non-endemic")," ",IF(COUNTRY_INFO!C25=0," ",COUNTRY_INFO!C25))</f>
        <v>ANDULO</v>
      </c>
      <c r="D25" s="15">
        <f>IF(AND(INTRO!$E$37="Non-endemic",INTRO!$E$41="Non-endemic"),0,IF(AND(OR(COUNTRY_INFO!$H25=0,COUNTRY_INFO!$H25=4,COUNTRY_INFO!$H25=99),OR(COUNTRY_INFO!$J25=0,COUNTRY_INFO!$J25=4)),0,COUNTRY_INFO!$E25))</f>
        <v>37552</v>
      </c>
      <c r="E25" s="15">
        <f>IF(AND(INTRO!$E$37="Non-endemic",INTRO!$E$41="Non-endemic"),0,IF(AND(OR(COUNTRY_INFO!$H25=0,COUNTRY_INFO!$H25=4,COUNTRY_INFO!$H25=99),OR(COUNTRY_INFO!$J25=0,COUNTRY_INFO!$J25=4)),0,COUNTRY_INFO!$F25))</f>
        <v>70097</v>
      </c>
      <c r="F25" s="15">
        <f t="shared" si="1"/>
        <v>107649</v>
      </c>
      <c r="G25" s="16">
        <f>IF(AND(INTRO!$E$37="Non-endemic",INTRO!$E$41="Non-endemic"),0,COUNTRY_INFO!P25)</f>
        <v>1</v>
      </c>
      <c r="H25" s="16">
        <f>IF(AND(INTRO!$E$37="Non-endemic",INTRO!$E$41="Non-endemic"),0,COUNTRY_INFO!R25)</f>
        <v>1</v>
      </c>
      <c r="I25" s="15">
        <f>IF(INTRO!$E$39="Non-endemic",IF($G25=1,DEC!I25,0),IF($G25=1,IVM!G25,0))</f>
        <v>202781</v>
      </c>
      <c r="J25" s="31" t="s">
        <v>336</v>
      </c>
      <c r="K25" s="52">
        <f>IF($J25="ALB", IF(INTRO!$E$39="Non-endemic", IF($H25&lt;&gt;0, IF($I25=0, $D25*$H25, $D25*($H25-$G25)), 0), $D25*$H25), 0)</f>
        <v>37552</v>
      </c>
      <c r="L25" s="15">
        <f t="shared" si="2"/>
        <v>0</v>
      </c>
      <c r="M25" s="3">
        <v>0</v>
      </c>
      <c r="N25" s="15">
        <f t="shared" si="3"/>
        <v>37552</v>
      </c>
      <c r="O25" s="52">
        <f>IF($J25="MBD", IF(INTRO!$E$39="Non-endemic", IF($H25&lt;&gt;0, IF($I25=0, $D25*$H25, $D25*($H25-$G25)), 0), $D25*$H25), 0)</f>
        <v>0</v>
      </c>
      <c r="P25" s="15">
        <f t="shared" si="4"/>
        <v>0</v>
      </c>
      <c r="Q25" s="3">
        <v>0</v>
      </c>
      <c r="R25" s="15">
        <f t="shared" si="5"/>
        <v>0</v>
      </c>
      <c r="S25" s="3">
        <v>0</v>
      </c>
      <c r="T25" s="17">
        <f t="shared" si="6"/>
        <v>202781</v>
      </c>
      <c r="U25" s="17">
        <f t="shared" si="7"/>
        <v>1014</v>
      </c>
      <c r="V25" s="27"/>
      <c r="W25" s="17">
        <f t="shared" si="8"/>
        <v>0</v>
      </c>
      <c r="X25" s="17">
        <f t="shared" si="9"/>
        <v>0</v>
      </c>
      <c r="Y25" s="3">
        <v>0</v>
      </c>
      <c r="Z25" s="17">
        <f t="shared" si="10"/>
        <v>0</v>
      </c>
      <c r="AA25" s="17">
        <f t="shared" si="11"/>
        <v>0</v>
      </c>
    </row>
    <row r="26" spans="1:27" x14ac:dyDescent="0.25">
      <c r="A26" s="14" t="str">
        <f>IF(AND(INTRO!$E$37="Non-endemic",INTRO!$E$41="Non-endemic")," ",IF(COUNTRY_INFO!A26=0," ",COUNTRY_INFO!A26))</f>
        <v>Angola</v>
      </c>
      <c r="B26" s="14" t="str">
        <f>IF(AND(INTRO!$E$37="Non-endemic",INTRO!$E$41="Non-endemic")," ",IF(COUNTRY_INFO!B26=0," ",COUNTRY_INFO!B26))</f>
        <v>BIE</v>
      </c>
      <c r="C26" s="14" t="str">
        <f>IF(AND(INTRO!$E$37="Non-endemic",INTRO!$E$41="Non-endemic")," ",IF(COUNTRY_INFO!C26=0," ",COUNTRY_INFO!C26))</f>
        <v>CAMACUPA</v>
      </c>
      <c r="D26" s="15">
        <f>IF(AND(INTRO!$E$37="Non-endemic",INTRO!$E$41="Non-endemic"),0,IF(AND(OR(COUNTRY_INFO!$H26=0,COUNTRY_INFO!$H26=4,COUNTRY_INFO!$H26=99),OR(COUNTRY_INFO!$J26=0,COUNTRY_INFO!$J26=4)),0,COUNTRY_INFO!$E26))</f>
        <v>22673</v>
      </c>
      <c r="E26" s="15">
        <f>IF(AND(INTRO!$E$37="Non-endemic",INTRO!$E$41="Non-endemic"),0,IF(AND(OR(COUNTRY_INFO!$H26=0,COUNTRY_INFO!$H26=4,COUNTRY_INFO!$H26=99),OR(COUNTRY_INFO!$J26=0,COUNTRY_INFO!$J26=4)),0,COUNTRY_INFO!$F26))</f>
        <v>42322</v>
      </c>
      <c r="F26" s="15">
        <f t="shared" si="1"/>
        <v>64995</v>
      </c>
      <c r="G26" s="16">
        <f>IF(AND(INTRO!$E$37="Non-endemic",INTRO!$E$41="Non-endemic"),0,COUNTRY_INFO!P26)</f>
        <v>1</v>
      </c>
      <c r="H26" s="16">
        <f>IF(AND(INTRO!$E$37="Non-endemic",INTRO!$E$41="Non-endemic"),0,COUNTRY_INFO!R26)</f>
        <v>1</v>
      </c>
      <c r="I26" s="15">
        <f>IF(INTRO!$E$39="Non-endemic",IF($G26=1,DEC!I26,0),IF($G26=1,IVM!G26,0))</f>
        <v>122432</v>
      </c>
      <c r="J26" s="31" t="s">
        <v>336</v>
      </c>
      <c r="K26" s="52">
        <f>IF($J26="ALB", IF(INTRO!$E$39="Non-endemic", IF($H26&lt;&gt;0, IF($I26=0, $D26*$H26, $D26*($H26-$G26)), 0), $D26*$H26), 0)</f>
        <v>22673</v>
      </c>
      <c r="L26" s="15">
        <f t="shared" si="2"/>
        <v>0</v>
      </c>
      <c r="M26" s="3">
        <v>0</v>
      </c>
      <c r="N26" s="15">
        <f t="shared" si="3"/>
        <v>22673</v>
      </c>
      <c r="O26" s="52">
        <f>IF($J26="MBD", IF(INTRO!$E$39="Non-endemic", IF($H26&lt;&gt;0, IF($I26=0, $D26*$H26, $D26*($H26-$G26)), 0), $D26*$H26), 0)</f>
        <v>0</v>
      </c>
      <c r="P26" s="15">
        <f t="shared" si="4"/>
        <v>0</v>
      </c>
      <c r="Q26" s="3">
        <v>0</v>
      </c>
      <c r="R26" s="15">
        <f t="shared" si="5"/>
        <v>0</v>
      </c>
      <c r="S26" s="3">
        <v>0</v>
      </c>
      <c r="T26" s="17">
        <f t="shared" si="6"/>
        <v>122432</v>
      </c>
      <c r="U26" s="17">
        <f t="shared" si="7"/>
        <v>613</v>
      </c>
      <c r="V26" s="27"/>
      <c r="W26" s="17">
        <f t="shared" si="8"/>
        <v>0</v>
      </c>
      <c r="X26" s="17">
        <f t="shared" si="9"/>
        <v>0</v>
      </c>
      <c r="Y26" s="3">
        <v>0</v>
      </c>
      <c r="Z26" s="17">
        <f t="shared" si="10"/>
        <v>0</v>
      </c>
      <c r="AA26" s="17">
        <f t="shared" si="11"/>
        <v>0</v>
      </c>
    </row>
    <row r="27" spans="1:27" x14ac:dyDescent="0.25">
      <c r="A27" s="14" t="str">
        <f>IF(AND(INTRO!$E$37="Non-endemic",INTRO!$E$41="Non-endemic")," ",IF(COUNTRY_INFO!A27=0," ",COUNTRY_INFO!A27))</f>
        <v>Angola</v>
      </c>
      <c r="B27" s="14" t="str">
        <f>IF(AND(INTRO!$E$37="Non-endemic",INTRO!$E$41="Non-endemic")," ",IF(COUNTRY_INFO!B27=0," ",COUNTRY_INFO!B27))</f>
        <v>BIE</v>
      </c>
      <c r="C27" s="14" t="str">
        <f>IF(AND(INTRO!$E$37="Non-endemic",INTRO!$E$41="Non-endemic")," ",IF(COUNTRY_INFO!C27=0," ",COUNTRY_INFO!C27))</f>
        <v>CATABOLA</v>
      </c>
      <c r="D27" s="15">
        <f>IF(AND(INTRO!$E$37="Non-endemic",INTRO!$E$41="Non-endemic"),0,IF(AND(OR(COUNTRY_INFO!$H27=0,COUNTRY_INFO!$H27=4,COUNTRY_INFO!$H27=99),OR(COUNTRY_INFO!$J27=0,COUNTRY_INFO!$J27=4)),0,COUNTRY_INFO!$E27))</f>
        <v>18918</v>
      </c>
      <c r="E27" s="15">
        <f>IF(AND(INTRO!$E$37="Non-endemic",INTRO!$E$41="Non-endemic"),0,IF(AND(OR(COUNTRY_INFO!$H27=0,COUNTRY_INFO!$H27=4,COUNTRY_INFO!$H27=99),OR(COUNTRY_INFO!$J27=0,COUNTRY_INFO!$J27=4)),0,COUNTRY_INFO!$F27))</f>
        <v>35314</v>
      </c>
      <c r="F27" s="15">
        <f t="shared" si="1"/>
        <v>54232</v>
      </c>
      <c r="G27" s="16">
        <f>IF(AND(INTRO!$E$37="Non-endemic",INTRO!$E$41="Non-endemic"),0,COUNTRY_INFO!P27)</f>
        <v>1</v>
      </c>
      <c r="H27" s="16">
        <f>IF(AND(INTRO!$E$37="Non-endemic",INTRO!$E$41="Non-endemic"),0,COUNTRY_INFO!R27)</f>
        <v>1</v>
      </c>
      <c r="I27" s="15">
        <f>IF(INTRO!$E$39="Non-endemic",IF($G27=1,DEC!I27,0),IF($G27=1,IVM!G27,0))</f>
        <v>102158</v>
      </c>
      <c r="J27" s="31" t="s">
        <v>336</v>
      </c>
      <c r="K27" s="52">
        <f>IF($J27="ALB", IF(INTRO!$E$39="Non-endemic", IF($H27&lt;&gt;0, IF($I27=0, $D27*$H27, $D27*($H27-$G27)), 0), $D27*$H27), 0)</f>
        <v>18918</v>
      </c>
      <c r="L27" s="15">
        <f t="shared" si="2"/>
        <v>0</v>
      </c>
      <c r="M27" s="3">
        <v>0</v>
      </c>
      <c r="N27" s="15">
        <f t="shared" si="3"/>
        <v>18918</v>
      </c>
      <c r="O27" s="52">
        <f>IF($J27="MBD", IF(INTRO!$E$39="Non-endemic", IF($H27&lt;&gt;0, IF($I27=0, $D27*$H27, $D27*($H27-$G27)), 0), $D27*$H27), 0)</f>
        <v>0</v>
      </c>
      <c r="P27" s="15">
        <f t="shared" si="4"/>
        <v>0</v>
      </c>
      <c r="Q27" s="3">
        <v>0</v>
      </c>
      <c r="R27" s="15">
        <f t="shared" si="5"/>
        <v>0</v>
      </c>
      <c r="S27" s="3">
        <v>0</v>
      </c>
      <c r="T27" s="17">
        <f t="shared" si="6"/>
        <v>102158</v>
      </c>
      <c r="U27" s="17">
        <f t="shared" si="7"/>
        <v>511</v>
      </c>
      <c r="V27" s="27"/>
      <c r="W27" s="17">
        <f t="shared" si="8"/>
        <v>0</v>
      </c>
      <c r="X27" s="17">
        <f t="shared" si="9"/>
        <v>0</v>
      </c>
      <c r="Y27" s="3">
        <v>0</v>
      </c>
      <c r="Z27" s="17">
        <f t="shared" si="10"/>
        <v>0</v>
      </c>
      <c r="AA27" s="17">
        <f t="shared" si="11"/>
        <v>0</v>
      </c>
    </row>
    <row r="28" spans="1:27" x14ac:dyDescent="0.25">
      <c r="A28" s="14" t="str">
        <f>IF(AND(INTRO!$E$37="Non-endemic",INTRO!$E$41="Non-endemic")," ",IF(COUNTRY_INFO!A28=0," ",COUNTRY_INFO!A28))</f>
        <v>Angola</v>
      </c>
      <c r="B28" s="14" t="str">
        <f>IF(AND(INTRO!$E$37="Non-endemic",INTRO!$E$41="Non-endemic")," ",IF(COUNTRY_INFO!B28=0," ",COUNTRY_INFO!B28))</f>
        <v>BIE</v>
      </c>
      <c r="C28" s="14" t="str">
        <f>IF(AND(INTRO!$E$37="Non-endemic",INTRO!$E$41="Non-endemic")," ",IF(COUNTRY_INFO!C28=0," ",COUNTRY_INFO!C28))</f>
        <v>CHINGUAR</v>
      </c>
      <c r="D28" s="15">
        <f>IF(AND(INTRO!$E$37="Non-endemic",INTRO!$E$41="Non-endemic"),0,IF(AND(OR(COUNTRY_INFO!$H28=0,COUNTRY_INFO!$H28=4,COUNTRY_INFO!$H28=99),OR(COUNTRY_INFO!$J28=0,COUNTRY_INFO!$J28=4)),0,COUNTRY_INFO!$E28))</f>
        <v>18788</v>
      </c>
      <c r="E28" s="15">
        <f>IF(AND(INTRO!$E$37="Non-endemic",INTRO!$E$41="Non-endemic"),0,IF(AND(OR(COUNTRY_INFO!$H28=0,COUNTRY_INFO!$H28=4,COUNTRY_INFO!$H28=99),OR(COUNTRY_INFO!$J28=0,COUNTRY_INFO!$J28=4)),0,COUNTRY_INFO!$F28))</f>
        <v>35071</v>
      </c>
      <c r="F28" s="15">
        <f t="shared" si="1"/>
        <v>53859</v>
      </c>
      <c r="G28" s="16">
        <f>IF(AND(INTRO!$E$37="Non-endemic",INTRO!$E$41="Non-endemic"),0,COUNTRY_INFO!P28)</f>
        <v>0</v>
      </c>
      <c r="H28" s="16">
        <f>IF(AND(INTRO!$E$37="Non-endemic",INTRO!$E$41="Non-endemic"),0,COUNTRY_INFO!R28)</f>
        <v>1</v>
      </c>
      <c r="I28" s="15">
        <f>IF(INTRO!$E$39="Non-endemic",IF($G28=1,DEC!I28,0),IF($G28=1,IVM!G28,0))</f>
        <v>0</v>
      </c>
      <c r="J28" s="31" t="s">
        <v>336</v>
      </c>
      <c r="K28" s="52">
        <f>IF($J28="ALB", IF(INTRO!$E$39="Non-endemic", IF($H28&lt;&gt;0, IF($I28=0, $D28*$H28, $D28*($H28-$G28)), 0), $D28*$H28), 0)</f>
        <v>18788</v>
      </c>
      <c r="L28" s="15">
        <f t="shared" si="2"/>
        <v>35071</v>
      </c>
      <c r="M28" s="3">
        <v>0</v>
      </c>
      <c r="N28" s="15">
        <f t="shared" si="3"/>
        <v>53859</v>
      </c>
      <c r="O28" s="52">
        <f>IF($J28="MBD", IF(INTRO!$E$39="Non-endemic", IF($H28&lt;&gt;0, IF($I28=0, $D28*$H28, $D28*($H28-$G28)), 0), $D28*$H28), 0)</f>
        <v>0</v>
      </c>
      <c r="P28" s="15">
        <f t="shared" si="4"/>
        <v>0</v>
      </c>
      <c r="Q28" s="3">
        <v>0</v>
      </c>
      <c r="R28" s="15">
        <f t="shared" si="5"/>
        <v>0</v>
      </c>
      <c r="S28" s="3">
        <v>0</v>
      </c>
      <c r="T28" s="17">
        <f t="shared" si="6"/>
        <v>0</v>
      </c>
      <c r="U28" s="17">
        <f t="shared" si="7"/>
        <v>0</v>
      </c>
      <c r="V28" s="27"/>
      <c r="W28" s="17">
        <f t="shared" si="8"/>
        <v>35071</v>
      </c>
      <c r="X28" s="17">
        <f t="shared" si="9"/>
        <v>176</v>
      </c>
      <c r="Y28" s="3">
        <v>0</v>
      </c>
      <c r="Z28" s="17">
        <f t="shared" si="10"/>
        <v>0</v>
      </c>
      <c r="AA28" s="17">
        <f t="shared" si="11"/>
        <v>0</v>
      </c>
    </row>
    <row r="29" spans="1:27" x14ac:dyDescent="0.25">
      <c r="A29" s="14" t="str">
        <f>IF(AND(INTRO!$E$37="Non-endemic",INTRO!$E$41="Non-endemic")," ",IF(COUNTRY_INFO!A29=0," ",COUNTRY_INFO!A29))</f>
        <v>Angola</v>
      </c>
      <c r="B29" s="14" t="str">
        <f>IF(AND(INTRO!$E$37="Non-endemic",INTRO!$E$41="Non-endemic")," ",IF(COUNTRY_INFO!B29=0," ",COUNTRY_INFO!B29))</f>
        <v>BIE</v>
      </c>
      <c r="C29" s="14" t="str">
        <f>IF(AND(INTRO!$E$37="Non-endemic",INTRO!$E$41="Non-endemic")," ",IF(COUNTRY_INFO!C29=0," ",COUNTRY_INFO!C29))</f>
        <v>CHITEMBO</v>
      </c>
      <c r="D29" s="15">
        <f>IF(AND(INTRO!$E$37="Non-endemic",INTRO!$E$41="Non-endemic"),0,IF(AND(OR(COUNTRY_INFO!$H29=0,COUNTRY_INFO!$H29=4,COUNTRY_INFO!$H29=99),OR(COUNTRY_INFO!$J29=0,COUNTRY_INFO!$J29=4)),0,COUNTRY_INFO!$E29))</f>
        <v>10969</v>
      </c>
      <c r="E29" s="15">
        <f>IF(AND(INTRO!$E$37="Non-endemic",INTRO!$E$41="Non-endemic"),0,IF(AND(OR(COUNTRY_INFO!$H29=0,COUNTRY_INFO!$H29=4,COUNTRY_INFO!$H29=99),OR(COUNTRY_INFO!$J29=0,COUNTRY_INFO!$J29=4)),0,COUNTRY_INFO!$F29))</f>
        <v>20475</v>
      </c>
      <c r="F29" s="15">
        <f t="shared" si="1"/>
        <v>31444</v>
      </c>
      <c r="G29" s="16">
        <f>IF(AND(INTRO!$E$37="Non-endemic",INTRO!$E$41="Non-endemic"),0,COUNTRY_INFO!P29)</f>
        <v>1</v>
      </c>
      <c r="H29" s="16">
        <f>IF(AND(INTRO!$E$37="Non-endemic",INTRO!$E$41="Non-endemic"),0,COUNTRY_INFO!R29)</f>
        <v>1</v>
      </c>
      <c r="I29" s="15">
        <f>IF(INTRO!$E$39="Non-endemic",IF($G29=1,DEC!I29,0),IF($G29=1,IVM!G29,0))</f>
        <v>59231</v>
      </c>
      <c r="J29" s="31" t="s">
        <v>336</v>
      </c>
      <c r="K29" s="52">
        <f>IF($J29="ALB", IF(INTRO!$E$39="Non-endemic", IF($H29&lt;&gt;0, IF($I29=0, $D29*$H29, $D29*($H29-$G29)), 0), $D29*$H29), 0)</f>
        <v>10969</v>
      </c>
      <c r="L29" s="15">
        <f t="shared" si="2"/>
        <v>0</v>
      </c>
      <c r="M29" s="3">
        <v>0</v>
      </c>
      <c r="N29" s="15">
        <f t="shared" si="3"/>
        <v>10969</v>
      </c>
      <c r="O29" s="52">
        <f>IF($J29="MBD", IF(INTRO!$E$39="Non-endemic", IF($H29&lt;&gt;0, IF($I29=0, $D29*$H29, $D29*($H29-$G29)), 0), $D29*$H29), 0)</f>
        <v>0</v>
      </c>
      <c r="P29" s="15">
        <f t="shared" si="4"/>
        <v>0</v>
      </c>
      <c r="Q29" s="3">
        <v>0</v>
      </c>
      <c r="R29" s="15">
        <f t="shared" si="5"/>
        <v>0</v>
      </c>
      <c r="S29" s="3">
        <v>0</v>
      </c>
      <c r="T29" s="17">
        <f t="shared" si="6"/>
        <v>59231</v>
      </c>
      <c r="U29" s="17">
        <f t="shared" si="7"/>
        <v>297</v>
      </c>
      <c r="V29" s="27"/>
      <c r="W29" s="17">
        <f t="shared" si="8"/>
        <v>0</v>
      </c>
      <c r="X29" s="17">
        <f t="shared" si="9"/>
        <v>0</v>
      </c>
      <c r="Y29" s="3">
        <v>0</v>
      </c>
      <c r="Z29" s="17">
        <f t="shared" si="10"/>
        <v>0</v>
      </c>
      <c r="AA29" s="17">
        <f t="shared" si="11"/>
        <v>0</v>
      </c>
    </row>
    <row r="30" spans="1:27" x14ac:dyDescent="0.25">
      <c r="A30" s="14" t="str">
        <f>IF(AND(INTRO!$E$37="Non-endemic",INTRO!$E$41="Non-endemic")," ",IF(COUNTRY_INFO!A30=0," ",COUNTRY_INFO!A30))</f>
        <v>Angola</v>
      </c>
      <c r="B30" s="14" t="str">
        <f>IF(AND(INTRO!$E$37="Non-endemic",INTRO!$E$41="Non-endemic")," ",IF(COUNTRY_INFO!B30=0," ",COUNTRY_INFO!B30))</f>
        <v>BIE</v>
      </c>
      <c r="C30" s="14" t="str">
        <f>IF(AND(INTRO!$E$37="Non-endemic",INTRO!$E$41="Non-endemic")," ",IF(COUNTRY_INFO!C30=0," ",COUNTRY_INFO!C30))</f>
        <v>CUEMBA</v>
      </c>
      <c r="D30" s="15">
        <f>IF(AND(INTRO!$E$37="Non-endemic",INTRO!$E$41="Non-endemic"),0,IF(AND(OR(COUNTRY_INFO!$H30=0,COUNTRY_INFO!$H30=4,COUNTRY_INFO!$H30=99),OR(COUNTRY_INFO!$J30=0,COUNTRY_INFO!$J30=4)),0,COUNTRY_INFO!$E30))</f>
        <v>8153</v>
      </c>
      <c r="E30" s="15">
        <f>IF(AND(INTRO!$E$37="Non-endemic",INTRO!$E$41="Non-endemic"),0,IF(AND(OR(COUNTRY_INFO!$H30=0,COUNTRY_INFO!$H30=4,COUNTRY_INFO!$H30=99),OR(COUNTRY_INFO!$J30=0,COUNTRY_INFO!$J30=4)),0,COUNTRY_INFO!$F30))</f>
        <v>15219</v>
      </c>
      <c r="F30" s="15">
        <f t="shared" si="1"/>
        <v>23372</v>
      </c>
      <c r="G30" s="16">
        <f>IF(AND(INTRO!$E$37="Non-endemic",INTRO!$E$41="Non-endemic"),0,COUNTRY_INFO!P30)</f>
        <v>0</v>
      </c>
      <c r="H30" s="16">
        <f>IF(AND(INTRO!$E$37="Non-endemic",INTRO!$E$41="Non-endemic"),0,COUNTRY_INFO!R30)</f>
        <v>1</v>
      </c>
      <c r="I30" s="15">
        <f>IF(INTRO!$E$39="Non-endemic",IF($G30=1,DEC!I30,0),IF($G30=1,IVM!G30,0))</f>
        <v>0</v>
      </c>
      <c r="J30" s="31" t="s">
        <v>336</v>
      </c>
      <c r="K30" s="52">
        <f>IF($J30="ALB", IF(INTRO!$E$39="Non-endemic", IF($H30&lt;&gt;0, IF($I30=0, $D30*$H30, $D30*($H30-$G30)), 0), $D30*$H30), 0)</f>
        <v>8153</v>
      </c>
      <c r="L30" s="15">
        <f t="shared" si="2"/>
        <v>15219</v>
      </c>
      <c r="M30" s="3">
        <v>0</v>
      </c>
      <c r="N30" s="15">
        <f t="shared" si="3"/>
        <v>23372</v>
      </c>
      <c r="O30" s="52">
        <f>IF($J30="MBD", IF(INTRO!$E$39="Non-endemic", IF($H30&lt;&gt;0, IF($I30=0, $D30*$H30, $D30*($H30-$G30)), 0), $D30*$H30), 0)</f>
        <v>0</v>
      </c>
      <c r="P30" s="15">
        <f t="shared" si="4"/>
        <v>0</v>
      </c>
      <c r="Q30" s="3">
        <v>0</v>
      </c>
      <c r="R30" s="15">
        <f t="shared" si="5"/>
        <v>0</v>
      </c>
      <c r="S30" s="3">
        <v>0</v>
      </c>
      <c r="T30" s="17">
        <f t="shared" si="6"/>
        <v>0</v>
      </c>
      <c r="U30" s="17">
        <f t="shared" si="7"/>
        <v>0</v>
      </c>
      <c r="V30" s="27"/>
      <c r="W30" s="17">
        <f t="shared" si="8"/>
        <v>15219</v>
      </c>
      <c r="X30" s="17">
        <f t="shared" si="9"/>
        <v>77</v>
      </c>
      <c r="Y30" s="3">
        <v>0</v>
      </c>
      <c r="Z30" s="17">
        <f t="shared" si="10"/>
        <v>0</v>
      </c>
      <c r="AA30" s="17">
        <f t="shared" si="11"/>
        <v>0</v>
      </c>
    </row>
    <row r="31" spans="1:27" x14ac:dyDescent="0.25">
      <c r="A31" s="14" t="str">
        <f>IF(AND(INTRO!$E$37="Non-endemic",INTRO!$E$41="Non-endemic")," ",IF(COUNTRY_INFO!A31=0," ",COUNTRY_INFO!A31))</f>
        <v>Angola</v>
      </c>
      <c r="B31" s="14" t="str">
        <f>IF(AND(INTRO!$E$37="Non-endemic",INTRO!$E$41="Non-endemic")," ",IF(COUNTRY_INFO!B31=0," ",COUNTRY_INFO!B31))</f>
        <v>BIE</v>
      </c>
      <c r="C31" s="14" t="str">
        <f>IF(AND(INTRO!$E$37="Non-endemic",INTRO!$E$41="Non-endemic")," ",IF(COUNTRY_INFO!C31=0," ",COUNTRY_INFO!C31))</f>
        <v>CUNHINGA</v>
      </c>
      <c r="D31" s="15">
        <f>IF(AND(INTRO!$E$37="Non-endemic",INTRO!$E$41="Non-endemic"),0,IF(AND(OR(COUNTRY_INFO!$H31=0,COUNTRY_INFO!$H31=4,COUNTRY_INFO!$H31=99),OR(COUNTRY_INFO!$J31=0,COUNTRY_INFO!$J31=4)),0,COUNTRY_INFO!$E31))</f>
        <v>11074</v>
      </c>
      <c r="E31" s="15">
        <f>IF(AND(INTRO!$E$37="Non-endemic",INTRO!$E$41="Non-endemic"),0,IF(AND(OR(COUNTRY_INFO!$H31=0,COUNTRY_INFO!$H31=4,COUNTRY_INFO!$H31=99),OR(COUNTRY_INFO!$J31=0,COUNTRY_INFO!$J31=4)),0,COUNTRY_INFO!$F31))</f>
        <v>20671</v>
      </c>
      <c r="F31" s="15">
        <f t="shared" si="1"/>
        <v>31745</v>
      </c>
      <c r="G31" s="16">
        <f>IF(AND(INTRO!$E$37="Non-endemic",INTRO!$E$41="Non-endemic"),0,COUNTRY_INFO!P31)</f>
        <v>1</v>
      </c>
      <c r="H31" s="16">
        <f>IF(AND(INTRO!$E$37="Non-endemic",INTRO!$E$41="Non-endemic"),0,COUNTRY_INFO!R31)</f>
        <v>1</v>
      </c>
      <c r="I31" s="15">
        <f>IF(INTRO!$E$39="Non-endemic",IF($G31=1,DEC!I31,0),IF($G31=1,IVM!G31,0))</f>
        <v>59799</v>
      </c>
      <c r="J31" s="31" t="s">
        <v>336</v>
      </c>
      <c r="K31" s="52">
        <f>IF($J31="ALB", IF(INTRO!$E$39="Non-endemic", IF($H31&lt;&gt;0, IF($I31=0, $D31*$H31, $D31*($H31-$G31)), 0), $D31*$H31), 0)</f>
        <v>11074</v>
      </c>
      <c r="L31" s="15">
        <f t="shared" si="2"/>
        <v>0</v>
      </c>
      <c r="M31" s="3">
        <v>0</v>
      </c>
      <c r="N31" s="15">
        <f t="shared" si="3"/>
        <v>11074</v>
      </c>
      <c r="O31" s="52">
        <f>IF($J31="MBD", IF(INTRO!$E$39="Non-endemic", IF($H31&lt;&gt;0, IF($I31=0, $D31*$H31, $D31*($H31-$G31)), 0), $D31*$H31), 0)</f>
        <v>0</v>
      </c>
      <c r="P31" s="15">
        <f t="shared" si="4"/>
        <v>0</v>
      </c>
      <c r="Q31" s="3">
        <v>0</v>
      </c>
      <c r="R31" s="15">
        <f t="shared" si="5"/>
        <v>0</v>
      </c>
      <c r="S31" s="3">
        <v>0</v>
      </c>
      <c r="T31" s="17">
        <f t="shared" si="6"/>
        <v>59799</v>
      </c>
      <c r="U31" s="17">
        <f t="shared" si="7"/>
        <v>299</v>
      </c>
      <c r="V31" s="27"/>
      <c r="W31" s="17">
        <f t="shared" si="8"/>
        <v>0</v>
      </c>
      <c r="X31" s="17">
        <f t="shared" si="9"/>
        <v>0</v>
      </c>
      <c r="Y31" s="3">
        <v>0</v>
      </c>
      <c r="Z31" s="17">
        <f t="shared" si="10"/>
        <v>0</v>
      </c>
      <c r="AA31" s="17">
        <f t="shared" si="11"/>
        <v>0</v>
      </c>
    </row>
    <row r="32" spans="1:27" x14ac:dyDescent="0.25">
      <c r="A32" s="14" t="str">
        <f>IF(AND(INTRO!$E$37="Non-endemic",INTRO!$E$41="Non-endemic")," ",IF(COUNTRY_INFO!A32=0," ",COUNTRY_INFO!A32))</f>
        <v>Angola</v>
      </c>
      <c r="B32" s="14" t="str">
        <f>IF(AND(INTRO!$E$37="Non-endemic",INTRO!$E$41="Non-endemic")," ",IF(COUNTRY_INFO!B32=0," ",COUNTRY_INFO!B32))</f>
        <v>BIE</v>
      </c>
      <c r="C32" s="14" t="str">
        <f>IF(AND(INTRO!$E$37="Non-endemic",INTRO!$E$41="Non-endemic")," ",IF(COUNTRY_INFO!C32=0," ",COUNTRY_INFO!C32))</f>
        <v>KUITO</v>
      </c>
      <c r="D32" s="15">
        <f>IF(AND(INTRO!$E$37="Non-endemic",INTRO!$E$41="Non-endemic"),0,IF(AND(OR(COUNTRY_INFO!$H32=0,COUNTRY_INFO!$H32=4,COUNTRY_INFO!$H32=99),OR(COUNTRY_INFO!$J32=0,COUNTRY_INFO!$J32=4)),0,COUNTRY_INFO!$E32))</f>
        <v>67841</v>
      </c>
      <c r="E32" s="15">
        <f>IF(AND(INTRO!$E$37="Non-endemic",INTRO!$E$41="Non-endemic"),0,IF(AND(OR(COUNTRY_INFO!$H32=0,COUNTRY_INFO!$H32=4,COUNTRY_INFO!$H32=99),OR(COUNTRY_INFO!$J32=0,COUNTRY_INFO!$J32=4)),0,COUNTRY_INFO!$F32))</f>
        <v>126636</v>
      </c>
      <c r="F32" s="15">
        <f t="shared" si="1"/>
        <v>194477</v>
      </c>
      <c r="G32" s="16">
        <f>IF(AND(INTRO!$E$37="Non-endemic",INTRO!$E$41="Non-endemic"),0,COUNTRY_INFO!P32)</f>
        <v>1</v>
      </c>
      <c r="H32" s="16">
        <f>IF(AND(INTRO!$E$37="Non-endemic",INTRO!$E$41="Non-endemic"),0,COUNTRY_INFO!R32)</f>
        <v>1</v>
      </c>
      <c r="I32" s="15">
        <f>IF(INTRO!$E$39="Non-endemic",IF($G32=1,DEC!I32,0),IF($G32=1,IVM!G32,0))</f>
        <v>366340</v>
      </c>
      <c r="J32" s="31" t="s">
        <v>336</v>
      </c>
      <c r="K32" s="52">
        <f>IF($J32="ALB", IF(INTRO!$E$39="Non-endemic", IF($H32&lt;&gt;0, IF($I32=0, $D32*$H32, $D32*($H32-$G32)), 0), $D32*$H32), 0)</f>
        <v>67841</v>
      </c>
      <c r="L32" s="15">
        <f t="shared" si="2"/>
        <v>0</v>
      </c>
      <c r="M32" s="3">
        <v>0</v>
      </c>
      <c r="N32" s="15">
        <f t="shared" si="3"/>
        <v>67841</v>
      </c>
      <c r="O32" s="52">
        <f>IF($J32="MBD", IF(INTRO!$E$39="Non-endemic", IF($H32&lt;&gt;0, IF($I32=0, $D32*$H32, $D32*($H32-$G32)), 0), $D32*$H32), 0)</f>
        <v>0</v>
      </c>
      <c r="P32" s="15">
        <f t="shared" si="4"/>
        <v>0</v>
      </c>
      <c r="Q32" s="3">
        <v>0</v>
      </c>
      <c r="R32" s="15">
        <f t="shared" si="5"/>
        <v>0</v>
      </c>
      <c r="S32" s="3">
        <v>0</v>
      </c>
      <c r="T32" s="17">
        <f t="shared" si="6"/>
        <v>366340</v>
      </c>
      <c r="U32" s="17">
        <f t="shared" si="7"/>
        <v>1832</v>
      </c>
      <c r="V32" s="27"/>
      <c r="W32" s="17">
        <f t="shared" si="8"/>
        <v>0</v>
      </c>
      <c r="X32" s="17">
        <f t="shared" si="9"/>
        <v>0</v>
      </c>
      <c r="Y32" s="3">
        <v>0</v>
      </c>
      <c r="Z32" s="17">
        <f t="shared" si="10"/>
        <v>0</v>
      </c>
      <c r="AA32" s="17">
        <f t="shared" si="11"/>
        <v>0</v>
      </c>
    </row>
    <row r="33" spans="1:27" x14ac:dyDescent="0.25">
      <c r="A33" s="14" t="str">
        <f>IF(AND(INTRO!$E$37="Non-endemic",INTRO!$E$41="Non-endemic")," ",IF(COUNTRY_INFO!A33=0," ",COUNTRY_INFO!A33))</f>
        <v>Angola</v>
      </c>
      <c r="B33" s="14" t="str">
        <f>IF(AND(INTRO!$E$37="Non-endemic",INTRO!$E$41="Non-endemic")," ",IF(COUNTRY_INFO!B33=0," ",COUNTRY_INFO!B33))</f>
        <v>BIE</v>
      </c>
      <c r="C33" s="14" t="str">
        <f>IF(AND(INTRO!$E$37="Non-endemic",INTRO!$E$41="Non-endemic")," ",IF(COUNTRY_INFO!C33=0," ",COUNTRY_INFO!C33))</f>
        <v>NHAREA</v>
      </c>
      <c r="D33" s="15">
        <f>IF(AND(INTRO!$E$37="Non-endemic",INTRO!$E$41="Non-endemic"),0,IF(AND(OR(COUNTRY_INFO!$H33=0,COUNTRY_INFO!$H33=4,COUNTRY_INFO!$H33=99),OR(COUNTRY_INFO!$J33=0,COUNTRY_INFO!$J33=4)),0,COUNTRY_INFO!$E33))</f>
        <v>18177</v>
      </c>
      <c r="E33" s="15">
        <f>IF(AND(INTRO!$E$37="Non-endemic",INTRO!$E$41="Non-endemic"),0,IF(AND(OR(COUNTRY_INFO!$H33=0,COUNTRY_INFO!$H33=4,COUNTRY_INFO!$H33=99),OR(COUNTRY_INFO!$J33=0,COUNTRY_INFO!$J33=4)),0,COUNTRY_INFO!$F33))</f>
        <v>33931</v>
      </c>
      <c r="F33" s="15">
        <f t="shared" si="1"/>
        <v>52108</v>
      </c>
      <c r="G33" s="16">
        <f>IF(AND(INTRO!$E$37="Non-endemic",INTRO!$E$41="Non-endemic"),0,COUNTRY_INFO!P33)</f>
        <v>1</v>
      </c>
      <c r="H33" s="16">
        <f>IF(AND(INTRO!$E$37="Non-endemic",INTRO!$E$41="Non-endemic"),0,COUNTRY_INFO!R33)</f>
        <v>1</v>
      </c>
      <c r="I33" s="15">
        <f>IF(INTRO!$E$39="Non-endemic",IF($G33=1,DEC!I33,0),IF($G33=1,IVM!G33,0))</f>
        <v>98157</v>
      </c>
      <c r="J33" s="31" t="s">
        <v>336</v>
      </c>
      <c r="K33" s="52">
        <f>IF($J33="ALB", IF(INTRO!$E$39="Non-endemic", IF($H33&lt;&gt;0, IF($I33=0, $D33*$H33, $D33*($H33-$G33)), 0), $D33*$H33), 0)</f>
        <v>18177</v>
      </c>
      <c r="L33" s="15">
        <f t="shared" si="2"/>
        <v>0</v>
      </c>
      <c r="M33" s="3">
        <v>0</v>
      </c>
      <c r="N33" s="15">
        <f t="shared" si="3"/>
        <v>18177</v>
      </c>
      <c r="O33" s="52">
        <f>IF($J33="MBD", IF(INTRO!$E$39="Non-endemic", IF($H33&lt;&gt;0, IF($I33=0, $D33*$H33, $D33*($H33-$G33)), 0), $D33*$H33), 0)</f>
        <v>0</v>
      </c>
      <c r="P33" s="15">
        <f t="shared" si="4"/>
        <v>0</v>
      </c>
      <c r="Q33" s="3">
        <v>0</v>
      </c>
      <c r="R33" s="15">
        <f t="shared" si="5"/>
        <v>0</v>
      </c>
      <c r="S33" s="3">
        <v>0</v>
      </c>
      <c r="T33" s="17">
        <f t="shared" si="6"/>
        <v>98157</v>
      </c>
      <c r="U33" s="17">
        <f t="shared" si="7"/>
        <v>491</v>
      </c>
      <c r="V33" s="27"/>
      <c r="W33" s="17">
        <f t="shared" si="8"/>
        <v>0</v>
      </c>
      <c r="X33" s="17">
        <f t="shared" si="9"/>
        <v>0</v>
      </c>
      <c r="Y33" s="3">
        <v>0</v>
      </c>
      <c r="Z33" s="17">
        <f t="shared" si="10"/>
        <v>0</v>
      </c>
      <c r="AA33" s="17">
        <f t="shared" si="11"/>
        <v>0</v>
      </c>
    </row>
    <row r="34" spans="1:27" x14ac:dyDescent="0.25">
      <c r="A34" s="14" t="str">
        <f>IF(AND(INTRO!$E$37="Non-endemic",INTRO!$E$41="Non-endemic")," ",IF(COUNTRY_INFO!A34=0," ",COUNTRY_INFO!A34))</f>
        <v>Angola</v>
      </c>
      <c r="B34" s="14" t="str">
        <f>IF(AND(INTRO!$E$37="Non-endemic",INTRO!$E$41="Non-endemic")," ",IF(COUNTRY_INFO!B34=0," ",COUNTRY_INFO!B34))</f>
        <v>CABINDA</v>
      </c>
      <c r="C34" s="14" t="str">
        <f>IF(AND(INTRO!$E$37="Non-endemic",INTRO!$E$41="Non-endemic")," ",IF(COUNTRY_INFO!C34=0," ",COUNTRY_INFO!C34))</f>
        <v>BELIZE</v>
      </c>
      <c r="D34" s="15">
        <f>IF(AND(INTRO!$E$37="Non-endemic",INTRO!$E$41="Non-endemic"),0,IF(AND(OR(COUNTRY_INFO!$H34=0,COUNTRY_INFO!$H34=4,COUNTRY_INFO!$H34=99),OR(COUNTRY_INFO!$J34=0,COUNTRY_INFO!$J34=4)),0,COUNTRY_INFO!$E34))</f>
        <v>3111</v>
      </c>
      <c r="E34" s="15">
        <f>IF(AND(INTRO!$E$37="Non-endemic",INTRO!$E$41="Non-endemic"),0,IF(AND(OR(COUNTRY_INFO!$H34=0,COUNTRY_INFO!$H34=4,COUNTRY_INFO!$H34=99),OR(COUNTRY_INFO!$J34=0,COUNTRY_INFO!$J34=4)),0,COUNTRY_INFO!$F34))</f>
        <v>5808</v>
      </c>
      <c r="F34" s="15">
        <f t="shared" si="1"/>
        <v>8919</v>
      </c>
      <c r="G34" s="16">
        <f>IF(AND(INTRO!$E$37="Non-endemic",INTRO!$E$41="Non-endemic"),0,COUNTRY_INFO!P34)</f>
        <v>0</v>
      </c>
      <c r="H34" s="16">
        <f>IF(AND(INTRO!$E$37="Non-endemic",INTRO!$E$41="Non-endemic"),0,COUNTRY_INFO!R34)</f>
        <v>1</v>
      </c>
      <c r="I34" s="15">
        <f>IF(INTRO!$E$39="Non-endemic",IF($G34=1,DEC!I34,0),IF($G34=1,IVM!G34,0))</f>
        <v>0</v>
      </c>
      <c r="J34" s="31" t="s">
        <v>336</v>
      </c>
      <c r="K34" s="52">
        <f>IF($J34="ALB", IF(INTRO!$E$39="Non-endemic", IF($H34&lt;&gt;0, IF($I34=0, $D34*$H34, $D34*($H34-$G34)), 0), $D34*$H34), 0)</f>
        <v>3111</v>
      </c>
      <c r="L34" s="15">
        <f t="shared" si="2"/>
        <v>5808</v>
      </c>
      <c r="M34" s="3">
        <v>0</v>
      </c>
      <c r="N34" s="15">
        <f t="shared" si="3"/>
        <v>8919</v>
      </c>
      <c r="O34" s="52">
        <f>IF($J34="MBD", IF(INTRO!$E$39="Non-endemic", IF($H34&lt;&gt;0, IF($I34=0, $D34*$H34, $D34*($H34-$G34)), 0), $D34*$H34), 0)</f>
        <v>0</v>
      </c>
      <c r="P34" s="15">
        <f t="shared" si="4"/>
        <v>0</v>
      </c>
      <c r="Q34" s="3">
        <v>0</v>
      </c>
      <c r="R34" s="15">
        <f t="shared" si="5"/>
        <v>0</v>
      </c>
      <c r="S34" s="3">
        <v>0</v>
      </c>
      <c r="T34" s="17">
        <f t="shared" si="6"/>
        <v>0</v>
      </c>
      <c r="U34" s="17">
        <f t="shared" si="7"/>
        <v>0</v>
      </c>
      <c r="V34" s="27"/>
      <c r="W34" s="17">
        <f t="shared" si="8"/>
        <v>5808</v>
      </c>
      <c r="X34" s="17">
        <f t="shared" si="9"/>
        <v>30</v>
      </c>
      <c r="Y34" s="3">
        <v>0</v>
      </c>
      <c r="Z34" s="17">
        <f t="shared" si="10"/>
        <v>0</v>
      </c>
      <c r="AA34" s="17">
        <f t="shared" si="11"/>
        <v>0</v>
      </c>
    </row>
    <row r="35" spans="1:27" x14ac:dyDescent="0.25">
      <c r="A35" s="14" t="str">
        <f>IF(AND(INTRO!$E$37="Non-endemic",INTRO!$E$41="Non-endemic")," ",IF(COUNTRY_INFO!A35=0," ",COUNTRY_INFO!A35))</f>
        <v>Angola</v>
      </c>
      <c r="B35" s="14" t="str">
        <f>IF(AND(INTRO!$E$37="Non-endemic",INTRO!$E$41="Non-endemic")," ",IF(COUNTRY_INFO!B35=0," ",COUNTRY_INFO!B35))</f>
        <v>CABINDA</v>
      </c>
      <c r="C35" s="14" t="str">
        <f>IF(AND(INTRO!$E$37="Non-endemic",INTRO!$E$41="Non-endemic")," ",IF(COUNTRY_INFO!C35=0," ",COUNTRY_INFO!C35))</f>
        <v>BUCO ZAU</v>
      </c>
      <c r="D35" s="15">
        <f>IF(AND(INTRO!$E$37="Non-endemic",INTRO!$E$41="Non-endemic"),0,IF(AND(OR(COUNTRY_INFO!$H35=0,COUNTRY_INFO!$H35=4,COUNTRY_INFO!$H35=99),OR(COUNTRY_INFO!$J35=0,COUNTRY_INFO!$J35=4)),0,COUNTRY_INFO!$E35))</f>
        <v>5413</v>
      </c>
      <c r="E35" s="15">
        <f>IF(AND(INTRO!$E$37="Non-endemic",INTRO!$E$41="Non-endemic"),0,IF(AND(OR(COUNTRY_INFO!$H35=0,COUNTRY_INFO!$H35=4,COUNTRY_INFO!$H35=99),OR(COUNTRY_INFO!$J35=0,COUNTRY_INFO!$J35=4)),0,COUNTRY_INFO!$F35))</f>
        <v>10104</v>
      </c>
      <c r="F35" s="15">
        <f t="shared" si="1"/>
        <v>15517</v>
      </c>
      <c r="G35" s="16">
        <f>IF(AND(INTRO!$E$37="Non-endemic",INTRO!$E$41="Non-endemic"),0,COUNTRY_INFO!P35)</f>
        <v>0</v>
      </c>
      <c r="H35" s="16">
        <f>IF(AND(INTRO!$E$37="Non-endemic",INTRO!$E$41="Non-endemic"),0,COUNTRY_INFO!R35)</f>
        <v>1</v>
      </c>
      <c r="I35" s="15">
        <f>IF(INTRO!$E$39="Non-endemic",IF($G35=1,DEC!I35,0),IF($G35=1,IVM!G35,0))</f>
        <v>0</v>
      </c>
      <c r="J35" s="31" t="s">
        <v>336</v>
      </c>
      <c r="K35" s="52">
        <f>IF($J35="ALB", IF(INTRO!$E$39="Non-endemic", IF($H35&lt;&gt;0, IF($I35=0, $D35*$H35, $D35*($H35-$G35)), 0), $D35*$H35), 0)</f>
        <v>5413</v>
      </c>
      <c r="L35" s="15">
        <f t="shared" si="2"/>
        <v>10104</v>
      </c>
      <c r="M35" s="3">
        <v>0</v>
      </c>
      <c r="N35" s="15">
        <f t="shared" si="3"/>
        <v>15517</v>
      </c>
      <c r="O35" s="52">
        <f>IF($J35="MBD", IF(INTRO!$E$39="Non-endemic", IF($H35&lt;&gt;0, IF($I35=0, $D35*$H35, $D35*($H35-$G35)), 0), $D35*$H35), 0)</f>
        <v>0</v>
      </c>
      <c r="P35" s="15">
        <f t="shared" si="4"/>
        <v>0</v>
      </c>
      <c r="Q35" s="3">
        <v>0</v>
      </c>
      <c r="R35" s="15">
        <f t="shared" si="5"/>
        <v>0</v>
      </c>
      <c r="S35" s="3">
        <v>0</v>
      </c>
      <c r="T35" s="17">
        <f t="shared" si="6"/>
        <v>0</v>
      </c>
      <c r="U35" s="17">
        <f t="shared" si="7"/>
        <v>0</v>
      </c>
      <c r="V35" s="27"/>
      <c r="W35" s="17">
        <f t="shared" si="8"/>
        <v>10104</v>
      </c>
      <c r="X35" s="17">
        <f t="shared" si="9"/>
        <v>51</v>
      </c>
      <c r="Y35" s="3">
        <v>0</v>
      </c>
      <c r="Z35" s="17">
        <f t="shared" si="10"/>
        <v>0</v>
      </c>
      <c r="AA35" s="17">
        <f t="shared" si="11"/>
        <v>0</v>
      </c>
    </row>
    <row r="36" spans="1:27" x14ac:dyDescent="0.25">
      <c r="A36" s="14" t="str">
        <f>IF(AND(INTRO!$E$37="Non-endemic",INTRO!$E$41="Non-endemic")," ",IF(COUNTRY_INFO!A36=0," ",COUNTRY_INFO!A36))</f>
        <v>Angola</v>
      </c>
      <c r="B36" s="14" t="str">
        <f>IF(AND(INTRO!$E$37="Non-endemic",INTRO!$E$41="Non-endemic")," ",IF(COUNTRY_INFO!B36=0," ",COUNTRY_INFO!B36))</f>
        <v>CABINDA</v>
      </c>
      <c r="C36" s="14" t="str">
        <f>IF(AND(INTRO!$E$37="Non-endemic",INTRO!$E$41="Non-endemic")," ",IF(COUNTRY_INFO!C36=0," ",COUNTRY_INFO!C36))</f>
        <v>CABINDA</v>
      </c>
      <c r="D36" s="15">
        <f>IF(AND(INTRO!$E$37="Non-endemic",INTRO!$E$41="Non-endemic"),0,IF(AND(OR(COUNTRY_INFO!$H36=0,COUNTRY_INFO!$H36=4,COUNTRY_INFO!$H36=99),OR(COUNTRY_INFO!$J36=0,COUNTRY_INFO!$J36=4)),0,COUNTRY_INFO!$E36))</f>
        <v>95676</v>
      </c>
      <c r="E36" s="15">
        <f>IF(AND(INTRO!$E$37="Non-endemic",INTRO!$E$41="Non-endemic"),0,IF(AND(OR(COUNTRY_INFO!$H36=0,COUNTRY_INFO!$H36=4,COUNTRY_INFO!$H36=99),OR(COUNTRY_INFO!$J36=0,COUNTRY_INFO!$J36=4)),0,COUNTRY_INFO!$F36))</f>
        <v>178596</v>
      </c>
      <c r="F36" s="15">
        <f t="shared" si="1"/>
        <v>274272</v>
      </c>
      <c r="G36" s="16">
        <f>IF(AND(INTRO!$E$37="Non-endemic",INTRO!$E$41="Non-endemic"),0,COUNTRY_INFO!P36)</f>
        <v>0</v>
      </c>
      <c r="H36" s="16">
        <f>IF(AND(INTRO!$E$37="Non-endemic",INTRO!$E$41="Non-endemic"),0,COUNTRY_INFO!R36)</f>
        <v>1</v>
      </c>
      <c r="I36" s="15">
        <f>IF(INTRO!$E$39="Non-endemic",IF($G36=1,DEC!I36,0),IF($G36=1,IVM!G36,0))</f>
        <v>0</v>
      </c>
      <c r="J36" s="31" t="s">
        <v>336</v>
      </c>
      <c r="K36" s="52">
        <f>IF($J36="ALB", IF(INTRO!$E$39="Non-endemic", IF($H36&lt;&gt;0, IF($I36=0, $D36*$H36, $D36*($H36-$G36)), 0), $D36*$H36), 0)</f>
        <v>95676</v>
      </c>
      <c r="L36" s="15">
        <f t="shared" si="2"/>
        <v>178596</v>
      </c>
      <c r="M36" s="3">
        <v>0</v>
      </c>
      <c r="N36" s="15">
        <f t="shared" si="3"/>
        <v>274272</v>
      </c>
      <c r="O36" s="52">
        <f>IF($J36="MBD", IF(INTRO!$E$39="Non-endemic", IF($H36&lt;&gt;0, IF($I36=0, $D36*$H36, $D36*($H36-$G36)), 0), $D36*$H36), 0)</f>
        <v>0</v>
      </c>
      <c r="P36" s="15">
        <f t="shared" si="4"/>
        <v>0</v>
      </c>
      <c r="Q36" s="3">
        <v>0</v>
      </c>
      <c r="R36" s="15">
        <f t="shared" si="5"/>
        <v>0</v>
      </c>
      <c r="S36" s="3">
        <v>0</v>
      </c>
      <c r="T36" s="17">
        <f t="shared" si="6"/>
        <v>0</v>
      </c>
      <c r="U36" s="17">
        <f t="shared" si="7"/>
        <v>0</v>
      </c>
      <c r="V36" s="27"/>
      <c r="W36" s="17">
        <f t="shared" si="8"/>
        <v>178596</v>
      </c>
      <c r="X36" s="17">
        <f t="shared" si="9"/>
        <v>893</v>
      </c>
      <c r="Y36" s="3">
        <v>0</v>
      </c>
      <c r="Z36" s="17">
        <f t="shared" si="10"/>
        <v>0</v>
      </c>
      <c r="AA36" s="17">
        <f t="shared" si="11"/>
        <v>0</v>
      </c>
    </row>
    <row r="37" spans="1:27" x14ac:dyDescent="0.25">
      <c r="A37" s="14" t="str">
        <f>IF(AND(INTRO!$E$37="Non-endemic",INTRO!$E$41="Non-endemic")," ",IF(COUNTRY_INFO!A37=0," ",COUNTRY_INFO!A37))</f>
        <v>Angola</v>
      </c>
      <c r="B37" s="14" t="str">
        <f>IF(AND(INTRO!$E$37="Non-endemic",INTRO!$E$41="Non-endemic")," ",IF(COUNTRY_INFO!B37=0," ",COUNTRY_INFO!B37))</f>
        <v>CABINDA</v>
      </c>
      <c r="C37" s="14" t="str">
        <f>IF(AND(INTRO!$E$37="Non-endemic",INTRO!$E$41="Non-endemic")," ",IF(COUNTRY_INFO!C37=0," ",COUNTRY_INFO!C37))</f>
        <v>CACONGO</v>
      </c>
      <c r="D37" s="15">
        <f>IF(AND(INTRO!$E$37="Non-endemic",INTRO!$E$41="Non-endemic"),0,IF(AND(OR(COUNTRY_INFO!$H37=0,COUNTRY_INFO!$H37=4,COUNTRY_INFO!$H37=99),OR(COUNTRY_INFO!$J37=0,COUNTRY_INFO!$J37=4)),0,COUNTRY_INFO!$E37))</f>
        <v>5882</v>
      </c>
      <c r="E37" s="15">
        <f>IF(AND(INTRO!$E$37="Non-endemic",INTRO!$E$41="Non-endemic"),0,IF(AND(OR(COUNTRY_INFO!$H37=0,COUNTRY_INFO!$H37=4,COUNTRY_INFO!$H37=99),OR(COUNTRY_INFO!$J37=0,COUNTRY_INFO!$J37=4)),0,COUNTRY_INFO!$F37))</f>
        <v>10980</v>
      </c>
      <c r="F37" s="15">
        <f t="shared" si="1"/>
        <v>16862</v>
      </c>
      <c r="G37" s="16">
        <f>IF(AND(INTRO!$E$37="Non-endemic",INTRO!$E$41="Non-endemic"),0,COUNTRY_INFO!P37)</f>
        <v>0</v>
      </c>
      <c r="H37" s="16">
        <f>IF(AND(INTRO!$E$37="Non-endemic",INTRO!$E$41="Non-endemic"),0,COUNTRY_INFO!R37)</f>
        <v>1</v>
      </c>
      <c r="I37" s="15">
        <f>IF(INTRO!$E$39="Non-endemic",IF($G37=1,DEC!I37,0),IF($G37=1,IVM!G37,0))</f>
        <v>0</v>
      </c>
      <c r="J37" s="31" t="s">
        <v>336</v>
      </c>
      <c r="K37" s="52">
        <f>IF($J37="ALB", IF(INTRO!$E$39="Non-endemic", IF($H37&lt;&gt;0, IF($I37=0, $D37*$H37, $D37*($H37-$G37)), 0), $D37*$H37), 0)</f>
        <v>5882</v>
      </c>
      <c r="L37" s="15">
        <f t="shared" si="2"/>
        <v>10980</v>
      </c>
      <c r="M37" s="3">
        <v>0</v>
      </c>
      <c r="N37" s="15">
        <f t="shared" si="3"/>
        <v>16862</v>
      </c>
      <c r="O37" s="52">
        <f>IF($J37="MBD", IF(INTRO!$E$39="Non-endemic", IF($H37&lt;&gt;0, IF($I37=0, $D37*$H37, $D37*($H37-$G37)), 0), $D37*$H37), 0)</f>
        <v>0</v>
      </c>
      <c r="P37" s="15">
        <f t="shared" si="4"/>
        <v>0</v>
      </c>
      <c r="Q37" s="3">
        <v>0</v>
      </c>
      <c r="R37" s="15">
        <f t="shared" si="5"/>
        <v>0</v>
      </c>
      <c r="S37" s="3">
        <v>0</v>
      </c>
      <c r="T37" s="17">
        <f t="shared" si="6"/>
        <v>0</v>
      </c>
      <c r="U37" s="17">
        <f t="shared" si="7"/>
        <v>0</v>
      </c>
      <c r="V37" s="27"/>
      <c r="W37" s="17">
        <f t="shared" si="8"/>
        <v>10980</v>
      </c>
      <c r="X37" s="17">
        <f t="shared" si="9"/>
        <v>55</v>
      </c>
      <c r="Y37" s="3">
        <v>0</v>
      </c>
      <c r="Z37" s="17">
        <f t="shared" si="10"/>
        <v>0</v>
      </c>
      <c r="AA37" s="17">
        <f t="shared" si="11"/>
        <v>0</v>
      </c>
    </row>
    <row r="38" spans="1:27" x14ac:dyDescent="0.25">
      <c r="A38" s="14" t="str">
        <f>IF(AND(INTRO!$E$37="Non-endemic",INTRO!$E$41="Non-endemic")," ",IF(COUNTRY_INFO!A38=0," ",COUNTRY_INFO!A38))</f>
        <v>Angola</v>
      </c>
      <c r="B38" s="14" t="str">
        <f>IF(AND(INTRO!$E$37="Non-endemic",INTRO!$E$41="Non-endemic")," ",IF(COUNTRY_INFO!B38=0," ",COUNTRY_INFO!B38))</f>
        <v>CUNENE</v>
      </c>
      <c r="C38" s="14" t="str">
        <f>IF(AND(INTRO!$E$37="Non-endemic",INTRO!$E$41="Non-endemic")," ",IF(COUNTRY_INFO!C38=0," ",COUNTRY_INFO!C38))</f>
        <v>CAHAMA</v>
      </c>
      <c r="D38" s="15">
        <f>IF(AND(INTRO!$E$37="Non-endemic",INTRO!$E$41="Non-endemic"),0,IF(AND(OR(COUNTRY_INFO!$H38=0,COUNTRY_INFO!$H38=4,COUNTRY_INFO!$H38=99),OR(COUNTRY_INFO!$J38=0,COUNTRY_INFO!$J38=4)),0,COUNTRY_INFO!$E38))</f>
        <v>11051</v>
      </c>
      <c r="E38" s="15">
        <f>IF(AND(INTRO!$E$37="Non-endemic",INTRO!$E$41="Non-endemic"),0,IF(AND(OR(COUNTRY_INFO!$H38=0,COUNTRY_INFO!$H38=4,COUNTRY_INFO!$H38=99),OR(COUNTRY_INFO!$J38=0,COUNTRY_INFO!$J38=4)),0,COUNTRY_INFO!$F38))</f>
        <v>20628</v>
      </c>
      <c r="F38" s="15">
        <f t="shared" si="1"/>
        <v>31679</v>
      </c>
      <c r="G38" s="16">
        <f>IF(AND(INTRO!$E$37="Non-endemic",INTRO!$E$41="Non-endemic"),0,COUNTRY_INFO!P38)</f>
        <v>0</v>
      </c>
      <c r="H38" s="16">
        <f>IF(AND(INTRO!$E$37="Non-endemic",INTRO!$E$41="Non-endemic"),0,COUNTRY_INFO!R38)</f>
        <v>1</v>
      </c>
      <c r="I38" s="15">
        <f>IF(INTRO!$E$39="Non-endemic",IF($G38=1,DEC!I38,0),IF($G38=1,IVM!G38,0))</f>
        <v>0</v>
      </c>
      <c r="J38" s="31" t="s">
        <v>336</v>
      </c>
      <c r="K38" s="52">
        <f>IF($J38="ALB", IF(INTRO!$E$39="Non-endemic", IF($H38&lt;&gt;0, IF($I38=0, $D38*$H38, $D38*($H38-$G38)), 0), $D38*$H38), 0)</f>
        <v>11051</v>
      </c>
      <c r="L38" s="15">
        <f t="shared" si="2"/>
        <v>20628</v>
      </c>
      <c r="M38" s="3">
        <v>0</v>
      </c>
      <c r="N38" s="15">
        <f t="shared" si="3"/>
        <v>31679</v>
      </c>
      <c r="O38" s="52">
        <f>IF($J38="MBD", IF(INTRO!$E$39="Non-endemic", IF($H38&lt;&gt;0, IF($I38=0, $D38*$H38, $D38*($H38-$G38)), 0), $D38*$H38), 0)</f>
        <v>0</v>
      </c>
      <c r="P38" s="15">
        <f t="shared" si="4"/>
        <v>0</v>
      </c>
      <c r="Q38" s="3">
        <v>0</v>
      </c>
      <c r="R38" s="15">
        <f t="shared" si="5"/>
        <v>0</v>
      </c>
      <c r="S38" s="3">
        <v>0</v>
      </c>
      <c r="T38" s="17">
        <f t="shared" si="6"/>
        <v>0</v>
      </c>
      <c r="U38" s="17">
        <f t="shared" si="7"/>
        <v>0</v>
      </c>
      <c r="V38" s="27"/>
      <c r="W38" s="17">
        <f t="shared" si="8"/>
        <v>20628</v>
      </c>
      <c r="X38" s="17">
        <f t="shared" si="9"/>
        <v>104</v>
      </c>
      <c r="Y38" s="3">
        <v>0</v>
      </c>
      <c r="Z38" s="17">
        <f t="shared" si="10"/>
        <v>0</v>
      </c>
      <c r="AA38" s="17">
        <f t="shared" si="11"/>
        <v>0</v>
      </c>
    </row>
    <row r="39" spans="1:27" x14ac:dyDescent="0.25">
      <c r="A39" s="14" t="str">
        <f>IF(AND(INTRO!$E$37="Non-endemic",INTRO!$E$41="Non-endemic")," ",IF(COUNTRY_INFO!A39=0," ",COUNTRY_INFO!A39))</f>
        <v>Angola</v>
      </c>
      <c r="B39" s="14" t="str">
        <f>IF(AND(INTRO!$E$37="Non-endemic",INTRO!$E$41="Non-endemic")," ",IF(COUNTRY_INFO!B39=0," ",COUNTRY_INFO!B39))</f>
        <v>CUNENE</v>
      </c>
      <c r="C39" s="14" t="str">
        <f>IF(AND(INTRO!$E$37="Non-endemic",INTRO!$E$41="Non-endemic")," ",IF(COUNTRY_INFO!C39=0," ",COUNTRY_INFO!C39))</f>
        <v>CUANHAMA</v>
      </c>
      <c r="D39" s="15">
        <f>IF(AND(INTRO!$E$37="Non-endemic",INTRO!$E$41="Non-endemic"),0,IF(AND(OR(COUNTRY_INFO!$H39=0,COUNTRY_INFO!$H39=4,COUNTRY_INFO!$H39=99),OR(COUNTRY_INFO!$J39=0,COUNTRY_INFO!$J39=4)),0,COUNTRY_INFO!$E39))</f>
        <v>57656</v>
      </c>
      <c r="E39" s="15">
        <f>IF(AND(INTRO!$E$37="Non-endemic",INTRO!$E$41="Non-endemic"),0,IF(AND(OR(COUNTRY_INFO!$H39=0,COUNTRY_INFO!$H39=4,COUNTRY_INFO!$H39=99),OR(COUNTRY_INFO!$J39=0,COUNTRY_INFO!$J39=4)),0,COUNTRY_INFO!$F39))</f>
        <v>107625</v>
      </c>
      <c r="F39" s="15">
        <f t="shared" si="1"/>
        <v>165281</v>
      </c>
      <c r="G39" s="16">
        <f>IF(AND(INTRO!$E$37="Non-endemic",INTRO!$E$41="Non-endemic"),0,COUNTRY_INFO!P39)</f>
        <v>0</v>
      </c>
      <c r="H39" s="16">
        <f>IF(AND(INTRO!$E$37="Non-endemic",INTRO!$E$41="Non-endemic"),0,COUNTRY_INFO!R39)</f>
        <v>1</v>
      </c>
      <c r="I39" s="15">
        <f>IF(INTRO!$E$39="Non-endemic",IF($G39=1,DEC!I39,0),IF($G39=1,IVM!G39,0))</f>
        <v>0</v>
      </c>
      <c r="J39" s="31" t="s">
        <v>336</v>
      </c>
      <c r="K39" s="52">
        <f>IF($J39="ALB", IF(INTRO!$E$39="Non-endemic", IF($H39&lt;&gt;0, IF($I39=0, $D39*$H39, $D39*($H39-$G39)), 0), $D39*$H39), 0)</f>
        <v>57656</v>
      </c>
      <c r="L39" s="15">
        <f t="shared" si="2"/>
        <v>107625</v>
      </c>
      <c r="M39" s="3">
        <v>0</v>
      </c>
      <c r="N39" s="15">
        <f t="shared" si="3"/>
        <v>165281</v>
      </c>
      <c r="O39" s="52">
        <f>IF($J39="MBD", IF(INTRO!$E$39="Non-endemic", IF($H39&lt;&gt;0, IF($I39=0, $D39*$H39, $D39*($H39-$G39)), 0), $D39*$H39), 0)</f>
        <v>0</v>
      </c>
      <c r="P39" s="15">
        <f t="shared" si="4"/>
        <v>0</v>
      </c>
      <c r="Q39" s="3">
        <v>0</v>
      </c>
      <c r="R39" s="15">
        <f t="shared" si="5"/>
        <v>0</v>
      </c>
      <c r="S39" s="3">
        <v>0</v>
      </c>
      <c r="T39" s="17">
        <f t="shared" si="6"/>
        <v>0</v>
      </c>
      <c r="U39" s="17">
        <f t="shared" si="7"/>
        <v>0</v>
      </c>
      <c r="V39" s="27"/>
      <c r="W39" s="17">
        <f t="shared" si="8"/>
        <v>107625</v>
      </c>
      <c r="X39" s="17">
        <f t="shared" si="9"/>
        <v>539</v>
      </c>
      <c r="Y39" s="3">
        <v>0</v>
      </c>
      <c r="Z39" s="17">
        <f t="shared" si="10"/>
        <v>0</v>
      </c>
      <c r="AA39" s="17">
        <f t="shared" si="11"/>
        <v>0</v>
      </c>
    </row>
    <row r="40" spans="1:27" x14ac:dyDescent="0.25">
      <c r="A40" s="14" t="str">
        <f>IF(AND(INTRO!$E$37="Non-endemic",INTRO!$E$41="Non-endemic")," ",IF(COUNTRY_INFO!A40=0," ",COUNTRY_INFO!A40))</f>
        <v>Angola</v>
      </c>
      <c r="B40" s="14" t="str">
        <f>IF(AND(INTRO!$E$37="Non-endemic",INTRO!$E$41="Non-endemic")," ",IF(COUNTRY_INFO!B40=0," ",COUNTRY_INFO!B40))</f>
        <v>CUNENE</v>
      </c>
      <c r="C40" s="14" t="str">
        <f>IF(AND(INTRO!$E$37="Non-endemic",INTRO!$E$41="Non-endemic")," ",IF(COUNTRY_INFO!C40=0," ",COUNTRY_INFO!C40))</f>
        <v>CUROCA</v>
      </c>
      <c r="D40" s="15">
        <f>IF(AND(INTRO!$E$37="Non-endemic",INTRO!$E$41="Non-endemic"),0,IF(AND(OR(COUNTRY_INFO!$H40=0,COUNTRY_INFO!$H40=4,COUNTRY_INFO!$H40=99),OR(COUNTRY_INFO!$J40=0,COUNTRY_INFO!$J40=4)),0,COUNTRY_INFO!$E40))</f>
        <v>6677</v>
      </c>
      <c r="E40" s="15">
        <f>IF(AND(INTRO!$E$37="Non-endemic",INTRO!$E$41="Non-endemic"),0,IF(AND(OR(COUNTRY_INFO!$H40=0,COUNTRY_INFO!$H40=4,COUNTRY_INFO!$H40=99),OR(COUNTRY_INFO!$J40=0,COUNTRY_INFO!$J40=4)),0,COUNTRY_INFO!$F40))</f>
        <v>12464</v>
      </c>
      <c r="F40" s="15">
        <f t="shared" si="1"/>
        <v>19141</v>
      </c>
      <c r="G40" s="16">
        <f>IF(AND(INTRO!$E$37="Non-endemic",INTRO!$E$41="Non-endemic"),0,COUNTRY_INFO!P40)</f>
        <v>0</v>
      </c>
      <c r="H40" s="16">
        <f>IF(AND(INTRO!$E$37="Non-endemic",INTRO!$E$41="Non-endemic"),0,COUNTRY_INFO!R40)</f>
        <v>1</v>
      </c>
      <c r="I40" s="15">
        <f>IF(INTRO!$E$39="Non-endemic",IF($G40=1,DEC!I40,0),IF($G40=1,IVM!G40,0))</f>
        <v>0</v>
      </c>
      <c r="J40" s="31" t="s">
        <v>336</v>
      </c>
      <c r="K40" s="52">
        <f>IF($J40="ALB", IF(INTRO!$E$39="Non-endemic", IF($H40&lt;&gt;0, IF($I40=0, $D40*$H40, $D40*($H40-$G40)), 0), $D40*$H40), 0)</f>
        <v>6677</v>
      </c>
      <c r="L40" s="15">
        <f t="shared" si="2"/>
        <v>12464</v>
      </c>
      <c r="M40" s="3">
        <v>0</v>
      </c>
      <c r="N40" s="15">
        <f t="shared" si="3"/>
        <v>19141</v>
      </c>
      <c r="O40" s="52">
        <f>IF($J40="MBD", IF(INTRO!$E$39="Non-endemic", IF($H40&lt;&gt;0, IF($I40=0, $D40*$H40, $D40*($H40-$G40)), 0), $D40*$H40), 0)</f>
        <v>0</v>
      </c>
      <c r="P40" s="15">
        <f t="shared" si="4"/>
        <v>0</v>
      </c>
      <c r="Q40" s="3">
        <v>0</v>
      </c>
      <c r="R40" s="15">
        <f t="shared" si="5"/>
        <v>0</v>
      </c>
      <c r="S40" s="3">
        <v>0</v>
      </c>
      <c r="T40" s="17">
        <f t="shared" si="6"/>
        <v>0</v>
      </c>
      <c r="U40" s="17">
        <f t="shared" si="7"/>
        <v>0</v>
      </c>
      <c r="V40" s="27"/>
      <c r="W40" s="17">
        <f t="shared" si="8"/>
        <v>12464</v>
      </c>
      <c r="X40" s="17">
        <f t="shared" si="9"/>
        <v>63</v>
      </c>
      <c r="Y40" s="3">
        <v>0</v>
      </c>
      <c r="Z40" s="17">
        <f t="shared" si="10"/>
        <v>0</v>
      </c>
      <c r="AA40" s="17">
        <f t="shared" si="11"/>
        <v>0</v>
      </c>
    </row>
    <row r="41" spans="1:27" x14ac:dyDescent="0.25">
      <c r="A41" s="14" t="str">
        <f>IF(AND(INTRO!$E$37="Non-endemic",INTRO!$E$41="Non-endemic")," ",IF(COUNTRY_INFO!A41=0," ",COUNTRY_INFO!A41))</f>
        <v>Angola</v>
      </c>
      <c r="B41" s="14" t="str">
        <f>IF(AND(INTRO!$E$37="Non-endemic",INTRO!$E$41="Non-endemic")," ",IF(COUNTRY_INFO!B41=0," ",COUNTRY_INFO!B41))</f>
        <v>CUNENE</v>
      </c>
      <c r="C41" s="14" t="str">
        <f>IF(AND(INTRO!$E$37="Non-endemic",INTRO!$E$41="Non-endemic")," ",IF(COUNTRY_INFO!C41=0," ",COUNTRY_INFO!C41))</f>
        <v>CUVELAI</v>
      </c>
      <c r="D41" s="15">
        <f>IF(AND(INTRO!$E$37="Non-endemic",INTRO!$E$41="Non-endemic"),0,IF(AND(OR(COUNTRY_INFO!$H41=0,COUNTRY_INFO!$H41=4,COUNTRY_INFO!$H41=99),OR(COUNTRY_INFO!$J41=0,COUNTRY_INFO!$J41=4)),0,COUNTRY_INFO!$E41))</f>
        <v>9618</v>
      </c>
      <c r="E41" s="15">
        <f>IF(AND(INTRO!$E$37="Non-endemic",INTRO!$E$41="Non-endemic"),0,IF(AND(OR(COUNTRY_INFO!$H41=0,COUNTRY_INFO!$H41=4,COUNTRY_INFO!$H41=99),OR(COUNTRY_INFO!$J41=0,COUNTRY_INFO!$J41=4)),0,COUNTRY_INFO!$F41))</f>
        <v>17954</v>
      </c>
      <c r="F41" s="15">
        <f t="shared" ref="F41:F72" si="12">SUM(D41:E41)</f>
        <v>27572</v>
      </c>
      <c r="G41" s="16">
        <f>IF(AND(INTRO!$E$37="Non-endemic",INTRO!$E$41="Non-endemic"),0,COUNTRY_INFO!P41)</f>
        <v>0</v>
      </c>
      <c r="H41" s="16">
        <f>IF(AND(INTRO!$E$37="Non-endemic",INTRO!$E$41="Non-endemic"),0,COUNTRY_INFO!R41)</f>
        <v>1</v>
      </c>
      <c r="I41" s="15">
        <f>IF(INTRO!$E$39="Non-endemic",IF($G41=1,DEC!I41,0),IF($G41=1,IVM!G41,0))</f>
        <v>0</v>
      </c>
      <c r="J41" s="31" t="s">
        <v>336</v>
      </c>
      <c r="K41" s="52">
        <f>IF($J41="ALB", IF(INTRO!$E$39="Non-endemic", IF($H41&lt;&gt;0, IF($I41=0, $D41*$H41, $D41*($H41-$G41)), 0), $D41*$H41), 0)</f>
        <v>9618</v>
      </c>
      <c r="L41" s="15">
        <f t="shared" ref="L41:L72" si="13">IF($J41="ALB", IF($H41&lt;&gt;0, IF($I41=0, $E41*$H41, $E41*($H41-$G41)),0), 0)</f>
        <v>17954</v>
      </c>
      <c r="M41" s="3">
        <v>0</v>
      </c>
      <c r="N41" s="15">
        <f t="shared" ref="N41:N72" si="14">SUM(K41:M41)</f>
        <v>27572</v>
      </c>
      <c r="O41" s="52">
        <f>IF($J41="MBD", IF(INTRO!$E$39="Non-endemic", IF($H41&lt;&gt;0, IF($I41=0, $D41*$H41, $D41*($H41-$G41)), 0), $D41*$H41), 0)</f>
        <v>0</v>
      </c>
      <c r="P41" s="15">
        <f t="shared" ref="P41:P72" si="15">IF($J41="MBD", IF($H41&lt;&gt;0,IF($I41=0, $E41*$H41, $E41*($H41-$G41)),0), 0 )</f>
        <v>0</v>
      </c>
      <c r="Q41" s="3">
        <v>0</v>
      </c>
      <c r="R41" s="15">
        <f t="shared" ref="R41:R72" si="16">SUM(O41:Q41)</f>
        <v>0</v>
      </c>
      <c r="S41" s="3">
        <v>0</v>
      </c>
      <c r="T41" s="17">
        <f t="shared" ref="T41:T72" si="17">IF($I41&gt;$S41, $I41-$S41,0)</f>
        <v>0</v>
      </c>
      <c r="U41" s="17">
        <f t="shared" ref="U41:U72" si="18">ROUNDUP($I41/200,0)</f>
        <v>0</v>
      </c>
      <c r="V41" s="27"/>
      <c r="W41" s="17">
        <f t="shared" ref="W41:W72" si="19">IF($L41&gt;$V41,$L41-$V41,0)</f>
        <v>17954</v>
      </c>
      <c r="X41" s="17">
        <f t="shared" ref="X41:X72" si="20">ROUNDUP($L41/200,0)</f>
        <v>90</v>
      </c>
      <c r="Y41" s="3">
        <v>0</v>
      </c>
      <c r="Z41" s="17">
        <f t="shared" ref="Z41:Z72" si="21">IF($P41&gt;$Y41,$P41-$Y41,0)</f>
        <v>0</v>
      </c>
      <c r="AA41" s="17">
        <f t="shared" ref="AA41:AA72" si="22">ROUNDUP($P41/150,0)</f>
        <v>0</v>
      </c>
    </row>
    <row r="42" spans="1:27" x14ac:dyDescent="0.25">
      <c r="A42" s="14" t="str">
        <f>IF(AND(INTRO!$E$37="Non-endemic",INTRO!$E$41="Non-endemic")," ",IF(COUNTRY_INFO!A42=0," ",COUNTRY_INFO!A42))</f>
        <v>Angola</v>
      </c>
      <c r="B42" s="14" t="str">
        <f>IF(AND(INTRO!$E$37="Non-endemic",INTRO!$E$41="Non-endemic")," ",IF(COUNTRY_INFO!B42=0," ",COUNTRY_INFO!B42))</f>
        <v>CUNENE</v>
      </c>
      <c r="C42" s="14" t="str">
        <f>IF(AND(INTRO!$E$37="Non-endemic",INTRO!$E$41="Non-endemic")," ",IF(COUNTRY_INFO!C42=0," ",COUNTRY_INFO!C42))</f>
        <v>NAMACUNDE</v>
      </c>
      <c r="D42" s="15">
        <f>IF(AND(INTRO!$E$37="Non-endemic",INTRO!$E$41="Non-endemic"),0,IF(AND(OR(COUNTRY_INFO!$H42=0,COUNTRY_INFO!$H42=4,COUNTRY_INFO!$H42=99),OR(COUNTRY_INFO!$J42=0,COUNTRY_INFO!$J42=4)),0,COUNTRY_INFO!$E42))</f>
        <v>22989</v>
      </c>
      <c r="E42" s="15">
        <f>IF(AND(INTRO!$E$37="Non-endemic",INTRO!$E$41="Non-endemic"),0,IF(AND(OR(COUNTRY_INFO!$H42=0,COUNTRY_INFO!$H42=4,COUNTRY_INFO!$H42=99),OR(COUNTRY_INFO!$J42=0,COUNTRY_INFO!$J42=4)),0,COUNTRY_INFO!$F42))</f>
        <v>42913</v>
      </c>
      <c r="F42" s="15">
        <f t="shared" si="12"/>
        <v>65902</v>
      </c>
      <c r="G42" s="16">
        <f>IF(AND(INTRO!$E$37="Non-endemic",INTRO!$E$41="Non-endemic"),0,COUNTRY_INFO!P42)</f>
        <v>0</v>
      </c>
      <c r="H42" s="16">
        <f>IF(AND(INTRO!$E$37="Non-endemic",INTRO!$E$41="Non-endemic"),0,COUNTRY_INFO!R42)</f>
        <v>1</v>
      </c>
      <c r="I42" s="15">
        <f>IF(INTRO!$E$39="Non-endemic",IF($G42=1,DEC!I42,0),IF($G42=1,IVM!G42,0))</f>
        <v>0</v>
      </c>
      <c r="J42" s="31" t="s">
        <v>336</v>
      </c>
      <c r="K42" s="52">
        <f>IF($J42="ALB", IF(INTRO!$E$39="Non-endemic", IF($H42&lt;&gt;0, IF($I42=0, $D42*$H42, $D42*($H42-$G42)), 0), $D42*$H42), 0)</f>
        <v>22989</v>
      </c>
      <c r="L42" s="15">
        <f t="shared" si="13"/>
        <v>42913</v>
      </c>
      <c r="M42" s="3">
        <v>0</v>
      </c>
      <c r="N42" s="15">
        <f t="shared" si="14"/>
        <v>65902</v>
      </c>
      <c r="O42" s="52">
        <f>IF($J42="MBD", IF(INTRO!$E$39="Non-endemic", IF($H42&lt;&gt;0, IF($I42=0, $D42*$H42, $D42*($H42-$G42)), 0), $D42*$H42), 0)</f>
        <v>0</v>
      </c>
      <c r="P42" s="15">
        <f t="shared" si="15"/>
        <v>0</v>
      </c>
      <c r="Q42" s="3">
        <v>0</v>
      </c>
      <c r="R42" s="15">
        <f t="shared" si="16"/>
        <v>0</v>
      </c>
      <c r="S42" s="3">
        <v>0</v>
      </c>
      <c r="T42" s="17">
        <f t="shared" si="17"/>
        <v>0</v>
      </c>
      <c r="U42" s="17">
        <f t="shared" si="18"/>
        <v>0</v>
      </c>
      <c r="V42" s="27"/>
      <c r="W42" s="17">
        <f t="shared" si="19"/>
        <v>42913</v>
      </c>
      <c r="X42" s="17">
        <f t="shared" si="20"/>
        <v>215</v>
      </c>
      <c r="Y42" s="3">
        <v>0</v>
      </c>
      <c r="Z42" s="17">
        <f t="shared" si="21"/>
        <v>0</v>
      </c>
      <c r="AA42" s="17">
        <f t="shared" si="22"/>
        <v>0</v>
      </c>
    </row>
    <row r="43" spans="1:27" x14ac:dyDescent="0.25">
      <c r="A43" s="14" t="str">
        <f>IF(AND(INTRO!$E$37="Non-endemic",INTRO!$E$41="Non-endemic")," ",IF(COUNTRY_INFO!A43=0," ",COUNTRY_INFO!A43))</f>
        <v>Angola</v>
      </c>
      <c r="B43" s="14" t="str">
        <f>IF(AND(INTRO!$E$37="Non-endemic",INTRO!$E$41="Non-endemic")," ",IF(COUNTRY_INFO!B43=0," ",COUNTRY_INFO!B43))</f>
        <v>CUNENE</v>
      </c>
      <c r="C43" s="14" t="str">
        <f>IF(AND(INTRO!$E$37="Non-endemic",INTRO!$E$41="Non-endemic")," ",IF(COUNTRY_INFO!C43=0," ",COUNTRY_INFO!C43))</f>
        <v>OMBADJA</v>
      </c>
      <c r="D43" s="15">
        <f>IF(AND(INTRO!$E$37="Non-endemic",INTRO!$E$41="Non-endemic"),0,IF(AND(OR(COUNTRY_INFO!$H43=0,COUNTRY_INFO!$H43=4,COUNTRY_INFO!$H43=99),OR(COUNTRY_INFO!$J43=0,COUNTRY_INFO!$J43=4)),0,COUNTRY_INFO!$E43))</f>
        <v>46394</v>
      </c>
      <c r="E43" s="15">
        <f>IF(AND(INTRO!$E$37="Non-endemic",INTRO!$E$41="Non-endemic"),0,IF(AND(OR(COUNTRY_INFO!$H43=0,COUNTRY_INFO!$H43=4,COUNTRY_INFO!$H43=99),OR(COUNTRY_INFO!$J43=0,COUNTRY_INFO!$J43=4)),0,COUNTRY_INFO!$F43))</f>
        <v>86603</v>
      </c>
      <c r="F43" s="15">
        <f t="shared" si="12"/>
        <v>132997</v>
      </c>
      <c r="G43" s="16">
        <f>IF(AND(INTRO!$E$37="Non-endemic",INTRO!$E$41="Non-endemic"),0,COUNTRY_INFO!P43)</f>
        <v>0</v>
      </c>
      <c r="H43" s="16">
        <f>IF(AND(INTRO!$E$37="Non-endemic",INTRO!$E$41="Non-endemic"),0,COUNTRY_INFO!R43)</f>
        <v>1</v>
      </c>
      <c r="I43" s="15">
        <f>IF(INTRO!$E$39="Non-endemic",IF($G43=1,DEC!I43,0),IF($G43=1,IVM!G43,0))</f>
        <v>0</v>
      </c>
      <c r="J43" s="31" t="s">
        <v>336</v>
      </c>
      <c r="K43" s="52">
        <f>IF($J43="ALB", IF(INTRO!$E$39="Non-endemic", IF($H43&lt;&gt;0, IF($I43=0, $D43*$H43, $D43*($H43-$G43)), 0), $D43*$H43), 0)</f>
        <v>46394</v>
      </c>
      <c r="L43" s="15">
        <f t="shared" si="13"/>
        <v>86603</v>
      </c>
      <c r="M43" s="3">
        <v>0</v>
      </c>
      <c r="N43" s="15">
        <f t="shared" si="14"/>
        <v>132997</v>
      </c>
      <c r="O43" s="52">
        <f>IF($J43="MBD", IF(INTRO!$E$39="Non-endemic", IF($H43&lt;&gt;0, IF($I43=0, $D43*$H43, $D43*($H43-$G43)), 0), $D43*$H43), 0)</f>
        <v>0</v>
      </c>
      <c r="P43" s="15">
        <f t="shared" si="15"/>
        <v>0</v>
      </c>
      <c r="Q43" s="3">
        <v>0</v>
      </c>
      <c r="R43" s="15">
        <f t="shared" si="16"/>
        <v>0</v>
      </c>
      <c r="S43" s="3">
        <v>0</v>
      </c>
      <c r="T43" s="17">
        <f t="shared" si="17"/>
        <v>0</v>
      </c>
      <c r="U43" s="17">
        <f t="shared" si="18"/>
        <v>0</v>
      </c>
      <c r="V43" s="27"/>
      <c r="W43" s="17">
        <f t="shared" si="19"/>
        <v>86603</v>
      </c>
      <c r="X43" s="17">
        <f t="shared" si="20"/>
        <v>434</v>
      </c>
      <c r="Y43" s="3">
        <v>0</v>
      </c>
      <c r="Z43" s="17">
        <f t="shared" si="21"/>
        <v>0</v>
      </c>
      <c r="AA43" s="17">
        <f t="shared" si="22"/>
        <v>0</v>
      </c>
    </row>
    <row r="44" spans="1:27" x14ac:dyDescent="0.25">
      <c r="A44" s="14" t="str">
        <f>IF(AND(INTRO!$E$37="Non-endemic",INTRO!$E$41="Non-endemic")," ",IF(COUNTRY_INFO!A44=0," ",COUNTRY_INFO!A44))</f>
        <v>Angola</v>
      </c>
      <c r="B44" s="14" t="str">
        <f>IF(AND(INTRO!$E$37="Non-endemic",INTRO!$E$41="Non-endemic")," ",IF(COUNTRY_INFO!B44=0," ",COUNTRY_INFO!B44))</f>
        <v>HUAMBO</v>
      </c>
      <c r="C44" s="14" t="str">
        <f>IF(AND(INTRO!$E$37="Non-endemic",INTRO!$E$41="Non-endemic")," ",IF(COUNTRY_INFO!C44=0," ",COUNTRY_INFO!C44))</f>
        <v>BAILUNDO</v>
      </c>
      <c r="D44" s="15">
        <f>IF(AND(INTRO!$E$37="Non-endemic",INTRO!$E$41="Non-endemic"),0,IF(AND(OR(COUNTRY_INFO!$H44=0,COUNTRY_INFO!$H44=4,COUNTRY_INFO!$H44=99),OR(COUNTRY_INFO!$J44=0,COUNTRY_INFO!$J44=4)),0,COUNTRY_INFO!$E44))</f>
        <v>45126</v>
      </c>
      <c r="E44" s="15">
        <f>IF(AND(INTRO!$E$37="Non-endemic",INTRO!$E$41="Non-endemic"),0,IF(AND(OR(COUNTRY_INFO!$H44=0,COUNTRY_INFO!$H44=4,COUNTRY_INFO!$H44=99),OR(COUNTRY_INFO!$J44=0,COUNTRY_INFO!$J44=4)),0,COUNTRY_INFO!$F44))</f>
        <v>84236</v>
      </c>
      <c r="F44" s="15">
        <f t="shared" si="12"/>
        <v>129362</v>
      </c>
      <c r="G44" s="16">
        <f>IF(AND(INTRO!$E$37="Non-endemic",INTRO!$E$41="Non-endemic"),0,COUNTRY_INFO!P44)</f>
        <v>0</v>
      </c>
      <c r="H44" s="16">
        <f>IF(AND(INTRO!$E$37="Non-endemic",INTRO!$E$41="Non-endemic"),0,COUNTRY_INFO!R44)</f>
        <v>1</v>
      </c>
      <c r="I44" s="15">
        <f>IF(INTRO!$E$39="Non-endemic",IF($G44=1,DEC!I44,0),IF($G44=1,IVM!G44,0))</f>
        <v>0</v>
      </c>
      <c r="J44" s="31" t="s">
        <v>336</v>
      </c>
      <c r="K44" s="52">
        <f>IF($J44="ALB", IF(INTRO!$E$39="Non-endemic", IF($H44&lt;&gt;0, IF($I44=0, $D44*$H44, $D44*($H44-$G44)), 0), $D44*$H44), 0)</f>
        <v>45126</v>
      </c>
      <c r="L44" s="15">
        <f t="shared" si="13"/>
        <v>84236</v>
      </c>
      <c r="M44" s="3">
        <v>0</v>
      </c>
      <c r="N44" s="15">
        <f t="shared" si="14"/>
        <v>129362</v>
      </c>
      <c r="O44" s="52">
        <f>IF($J44="MBD", IF(INTRO!$E$39="Non-endemic", IF($H44&lt;&gt;0, IF($I44=0, $D44*$H44, $D44*($H44-$G44)), 0), $D44*$H44), 0)</f>
        <v>0</v>
      </c>
      <c r="P44" s="15">
        <f t="shared" si="15"/>
        <v>0</v>
      </c>
      <c r="Q44" s="3">
        <v>0</v>
      </c>
      <c r="R44" s="15">
        <f t="shared" si="16"/>
        <v>0</v>
      </c>
      <c r="S44" s="3">
        <v>0</v>
      </c>
      <c r="T44" s="17">
        <f t="shared" si="17"/>
        <v>0</v>
      </c>
      <c r="U44" s="17">
        <f t="shared" si="18"/>
        <v>0</v>
      </c>
      <c r="V44" s="27"/>
      <c r="W44" s="17">
        <f t="shared" si="19"/>
        <v>84236</v>
      </c>
      <c r="X44" s="17">
        <f t="shared" si="20"/>
        <v>422</v>
      </c>
      <c r="Y44" s="3">
        <v>0</v>
      </c>
      <c r="Z44" s="17">
        <f t="shared" si="21"/>
        <v>0</v>
      </c>
      <c r="AA44" s="17">
        <f t="shared" si="22"/>
        <v>0</v>
      </c>
    </row>
    <row r="45" spans="1:27" x14ac:dyDescent="0.25">
      <c r="A45" s="14" t="str">
        <f>IF(AND(INTRO!$E$37="Non-endemic",INTRO!$E$41="Non-endemic")," ",IF(COUNTRY_INFO!A45=0," ",COUNTRY_INFO!A45))</f>
        <v>Angola</v>
      </c>
      <c r="B45" s="14" t="str">
        <f>IF(AND(INTRO!$E$37="Non-endemic",INTRO!$E$41="Non-endemic")," ",IF(COUNTRY_INFO!B45=0," ",COUNTRY_INFO!B45))</f>
        <v>HUAMBO</v>
      </c>
      <c r="C45" s="14" t="str">
        <f>IF(AND(INTRO!$E$37="Non-endemic",INTRO!$E$41="Non-endemic")," ",IF(COUNTRY_INFO!C45=0," ",COUNTRY_INFO!C45))</f>
        <v>CAALA</v>
      </c>
      <c r="D45" s="15">
        <f>IF(AND(INTRO!$E$37="Non-endemic",INTRO!$E$41="Non-endemic"),0,IF(AND(OR(COUNTRY_INFO!$H45=0,COUNTRY_INFO!$H45=4,COUNTRY_INFO!$H45=99),OR(COUNTRY_INFO!$J45=0,COUNTRY_INFO!$J45=4)),0,COUNTRY_INFO!$E45))</f>
        <v>41501</v>
      </c>
      <c r="E45" s="15">
        <f>IF(AND(INTRO!$E$37="Non-endemic",INTRO!$E$41="Non-endemic"),0,IF(AND(OR(COUNTRY_INFO!$H45=0,COUNTRY_INFO!$H45=4,COUNTRY_INFO!$H45=99),OR(COUNTRY_INFO!$J45=0,COUNTRY_INFO!$J45=4)),0,COUNTRY_INFO!$F45))</f>
        <v>77469</v>
      </c>
      <c r="F45" s="15">
        <f t="shared" si="12"/>
        <v>118970</v>
      </c>
      <c r="G45" s="16">
        <f>IF(AND(INTRO!$E$37="Non-endemic",INTRO!$E$41="Non-endemic"),0,COUNTRY_INFO!P45)</f>
        <v>0</v>
      </c>
      <c r="H45" s="16">
        <f>IF(AND(INTRO!$E$37="Non-endemic",INTRO!$E$41="Non-endemic"),0,COUNTRY_INFO!R45)</f>
        <v>1</v>
      </c>
      <c r="I45" s="15">
        <f>IF(INTRO!$E$39="Non-endemic",IF($G45=1,DEC!I45,0),IF($G45=1,IVM!G45,0))</f>
        <v>0</v>
      </c>
      <c r="J45" s="31" t="s">
        <v>336</v>
      </c>
      <c r="K45" s="52">
        <f>IF($J45="ALB", IF(INTRO!$E$39="Non-endemic", IF($H45&lt;&gt;0, IF($I45=0, $D45*$H45, $D45*($H45-$G45)), 0), $D45*$H45), 0)</f>
        <v>41501</v>
      </c>
      <c r="L45" s="15">
        <f t="shared" si="13"/>
        <v>77469</v>
      </c>
      <c r="M45" s="3">
        <v>0</v>
      </c>
      <c r="N45" s="15">
        <f t="shared" si="14"/>
        <v>118970</v>
      </c>
      <c r="O45" s="52">
        <f>IF($J45="MBD", IF(INTRO!$E$39="Non-endemic", IF($H45&lt;&gt;0, IF($I45=0, $D45*$H45, $D45*($H45-$G45)), 0), $D45*$H45), 0)</f>
        <v>0</v>
      </c>
      <c r="P45" s="15">
        <f t="shared" si="15"/>
        <v>0</v>
      </c>
      <c r="Q45" s="3">
        <v>0</v>
      </c>
      <c r="R45" s="15">
        <f t="shared" si="16"/>
        <v>0</v>
      </c>
      <c r="S45" s="3">
        <v>0</v>
      </c>
      <c r="T45" s="17">
        <f t="shared" si="17"/>
        <v>0</v>
      </c>
      <c r="U45" s="17">
        <f t="shared" si="18"/>
        <v>0</v>
      </c>
      <c r="V45" s="27"/>
      <c r="W45" s="17">
        <f t="shared" si="19"/>
        <v>77469</v>
      </c>
      <c r="X45" s="17">
        <f t="shared" si="20"/>
        <v>388</v>
      </c>
      <c r="Y45" s="3">
        <v>0</v>
      </c>
      <c r="Z45" s="17">
        <f t="shared" si="21"/>
        <v>0</v>
      </c>
      <c r="AA45" s="17">
        <f t="shared" si="22"/>
        <v>0</v>
      </c>
    </row>
    <row r="46" spans="1:27" x14ac:dyDescent="0.25">
      <c r="A46" s="14" t="str">
        <f>IF(AND(INTRO!$E$37="Non-endemic",INTRO!$E$41="Non-endemic")," ",IF(COUNTRY_INFO!A46=0," ",COUNTRY_INFO!A46))</f>
        <v>Angola</v>
      </c>
      <c r="B46" s="14" t="str">
        <f>IF(AND(INTRO!$E$37="Non-endemic",INTRO!$E$41="Non-endemic")," ",IF(COUNTRY_INFO!B46=0," ",COUNTRY_INFO!B46))</f>
        <v>HUAMBO</v>
      </c>
      <c r="C46" s="14" t="str">
        <f>IF(AND(INTRO!$E$37="Non-endemic",INTRO!$E$41="Non-endemic")," ",IF(COUNTRY_INFO!C46=0," ",COUNTRY_INFO!C46))</f>
        <v>EKUNHA</v>
      </c>
      <c r="D46" s="15">
        <f>IF(AND(INTRO!$E$37="Non-endemic",INTRO!$E$41="Non-endemic"),0,IF(AND(OR(COUNTRY_INFO!$H46=0,COUNTRY_INFO!$H46=4,COUNTRY_INFO!$H46=99),OR(COUNTRY_INFO!$J46=0,COUNTRY_INFO!$J46=4)),0,COUNTRY_INFO!$E46))</f>
        <v>12611</v>
      </c>
      <c r="E46" s="15">
        <f>IF(AND(INTRO!$E$37="Non-endemic",INTRO!$E$41="Non-endemic"),0,IF(AND(OR(COUNTRY_INFO!$H46=0,COUNTRY_INFO!$H46=4,COUNTRY_INFO!$H46=99),OR(COUNTRY_INFO!$J46=0,COUNTRY_INFO!$J46=4)),0,COUNTRY_INFO!$F46))</f>
        <v>23540</v>
      </c>
      <c r="F46" s="15">
        <f t="shared" si="12"/>
        <v>36151</v>
      </c>
      <c r="G46" s="16">
        <f>IF(AND(INTRO!$E$37="Non-endemic",INTRO!$E$41="Non-endemic"),0,COUNTRY_INFO!P46)</f>
        <v>0</v>
      </c>
      <c r="H46" s="16">
        <f>IF(AND(INTRO!$E$37="Non-endemic",INTRO!$E$41="Non-endemic"),0,COUNTRY_INFO!R46)</f>
        <v>1</v>
      </c>
      <c r="I46" s="15">
        <f>IF(INTRO!$E$39="Non-endemic",IF($G46=1,DEC!I46,0),IF($G46=1,IVM!G46,0))</f>
        <v>0</v>
      </c>
      <c r="J46" s="31" t="s">
        <v>336</v>
      </c>
      <c r="K46" s="52">
        <f>IF($J46="ALB", IF(INTRO!$E$39="Non-endemic", IF($H46&lt;&gt;0, IF($I46=0, $D46*$H46, $D46*($H46-$G46)), 0), $D46*$H46), 0)</f>
        <v>12611</v>
      </c>
      <c r="L46" s="15">
        <f t="shared" si="13"/>
        <v>23540</v>
      </c>
      <c r="M46" s="3">
        <v>0</v>
      </c>
      <c r="N46" s="15">
        <f t="shared" si="14"/>
        <v>36151</v>
      </c>
      <c r="O46" s="52">
        <f>IF($J46="MBD", IF(INTRO!$E$39="Non-endemic", IF($H46&lt;&gt;0, IF($I46=0, $D46*$H46, $D46*($H46-$G46)), 0), $D46*$H46), 0)</f>
        <v>0</v>
      </c>
      <c r="P46" s="15">
        <f t="shared" si="15"/>
        <v>0</v>
      </c>
      <c r="Q46" s="3">
        <v>0</v>
      </c>
      <c r="R46" s="15">
        <f t="shared" si="16"/>
        <v>0</v>
      </c>
      <c r="S46" s="3">
        <v>0</v>
      </c>
      <c r="T46" s="17">
        <f t="shared" si="17"/>
        <v>0</v>
      </c>
      <c r="U46" s="17">
        <f t="shared" si="18"/>
        <v>0</v>
      </c>
      <c r="V46" s="27"/>
      <c r="W46" s="17">
        <f t="shared" si="19"/>
        <v>23540</v>
      </c>
      <c r="X46" s="17">
        <f t="shared" si="20"/>
        <v>118</v>
      </c>
      <c r="Y46" s="3">
        <v>0</v>
      </c>
      <c r="Z46" s="17">
        <f t="shared" si="21"/>
        <v>0</v>
      </c>
      <c r="AA46" s="17">
        <f t="shared" si="22"/>
        <v>0</v>
      </c>
    </row>
    <row r="47" spans="1:27" x14ac:dyDescent="0.25">
      <c r="A47" s="14" t="str">
        <f>IF(AND(INTRO!$E$37="Non-endemic",INTRO!$E$41="Non-endemic")," ",IF(COUNTRY_INFO!A47=0," ",COUNTRY_INFO!A47))</f>
        <v>Angola</v>
      </c>
      <c r="B47" s="14" t="str">
        <f>IF(AND(INTRO!$E$37="Non-endemic",INTRO!$E$41="Non-endemic")," ",IF(COUNTRY_INFO!B47=0," ",COUNTRY_INFO!B47))</f>
        <v>HUAMBO</v>
      </c>
      <c r="C47" s="14" t="str">
        <f>IF(AND(INTRO!$E$37="Non-endemic",INTRO!$E$41="Non-endemic")," ",IF(COUNTRY_INFO!C47=0," ",COUNTRY_INFO!C47))</f>
        <v>HUAMBO</v>
      </c>
      <c r="D47" s="15">
        <f>IF(AND(INTRO!$E$37="Non-endemic",INTRO!$E$41="Non-endemic"),0,IF(AND(OR(COUNTRY_INFO!$H47=0,COUNTRY_INFO!$H47=4,COUNTRY_INFO!$H47=99),OR(COUNTRY_INFO!$J47=0,COUNTRY_INFO!$J47=4)),0,COUNTRY_INFO!$E47))</f>
        <v>106450</v>
      </c>
      <c r="E47" s="15">
        <f>IF(AND(INTRO!$E$37="Non-endemic",INTRO!$E$41="Non-endemic"),0,IF(AND(OR(COUNTRY_INFO!$H47=0,COUNTRY_INFO!$H47=4,COUNTRY_INFO!$H47=99),OR(COUNTRY_INFO!$J47=0,COUNTRY_INFO!$J47=4)),0,COUNTRY_INFO!$F47))</f>
        <v>198708</v>
      </c>
      <c r="F47" s="15">
        <f t="shared" si="12"/>
        <v>305158</v>
      </c>
      <c r="G47" s="16">
        <f>IF(AND(INTRO!$E$37="Non-endemic",INTRO!$E$41="Non-endemic"),0,COUNTRY_INFO!P47)</f>
        <v>1</v>
      </c>
      <c r="H47" s="16">
        <f>IF(AND(INTRO!$E$37="Non-endemic",INTRO!$E$41="Non-endemic"),0,COUNTRY_INFO!R47)</f>
        <v>1</v>
      </c>
      <c r="I47" s="15">
        <f>IF(INTRO!$E$39="Non-endemic",IF($G47=1,DEC!I47,0),IF($G47=1,IVM!G47,0))</f>
        <v>574833</v>
      </c>
      <c r="J47" s="31" t="s">
        <v>336</v>
      </c>
      <c r="K47" s="52">
        <f>IF($J47="ALB", IF(INTRO!$E$39="Non-endemic", IF($H47&lt;&gt;0, IF($I47=0, $D47*$H47, $D47*($H47-$G47)), 0), $D47*$H47), 0)</f>
        <v>106450</v>
      </c>
      <c r="L47" s="15">
        <f t="shared" si="13"/>
        <v>0</v>
      </c>
      <c r="M47" s="3">
        <v>0</v>
      </c>
      <c r="N47" s="15">
        <f t="shared" si="14"/>
        <v>106450</v>
      </c>
      <c r="O47" s="52">
        <f>IF($J47="MBD", IF(INTRO!$E$39="Non-endemic", IF($H47&lt;&gt;0, IF($I47=0, $D47*$H47, $D47*($H47-$G47)), 0), $D47*$H47), 0)</f>
        <v>0</v>
      </c>
      <c r="P47" s="15">
        <f t="shared" si="15"/>
        <v>0</v>
      </c>
      <c r="Q47" s="3">
        <v>0</v>
      </c>
      <c r="R47" s="15">
        <f t="shared" si="16"/>
        <v>0</v>
      </c>
      <c r="S47" s="3">
        <v>0</v>
      </c>
      <c r="T47" s="17">
        <f t="shared" si="17"/>
        <v>574833</v>
      </c>
      <c r="U47" s="17">
        <f t="shared" si="18"/>
        <v>2875</v>
      </c>
      <c r="V47" s="27"/>
      <c r="W47" s="17">
        <f t="shared" si="19"/>
        <v>0</v>
      </c>
      <c r="X47" s="17">
        <f t="shared" si="20"/>
        <v>0</v>
      </c>
      <c r="Y47" s="3">
        <v>0</v>
      </c>
      <c r="Z47" s="17">
        <f t="shared" si="21"/>
        <v>0</v>
      </c>
      <c r="AA47" s="17">
        <f t="shared" si="22"/>
        <v>0</v>
      </c>
    </row>
    <row r="48" spans="1:27" x14ac:dyDescent="0.25">
      <c r="A48" s="14" t="str">
        <f>IF(AND(INTRO!$E$37="Non-endemic",INTRO!$E$41="Non-endemic")," ",IF(COUNTRY_INFO!A48=0," ",COUNTRY_INFO!A48))</f>
        <v>Angola</v>
      </c>
      <c r="B48" s="14" t="str">
        <f>IF(AND(INTRO!$E$37="Non-endemic",INTRO!$E$41="Non-endemic")," ",IF(COUNTRY_INFO!B48=0," ",COUNTRY_INFO!B48))</f>
        <v>HUAMBO</v>
      </c>
      <c r="C48" s="14" t="str">
        <f>IF(AND(INTRO!$E$37="Non-endemic",INTRO!$E$41="Non-endemic")," ",IF(COUNTRY_INFO!C48=0," ",COUNTRY_INFO!C48))</f>
        <v>CACHIUNGO</v>
      </c>
      <c r="D48" s="15">
        <f>IF(AND(INTRO!$E$37="Non-endemic",INTRO!$E$41="Non-endemic"),0,IF(AND(OR(COUNTRY_INFO!$H48=0,COUNTRY_INFO!$H48=4,COUNTRY_INFO!$H48=99),OR(COUNTRY_INFO!$J48=0,COUNTRY_INFO!$J48=4)),0,COUNTRY_INFO!$E48))</f>
        <v>18492</v>
      </c>
      <c r="E48" s="15">
        <f>IF(AND(INTRO!$E$37="Non-endemic",INTRO!$E$41="Non-endemic"),0,IF(AND(OR(COUNTRY_INFO!$H48=0,COUNTRY_INFO!$H48=4,COUNTRY_INFO!$H48=99),OR(COUNTRY_INFO!$J48=0,COUNTRY_INFO!$J48=4)),0,COUNTRY_INFO!$F48))</f>
        <v>34519</v>
      </c>
      <c r="F48" s="15">
        <f t="shared" si="12"/>
        <v>53011</v>
      </c>
      <c r="G48" s="16">
        <f>IF(AND(INTRO!$E$37="Non-endemic",INTRO!$E$41="Non-endemic"),0,COUNTRY_INFO!P48)</f>
        <v>0</v>
      </c>
      <c r="H48" s="16">
        <f>IF(AND(INTRO!$E$37="Non-endemic",INTRO!$E$41="Non-endemic"),0,COUNTRY_INFO!R48)</f>
        <v>1</v>
      </c>
      <c r="I48" s="15">
        <f>IF(INTRO!$E$39="Non-endemic",IF($G48=1,DEC!I48,0),IF($G48=1,IVM!G48,0))</f>
        <v>0</v>
      </c>
      <c r="J48" s="31" t="s">
        <v>336</v>
      </c>
      <c r="K48" s="52">
        <f>IF($J48="ALB", IF(INTRO!$E$39="Non-endemic", IF($H48&lt;&gt;0, IF($I48=0, $D48*$H48, $D48*($H48-$G48)), 0), $D48*$H48), 0)</f>
        <v>18492</v>
      </c>
      <c r="L48" s="15">
        <f t="shared" si="13"/>
        <v>34519</v>
      </c>
      <c r="M48" s="3">
        <v>0</v>
      </c>
      <c r="N48" s="15">
        <f t="shared" si="14"/>
        <v>53011</v>
      </c>
      <c r="O48" s="52">
        <f>IF($J48="MBD", IF(INTRO!$E$39="Non-endemic", IF($H48&lt;&gt;0, IF($I48=0, $D48*$H48, $D48*($H48-$G48)), 0), $D48*$H48), 0)</f>
        <v>0</v>
      </c>
      <c r="P48" s="15">
        <f t="shared" si="15"/>
        <v>0</v>
      </c>
      <c r="Q48" s="3">
        <v>0</v>
      </c>
      <c r="R48" s="15">
        <f t="shared" si="16"/>
        <v>0</v>
      </c>
      <c r="S48" s="3">
        <v>0</v>
      </c>
      <c r="T48" s="17">
        <f t="shared" si="17"/>
        <v>0</v>
      </c>
      <c r="U48" s="17">
        <f t="shared" si="18"/>
        <v>0</v>
      </c>
      <c r="V48" s="27"/>
      <c r="W48" s="17">
        <f t="shared" si="19"/>
        <v>34519</v>
      </c>
      <c r="X48" s="17">
        <f t="shared" si="20"/>
        <v>173</v>
      </c>
      <c r="Y48" s="3">
        <v>0</v>
      </c>
      <c r="Z48" s="17">
        <f t="shared" si="21"/>
        <v>0</v>
      </c>
      <c r="AA48" s="17">
        <f t="shared" si="22"/>
        <v>0</v>
      </c>
    </row>
    <row r="49" spans="1:27" x14ac:dyDescent="0.25">
      <c r="A49" s="14" t="str">
        <f>IF(AND(INTRO!$E$37="Non-endemic",INTRO!$E$41="Non-endemic")," ",IF(COUNTRY_INFO!A49=0," ",COUNTRY_INFO!A49))</f>
        <v>Angola</v>
      </c>
      <c r="B49" s="14" t="str">
        <f>IF(AND(INTRO!$E$37="Non-endemic",INTRO!$E$41="Non-endemic")," ",IF(COUNTRY_INFO!B49=0," ",COUNTRY_INFO!B49))</f>
        <v>HUAMBO</v>
      </c>
      <c r="C49" s="14" t="str">
        <f>IF(AND(INTRO!$E$37="Non-endemic",INTRO!$E$41="Non-endemic")," ",IF(COUNTRY_INFO!C49=0," ",COUNTRY_INFO!C49))</f>
        <v>LONDUIMBALI</v>
      </c>
      <c r="D49" s="15">
        <f>IF(AND(INTRO!$E$37="Non-endemic",INTRO!$E$41="Non-endemic"),0,IF(AND(OR(COUNTRY_INFO!$H49=0,COUNTRY_INFO!$H49=4,COUNTRY_INFO!$H49=99),OR(COUNTRY_INFO!$J49=0,COUNTRY_INFO!$J49=4)),0,COUNTRY_INFO!$E49))</f>
        <v>19904</v>
      </c>
      <c r="E49" s="15">
        <f>IF(AND(INTRO!$E$37="Non-endemic",INTRO!$E$41="Non-endemic"),0,IF(AND(OR(COUNTRY_INFO!$H49=0,COUNTRY_INFO!$H49=4,COUNTRY_INFO!$H49=99),OR(COUNTRY_INFO!$J49=0,COUNTRY_INFO!$J49=4)),0,COUNTRY_INFO!$F49))</f>
        <v>37154</v>
      </c>
      <c r="F49" s="15">
        <f t="shared" si="12"/>
        <v>57058</v>
      </c>
      <c r="G49" s="16">
        <f>IF(AND(INTRO!$E$37="Non-endemic",INTRO!$E$41="Non-endemic"),0,COUNTRY_INFO!P49)</f>
        <v>0</v>
      </c>
      <c r="H49" s="16">
        <f>IF(AND(INTRO!$E$37="Non-endemic",INTRO!$E$41="Non-endemic"),0,COUNTRY_INFO!R49)</f>
        <v>1</v>
      </c>
      <c r="I49" s="15">
        <f>IF(INTRO!$E$39="Non-endemic",IF($G49=1,DEC!I49,0),IF($G49=1,IVM!G49,0))</f>
        <v>0</v>
      </c>
      <c r="J49" s="31" t="s">
        <v>336</v>
      </c>
      <c r="K49" s="52">
        <f>IF($J49="ALB", IF(INTRO!$E$39="Non-endemic", IF($H49&lt;&gt;0, IF($I49=0, $D49*$H49, $D49*($H49-$G49)), 0), $D49*$H49), 0)</f>
        <v>19904</v>
      </c>
      <c r="L49" s="15">
        <f t="shared" si="13"/>
        <v>37154</v>
      </c>
      <c r="M49" s="3">
        <v>0</v>
      </c>
      <c r="N49" s="15">
        <f t="shared" si="14"/>
        <v>57058</v>
      </c>
      <c r="O49" s="52">
        <f>IF($J49="MBD", IF(INTRO!$E$39="Non-endemic", IF($H49&lt;&gt;0, IF($I49=0, $D49*$H49, $D49*($H49-$G49)), 0), $D49*$H49), 0)</f>
        <v>0</v>
      </c>
      <c r="P49" s="15">
        <f t="shared" si="15"/>
        <v>0</v>
      </c>
      <c r="Q49" s="3">
        <v>0</v>
      </c>
      <c r="R49" s="15">
        <f t="shared" si="16"/>
        <v>0</v>
      </c>
      <c r="S49" s="3">
        <v>0</v>
      </c>
      <c r="T49" s="17">
        <f t="shared" si="17"/>
        <v>0</v>
      </c>
      <c r="U49" s="17">
        <f t="shared" si="18"/>
        <v>0</v>
      </c>
      <c r="V49" s="27"/>
      <c r="W49" s="17">
        <f t="shared" si="19"/>
        <v>37154</v>
      </c>
      <c r="X49" s="17">
        <f t="shared" si="20"/>
        <v>186</v>
      </c>
      <c r="Y49" s="3">
        <v>0</v>
      </c>
      <c r="Z49" s="17">
        <f t="shared" si="21"/>
        <v>0</v>
      </c>
      <c r="AA49" s="17">
        <f t="shared" si="22"/>
        <v>0</v>
      </c>
    </row>
    <row r="50" spans="1:27" x14ac:dyDescent="0.25">
      <c r="A50" s="14" t="str">
        <f>IF(AND(INTRO!$E$37="Non-endemic",INTRO!$E$41="Non-endemic")," ",IF(COUNTRY_INFO!A50=0," ",COUNTRY_INFO!A50))</f>
        <v>Angola</v>
      </c>
      <c r="B50" s="14" t="str">
        <f>IF(AND(INTRO!$E$37="Non-endemic",INTRO!$E$41="Non-endemic")," ",IF(COUNTRY_INFO!B50=0," ",COUNTRY_INFO!B50))</f>
        <v>HUAMBO</v>
      </c>
      <c r="C50" s="14" t="str">
        <f>IF(AND(INTRO!$E$37="Non-endemic",INTRO!$E$41="Non-endemic")," ",IF(COUNTRY_INFO!C50=0," ",COUNTRY_INFO!C50))</f>
        <v>LONGONJO</v>
      </c>
      <c r="D50" s="15">
        <f>IF(AND(INTRO!$E$37="Non-endemic",INTRO!$E$41="Non-endemic"),0,IF(AND(OR(COUNTRY_INFO!$H50=0,COUNTRY_INFO!$H50=4,COUNTRY_INFO!$H50=99),OR(COUNTRY_INFO!$J50=0,COUNTRY_INFO!$J50=4)),0,COUNTRY_INFO!$E50))</f>
        <v>13882</v>
      </c>
      <c r="E50" s="15">
        <f>IF(AND(INTRO!$E$37="Non-endemic",INTRO!$E$41="Non-endemic"),0,IF(AND(OR(COUNTRY_INFO!$H50=0,COUNTRY_INFO!$H50=4,COUNTRY_INFO!$H50=99),OR(COUNTRY_INFO!$J50=0,COUNTRY_INFO!$J50=4)),0,COUNTRY_INFO!$F50))</f>
        <v>25913</v>
      </c>
      <c r="F50" s="15">
        <f t="shared" si="12"/>
        <v>39795</v>
      </c>
      <c r="G50" s="16">
        <f>IF(AND(INTRO!$E$37="Non-endemic",INTRO!$E$41="Non-endemic"),0,COUNTRY_INFO!P50)</f>
        <v>0</v>
      </c>
      <c r="H50" s="16">
        <f>IF(AND(INTRO!$E$37="Non-endemic",INTRO!$E$41="Non-endemic"),0,COUNTRY_INFO!R50)</f>
        <v>1</v>
      </c>
      <c r="I50" s="15">
        <f>IF(INTRO!$E$39="Non-endemic",IF($G50=1,DEC!I50,0),IF($G50=1,IVM!G50,0))</f>
        <v>0</v>
      </c>
      <c r="J50" s="31" t="s">
        <v>336</v>
      </c>
      <c r="K50" s="52">
        <f>IF($J50="ALB", IF(INTRO!$E$39="Non-endemic", IF($H50&lt;&gt;0, IF($I50=0, $D50*$H50, $D50*($H50-$G50)), 0), $D50*$H50), 0)</f>
        <v>13882</v>
      </c>
      <c r="L50" s="15">
        <f t="shared" si="13"/>
        <v>25913</v>
      </c>
      <c r="M50" s="3">
        <v>0</v>
      </c>
      <c r="N50" s="15">
        <f t="shared" si="14"/>
        <v>39795</v>
      </c>
      <c r="O50" s="52">
        <f>IF($J50="MBD", IF(INTRO!$E$39="Non-endemic", IF($H50&lt;&gt;0, IF($I50=0, $D50*$H50, $D50*($H50-$G50)), 0), $D50*$H50), 0)</f>
        <v>0</v>
      </c>
      <c r="P50" s="15">
        <f t="shared" si="15"/>
        <v>0</v>
      </c>
      <c r="Q50" s="3">
        <v>0</v>
      </c>
      <c r="R50" s="15">
        <f t="shared" si="16"/>
        <v>0</v>
      </c>
      <c r="S50" s="3">
        <v>0</v>
      </c>
      <c r="T50" s="17">
        <f t="shared" si="17"/>
        <v>0</v>
      </c>
      <c r="U50" s="17">
        <f t="shared" si="18"/>
        <v>0</v>
      </c>
      <c r="V50" s="27"/>
      <c r="W50" s="17">
        <f t="shared" si="19"/>
        <v>25913</v>
      </c>
      <c r="X50" s="17">
        <f t="shared" si="20"/>
        <v>130</v>
      </c>
      <c r="Y50" s="3">
        <v>0</v>
      </c>
      <c r="Z50" s="17">
        <f t="shared" si="21"/>
        <v>0</v>
      </c>
      <c r="AA50" s="17">
        <f t="shared" si="22"/>
        <v>0</v>
      </c>
    </row>
    <row r="51" spans="1:27" x14ac:dyDescent="0.25">
      <c r="A51" s="14" t="str">
        <f>IF(AND(INTRO!$E$37="Non-endemic",INTRO!$E$41="Non-endemic")," ",IF(COUNTRY_INFO!A51=0," ",COUNTRY_INFO!A51))</f>
        <v>Angola</v>
      </c>
      <c r="B51" s="14" t="str">
        <f>IF(AND(INTRO!$E$37="Non-endemic",INTRO!$E$41="Non-endemic")," ",IF(COUNTRY_INFO!B51=0," ",COUNTRY_INFO!B51))</f>
        <v>HUAMBO</v>
      </c>
      <c r="C51" s="14" t="str">
        <f>IF(AND(INTRO!$E$37="Non-endemic",INTRO!$E$41="Non-endemic")," ",IF(COUNTRY_INFO!C51=0," ",COUNTRY_INFO!C51))</f>
        <v>MUNGO</v>
      </c>
      <c r="D51" s="15">
        <f>IF(AND(INTRO!$E$37="Non-endemic",INTRO!$E$41="Non-endemic"),0,IF(AND(OR(COUNTRY_INFO!$H51=0,COUNTRY_INFO!$H51=4,COUNTRY_INFO!$H51=99),OR(COUNTRY_INFO!$J51=0,COUNTRY_INFO!$J51=4)),0,COUNTRY_INFO!$E51))</f>
        <v>17662</v>
      </c>
      <c r="E51" s="15">
        <f>IF(AND(INTRO!$E$37="Non-endemic",INTRO!$E$41="Non-endemic"),0,IF(AND(OR(COUNTRY_INFO!$H51=0,COUNTRY_INFO!$H51=4,COUNTRY_INFO!$H51=99),OR(COUNTRY_INFO!$J51=0,COUNTRY_INFO!$J51=4)),0,COUNTRY_INFO!$F51))</f>
        <v>32969</v>
      </c>
      <c r="F51" s="15">
        <f t="shared" si="12"/>
        <v>50631</v>
      </c>
      <c r="G51" s="16">
        <f>IF(AND(INTRO!$E$37="Non-endemic",INTRO!$E$41="Non-endemic"),0,COUNTRY_INFO!P51)</f>
        <v>0</v>
      </c>
      <c r="H51" s="16">
        <f>IF(AND(INTRO!$E$37="Non-endemic",INTRO!$E$41="Non-endemic"),0,COUNTRY_INFO!R51)</f>
        <v>1</v>
      </c>
      <c r="I51" s="15">
        <f>IF(INTRO!$E$39="Non-endemic",IF($G51=1,DEC!I51,0),IF($G51=1,IVM!G51,0))</f>
        <v>0</v>
      </c>
      <c r="J51" s="31" t="s">
        <v>336</v>
      </c>
      <c r="K51" s="52">
        <f>IF($J51="ALB", IF(INTRO!$E$39="Non-endemic", IF($H51&lt;&gt;0, IF($I51=0, $D51*$H51, $D51*($H51-$G51)), 0), $D51*$H51), 0)</f>
        <v>17662</v>
      </c>
      <c r="L51" s="15">
        <f t="shared" si="13"/>
        <v>32969</v>
      </c>
      <c r="M51" s="3">
        <v>0</v>
      </c>
      <c r="N51" s="15">
        <f t="shared" si="14"/>
        <v>50631</v>
      </c>
      <c r="O51" s="52">
        <f>IF($J51="MBD", IF(INTRO!$E$39="Non-endemic", IF($H51&lt;&gt;0, IF($I51=0, $D51*$H51, $D51*($H51-$G51)), 0), $D51*$H51), 0)</f>
        <v>0</v>
      </c>
      <c r="P51" s="15">
        <f t="shared" si="15"/>
        <v>0</v>
      </c>
      <c r="Q51" s="3">
        <v>0</v>
      </c>
      <c r="R51" s="15">
        <f t="shared" si="16"/>
        <v>0</v>
      </c>
      <c r="S51" s="3">
        <v>0</v>
      </c>
      <c r="T51" s="17">
        <f t="shared" si="17"/>
        <v>0</v>
      </c>
      <c r="U51" s="17">
        <f t="shared" si="18"/>
        <v>0</v>
      </c>
      <c r="V51" s="27"/>
      <c r="W51" s="17">
        <f t="shared" si="19"/>
        <v>32969</v>
      </c>
      <c r="X51" s="17">
        <f t="shared" si="20"/>
        <v>165</v>
      </c>
      <c r="Y51" s="3">
        <v>0</v>
      </c>
      <c r="Z51" s="17">
        <f t="shared" si="21"/>
        <v>0</v>
      </c>
      <c r="AA51" s="17">
        <f t="shared" si="22"/>
        <v>0</v>
      </c>
    </row>
    <row r="52" spans="1:27" x14ac:dyDescent="0.25">
      <c r="A52" s="14" t="str">
        <f>IF(AND(INTRO!$E$37="Non-endemic",INTRO!$E$41="Non-endemic")," ",IF(COUNTRY_INFO!A52=0," ",COUNTRY_INFO!A52))</f>
        <v>Angola</v>
      </c>
      <c r="B52" s="14" t="str">
        <f>IF(AND(INTRO!$E$37="Non-endemic",INTRO!$E$41="Non-endemic")," ",IF(COUNTRY_INFO!B52=0," ",COUNTRY_INFO!B52))</f>
        <v>HUAMBO</v>
      </c>
      <c r="C52" s="14" t="str">
        <f>IF(AND(INTRO!$E$37="Non-endemic",INTRO!$E$41="Non-endemic")," ",IF(COUNTRY_INFO!C52=0," ",COUNTRY_INFO!C52))</f>
        <v>TCHICALA TCHOLOHANGA</v>
      </c>
      <c r="D52" s="15">
        <f>IF(AND(INTRO!$E$37="Non-endemic",INTRO!$E$41="Non-endemic"),0,IF(AND(OR(COUNTRY_INFO!$H52=0,COUNTRY_INFO!$H52=4,COUNTRY_INFO!$H52=99),OR(COUNTRY_INFO!$J52=0,COUNTRY_INFO!$J52=4)),0,COUNTRY_INFO!$E52))</f>
        <v>16300</v>
      </c>
      <c r="E52" s="15">
        <f>IF(AND(INTRO!$E$37="Non-endemic",INTRO!$E$41="Non-endemic"),0,IF(AND(OR(COUNTRY_INFO!$H52=0,COUNTRY_INFO!$H52=4,COUNTRY_INFO!$H52=99),OR(COUNTRY_INFO!$J52=0,COUNTRY_INFO!$J52=4)),0,COUNTRY_INFO!$F52))</f>
        <v>30427</v>
      </c>
      <c r="F52" s="15">
        <f t="shared" si="12"/>
        <v>46727</v>
      </c>
      <c r="G52" s="16">
        <f>IF(AND(INTRO!$E$37="Non-endemic",INTRO!$E$41="Non-endemic"),0,COUNTRY_INFO!P52)</f>
        <v>0</v>
      </c>
      <c r="H52" s="16">
        <f>IF(AND(INTRO!$E$37="Non-endemic",INTRO!$E$41="Non-endemic"),0,COUNTRY_INFO!R52)</f>
        <v>1</v>
      </c>
      <c r="I52" s="15">
        <f>IF(INTRO!$E$39="Non-endemic",IF($G52=1,DEC!I52,0),IF($G52=1,IVM!G52,0))</f>
        <v>0</v>
      </c>
      <c r="J52" s="31" t="s">
        <v>336</v>
      </c>
      <c r="K52" s="52">
        <f>IF($J52="ALB", IF(INTRO!$E$39="Non-endemic", IF($H52&lt;&gt;0, IF($I52=0, $D52*$H52, $D52*($H52-$G52)), 0), $D52*$H52), 0)</f>
        <v>16300</v>
      </c>
      <c r="L52" s="15">
        <f t="shared" si="13"/>
        <v>30427</v>
      </c>
      <c r="M52" s="3">
        <v>0</v>
      </c>
      <c r="N52" s="15">
        <f t="shared" si="14"/>
        <v>46727</v>
      </c>
      <c r="O52" s="52">
        <f>IF($J52="MBD", IF(INTRO!$E$39="Non-endemic", IF($H52&lt;&gt;0, IF($I52=0, $D52*$H52, $D52*($H52-$G52)), 0), $D52*$H52), 0)</f>
        <v>0</v>
      </c>
      <c r="P52" s="15">
        <f t="shared" si="15"/>
        <v>0</v>
      </c>
      <c r="Q52" s="3">
        <v>0</v>
      </c>
      <c r="R52" s="15">
        <f t="shared" si="16"/>
        <v>0</v>
      </c>
      <c r="S52" s="3">
        <v>0</v>
      </c>
      <c r="T52" s="17">
        <f t="shared" si="17"/>
        <v>0</v>
      </c>
      <c r="U52" s="17">
        <f t="shared" si="18"/>
        <v>0</v>
      </c>
      <c r="V52" s="27"/>
      <c r="W52" s="17">
        <f t="shared" si="19"/>
        <v>30427</v>
      </c>
      <c r="X52" s="17">
        <f t="shared" si="20"/>
        <v>153</v>
      </c>
      <c r="Y52" s="3">
        <v>0</v>
      </c>
      <c r="Z52" s="17">
        <f t="shared" si="21"/>
        <v>0</v>
      </c>
      <c r="AA52" s="17">
        <f t="shared" si="22"/>
        <v>0</v>
      </c>
    </row>
    <row r="53" spans="1:27" x14ac:dyDescent="0.25">
      <c r="A53" s="14" t="str">
        <f>IF(AND(INTRO!$E$37="Non-endemic",INTRO!$E$41="Non-endemic")," ",IF(COUNTRY_INFO!A53=0," ",COUNTRY_INFO!A53))</f>
        <v>Angola</v>
      </c>
      <c r="B53" s="14" t="str">
        <f>IF(AND(INTRO!$E$37="Non-endemic",INTRO!$E$41="Non-endemic")," ",IF(COUNTRY_INFO!B53=0," ",COUNTRY_INFO!B53))</f>
        <v>HUAMBO</v>
      </c>
      <c r="C53" s="14" t="str">
        <f>IF(AND(INTRO!$E$37="Non-endemic",INTRO!$E$41="Non-endemic")," ",IF(COUNTRY_INFO!C53=0," ",COUNTRY_INFO!C53))</f>
        <v>TCHINDJENJE</v>
      </c>
      <c r="D53" s="15">
        <f>IF(AND(INTRO!$E$37="Non-endemic",INTRO!$E$41="Non-endemic"),0,IF(AND(OR(COUNTRY_INFO!$H53=0,COUNTRY_INFO!$H53=4,COUNTRY_INFO!$H53=99),OR(COUNTRY_INFO!$J53=0,COUNTRY_INFO!$J53=4)),0,COUNTRY_INFO!$E53))</f>
        <v>4510</v>
      </c>
      <c r="E53" s="15">
        <f>IF(AND(INTRO!$E$37="Non-endemic",INTRO!$E$41="Non-endemic"),0,IF(AND(OR(COUNTRY_INFO!$H53=0,COUNTRY_INFO!$H53=4,COUNTRY_INFO!$H53=99),OR(COUNTRY_INFO!$J53=0,COUNTRY_INFO!$J53=4)),0,COUNTRY_INFO!$F53))</f>
        <v>8418</v>
      </c>
      <c r="F53" s="15">
        <f t="shared" si="12"/>
        <v>12928</v>
      </c>
      <c r="G53" s="16">
        <f>IF(AND(INTRO!$E$37="Non-endemic",INTRO!$E$41="Non-endemic"),0,COUNTRY_INFO!P53)</f>
        <v>0</v>
      </c>
      <c r="H53" s="16">
        <f>IF(AND(INTRO!$E$37="Non-endemic",INTRO!$E$41="Non-endemic"),0,COUNTRY_INFO!R53)</f>
        <v>1</v>
      </c>
      <c r="I53" s="15">
        <f>IF(INTRO!$E$39="Non-endemic",IF($G53=1,DEC!I53,0),IF($G53=1,IVM!G53,0))</f>
        <v>0</v>
      </c>
      <c r="J53" s="31" t="s">
        <v>336</v>
      </c>
      <c r="K53" s="52">
        <f>IF($J53="ALB", IF(INTRO!$E$39="Non-endemic", IF($H53&lt;&gt;0, IF($I53=0, $D53*$H53, $D53*($H53-$G53)), 0), $D53*$H53), 0)</f>
        <v>4510</v>
      </c>
      <c r="L53" s="15">
        <f t="shared" si="13"/>
        <v>8418</v>
      </c>
      <c r="M53" s="3">
        <v>0</v>
      </c>
      <c r="N53" s="15">
        <f t="shared" si="14"/>
        <v>12928</v>
      </c>
      <c r="O53" s="52">
        <f>IF($J53="MBD", IF(INTRO!$E$39="Non-endemic", IF($H53&lt;&gt;0, IF($I53=0, $D53*$H53, $D53*($H53-$G53)), 0), $D53*$H53), 0)</f>
        <v>0</v>
      </c>
      <c r="P53" s="15">
        <f t="shared" si="15"/>
        <v>0</v>
      </c>
      <c r="Q53" s="3">
        <v>0</v>
      </c>
      <c r="R53" s="15">
        <f t="shared" si="16"/>
        <v>0</v>
      </c>
      <c r="S53" s="3">
        <v>0</v>
      </c>
      <c r="T53" s="17">
        <f t="shared" si="17"/>
        <v>0</v>
      </c>
      <c r="U53" s="17">
        <f t="shared" si="18"/>
        <v>0</v>
      </c>
      <c r="V53" s="27"/>
      <c r="W53" s="17">
        <f t="shared" si="19"/>
        <v>8418</v>
      </c>
      <c r="X53" s="17">
        <f t="shared" si="20"/>
        <v>43</v>
      </c>
      <c r="Y53" s="3">
        <v>0</v>
      </c>
      <c r="Z53" s="17">
        <f t="shared" si="21"/>
        <v>0</v>
      </c>
      <c r="AA53" s="17">
        <f t="shared" si="22"/>
        <v>0</v>
      </c>
    </row>
    <row r="54" spans="1:27" x14ac:dyDescent="0.25">
      <c r="A54" s="14" t="str">
        <f>IF(AND(INTRO!$E$37="Non-endemic",INTRO!$E$41="Non-endemic")," ",IF(COUNTRY_INFO!A54=0," ",COUNTRY_INFO!A54))</f>
        <v>Angola</v>
      </c>
      <c r="B54" s="14" t="str">
        <f>IF(AND(INTRO!$E$37="Non-endemic",INTRO!$E$41="Non-endemic")," ",IF(COUNTRY_INFO!B54=0," ",COUNTRY_INFO!B54))</f>
        <v>HUAMBO</v>
      </c>
      <c r="C54" s="14" t="str">
        <f>IF(AND(INTRO!$E$37="Non-endemic",INTRO!$E$41="Non-endemic")," ",IF(COUNTRY_INFO!C54=0," ",COUNTRY_INFO!C54))</f>
        <v>UKUMA</v>
      </c>
      <c r="D54" s="15">
        <f>IF(AND(INTRO!$E$37="Non-endemic",INTRO!$E$41="Non-endemic"),0,IF(AND(OR(COUNTRY_INFO!$H54=0,COUNTRY_INFO!$H54=4,COUNTRY_INFO!$H54=99),OR(COUNTRY_INFO!$J54=0,COUNTRY_INFO!$J54=4)),0,COUNTRY_INFO!$E54))</f>
        <v>6827</v>
      </c>
      <c r="E54" s="15">
        <f>IF(AND(INTRO!$E$37="Non-endemic",INTRO!$E$41="Non-endemic"),0,IF(AND(OR(COUNTRY_INFO!$H54=0,COUNTRY_INFO!$H54=4,COUNTRY_INFO!$H54=99),OR(COUNTRY_INFO!$J54=0,COUNTRY_INFO!$J54=4)),0,COUNTRY_INFO!$F54))</f>
        <v>12744</v>
      </c>
      <c r="F54" s="15">
        <f t="shared" si="12"/>
        <v>19571</v>
      </c>
      <c r="G54" s="16">
        <f>IF(AND(INTRO!$E$37="Non-endemic",INTRO!$E$41="Non-endemic"),0,COUNTRY_INFO!P54)</f>
        <v>0</v>
      </c>
      <c r="H54" s="16">
        <f>IF(AND(INTRO!$E$37="Non-endemic",INTRO!$E$41="Non-endemic"),0,COUNTRY_INFO!R54)</f>
        <v>1</v>
      </c>
      <c r="I54" s="15">
        <f>IF(INTRO!$E$39="Non-endemic",IF($G54=1,DEC!I54,0),IF($G54=1,IVM!G54,0))</f>
        <v>0</v>
      </c>
      <c r="J54" s="31" t="s">
        <v>336</v>
      </c>
      <c r="K54" s="52">
        <f>IF($J54="ALB", IF(INTRO!$E$39="Non-endemic", IF($H54&lt;&gt;0, IF($I54=0, $D54*$H54, $D54*($H54-$G54)), 0), $D54*$H54), 0)</f>
        <v>6827</v>
      </c>
      <c r="L54" s="15">
        <f t="shared" si="13"/>
        <v>12744</v>
      </c>
      <c r="M54" s="3">
        <v>0</v>
      </c>
      <c r="N54" s="15">
        <f t="shared" si="14"/>
        <v>19571</v>
      </c>
      <c r="O54" s="52">
        <f>IF($J54="MBD", IF(INTRO!$E$39="Non-endemic", IF($H54&lt;&gt;0, IF($I54=0, $D54*$H54, $D54*($H54-$G54)), 0), $D54*$H54), 0)</f>
        <v>0</v>
      </c>
      <c r="P54" s="15">
        <f t="shared" si="15"/>
        <v>0</v>
      </c>
      <c r="Q54" s="3">
        <v>0</v>
      </c>
      <c r="R54" s="15">
        <f t="shared" si="16"/>
        <v>0</v>
      </c>
      <c r="S54" s="3">
        <v>0</v>
      </c>
      <c r="T54" s="17">
        <f t="shared" si="17"/>
        <v>0</v>
      </c>
      <c r="U54" s="17">
        <f t="shared" si="18"/>
        <v>0</v>
      </c>
      <c r="V54" s="27"/>
      <c r="W54" s="17">
        <f t="shared" si="19"/>
        <v>12744</v>
      </c>
      <c r="X54" s="17">
        <f t="shared" si="20"/>
        <v>64</v>
      </c>
      <c r="Y54" s="3">
        <v>0</v>
      </c>
      <c r="Z54" s="17">
        <f t="shared" si="21"/>
        <v>0</v>
      </c>
      <c r="AA54" s="17">
        <f t="shared" si="22"/>
        <v>0</v>
      </c>
    </row>
    <row r="55" spans="1:27" x14ac:dyDescent="0.25">
      <c r="A55" s="14" t="str">
        <f>IF(AND(INTRO!$E$37="Non-endemic",INTRO!$E$41="Non-endemic")," ",IF(COUNTRY_INFO!A55=0," ",COUNTRY_INFO!A55))</f>
        <v>Angola</v>
      </c>
      <c r="B55" s="14" t="str">
        <f>IF(AND(INTRO!$E$37="Non-endemic",INTRO!$E$41="Non-endemic")," ",IF(COUNTRY_INFO!B55=0," ",COUNTRY_INFO!B55))</f>
        <v>HUILA</v>
      </c>
      <c r="C55" s="14" t="str">
        <f>IF(AND(INTRO!$E$37="Non-endemic",INTRO!$E$41="Non-endemic")," ",IF(COUNTRY_INFO!C55=0," ",COUNTRY_INFO!C55))</f>
        <v>CACONDA</v>
      </c>
      <c r="D55" s="15">
        <f>IF(AND(INTRO!$E$37="Non-endemic",INTRO!$E$41="Non-endemic"),0,IF(AND(OR(COUNTRY_INFO!$H55=0,COUNTRY_INFO!$H55=4,COUNTRY_INFO!$H55=99),OR(COUNTRY_INFO!$J55=0,COUNTRY_INFO!$J55=4)),0,COUNTRY_INFO!$E55))</f>
        <v>25575</v>
      </c>
      <c r="E55" s="15">
        <f>IF(AND(INTRO!$E$37="Non-endemic",INTRO!$E$41="Non-endemic"),0,IF(AND(OR(COUNTRY_INFO!$H55=0,COUNTRY_INFO!$H55=4,COUNTRY_INFO!$H55=99),OR(COUNTRY_INFO!$J55=0,COUNTRY_INFO!$J55=4)),0,COUNTRY_INFO!$F55))</f>
        <v>47741</v>
      </c>
      <c r="F55" s="15">
        <f t="shared" si="12"/>
        <v>73316</v>
      </c>
      <c r="G55" s="16">
        <f>IF(AND(INTRO!$E$37="Non-endemic",INTRO!$E$41="Non-endemic"),0,COUNTRY_INFO!P55)</f>
        <v>0</v>
      </c>
      <c r="H55" s="16">
        <f>IF(AND(INTRO!$E$37="Non-endemic",INTRO!$E$41="Non-endemic"),0,COUNTRY_INFO!R55)</f>
        <v>1</v>
      </c>
      <c r="I55" s="15">
        <f>IF(INTRO!$E$39="Non-endemic",IF($G55=1,DEC!I55,0),IF($G55=1,IVM!G55,0))</f>
        <v>0</v>
      </c>
      <c r="J55" s="31" t="s">
        <v>336</v>
      </c>
      <c r="K55" s="52">
        <f>IF($J55="ALB", IF(INTRO!$E$39="Non-endemic", IF($H55&lt;&gt;0, IF($I55=0, $D55*$H55, $D55*($H55-$G55)), 0), $D55*$H55), 0)</f>
        <v>25575</v>
      </c>
      <c r="L55" s="15">
        <f t="shared" si="13"/>
        <v>47741</v>
      </c>
      <c r="M55" s="3">
        <v>0</v>
      </c>
      <c r="N55" s="15">
        <f t="shared" si="14"/>
        <v>73316</v>
      </c>
      <c r="O55" s="52">
        <f>IF($J55="MBD", IF(INTRO!$E$39="Non-endemic", IF($H55&lt;&gt;0, IF($I55=0, $D55*$H55, $D55*($H55-$G55)), 0), $D55*$H55), 0)</f>
        <v>0</v>
      </c>
      <c r="P55" s="15">
        <f t="shared" si="15"/>
        <v>0</v>
      </c>
      <c r="Q55" s="3">
        <v>0</v>
      </c>
      <c r="R55" s="15">
        <f t="shared" si="16"/>
        <v>0</v>
      </c>
      <c r="S55" s="3">
        <v>0</v>
      </c>
      <c r="T55" s="17">
        <f t="shared" si="17"/>
        <v>0</v>
      </c>
      <c r="U55" s="17">
        <f t="shared" si="18"/>
        <v>0</v>
      </c>
      <c r="V55" s="27"/>
      <c r="W55" s="17">
        <f t="shared" si="19"/>
        <v>47741</v>
      </c>
      <c r="X55" s="17">
        <f t="shared" si="20"/>
        <v>239</v>
      </c>
      <c r="Y55" s="3">
        <v>0</v>
      </c>
      <c r="Z55" s="17">
        <f t="shared" si="21"/>
        <v>0</v>
      </c>
      <c r="AA55" s="17">
        <f t="shared" si="22"/>
        <v>0</v>
      </c>
    </row>
    <row r="56" spans="1:27" x14ac:dyDescent="0.25">
      <c r="A56" s="14" t="str">
        <f>IF(AND(INTRO!$E$37="Non-endemic",INTRO!$E$41="Non-endemic")," ",IF(COUNTRY_INFO!A56=0," ",COUNTRY_INFO!A56))</f>
        <v>Angola</v>
      </c>
      <c r="B56" s="14" t="str">
        <f>IF(AND(INTRO!$E$37="Non-endemic",INTRO!$E$41="Non-endemic")," ",IF(COUNTRY_INFO!B56=0," ",COUNTRY_INFO!B56))</f>
        <v>HUILA</v>
      </c>
      <c r="C56" s="14" t="str">
        <f>IF(AND(INTRO!$E$37="Non-endemic",INTRO!$E$41="Non-endemic")," ",IF(COUNTRY_INFO!C56=0," ",COUNTRY_INFO!C56))</f>
        <v>CACULA</v>
      </c>
      <c r="D56" s="15">
        <f>IF(AND(INTRO!$E$37="Non-endemic",INTRO!$E$41="Non-endemic"),0,IF(AND(OR(COUNTRY_INFO!$H56=0,COUNTRY_INFO!$H56=4,COUNTRY_INFO!$H56=99),OR(COUNTRY_INFO!$J56=0,COUNTRY_INFO!$J56=4)),0,COUNTRY_INFO!$E56))</f>
        <v>20538</v>
      </c>
      <c r="E56" s="15">
        <f>IF(AND(INTRO!$E$37="Non-endemic",INTRO!$E$41="Non-endemic"),0,IF(AND(OR(COUNTRY_INFO!$H56=0,COUNTRY_INFO!$H56=4,COUNTRY_INFO!$H56=99),OR(COUNTRY_INFO!$J56=0,COUNTRY_INFO!$J56=4)),0,COUNTRY_INFO!$F56))</f>
        <v>38337</v>
      </c>
      <c r="F56" s="15">
        <f t="shared" si="12"/>
        <v>58875</v>
      </c>
      <c r="G56" s="16">
        <f>IF(AND(INTRO!$E$37="Non-endemic",INTRO!$E$41="Non-endemic"),0,COUNTRY_INFO!P56)</f>
        <v>0</v>
      </c>
      <c r="H56" s="16">
        <f>IF(AND(INTRO!$E$37="Non-endemic",INTRO!$E$41="Non-endemic"),0,COUNTRY_INFO!R56)</f>
        <v>1</v>
      </c>
      <c r="I56" s="15">
        <f>IF(INTRO!$E$39="Non-endemic",IF($G56=1,DEC!I56,0),IF($G56=1,IVM!G56,0))</f>
        <v>0</v>
      </c>
      <c r="J56" s="31" t="s">
        <v>336</v>
      </c>
      <c r="K56" s="52">
        <f>IF($J56="ALB", IF(INTRO!$E$39="Non-endemic", IF($H56&lt;&gt;0, IF($I56=0, $D56*$H56, $D56*($H56-$G56)), 0), $D56*$H56), 0)</f>
        <v>20538</v>
      </c>
      <c r="L56" s="15">
        <f t="shared" si="13"/>
        <v>38337</v>
      </c>
      <c r="M56" s="3">
        <v>0</v>
      </c>
      <c r="N56" s="15">
        <f t="shared" si="14"/>
        <v>58875</v>
      </c>
      <c r="O56" s="52">
        <f>IF($J56="MBD", IF(INTRO!$E$39="Non-endemic", IF($H56&lt;&gt;0, IF($I56=0, $D56*$H56, $D56*($H56-$G56)), 0), $D56*$H56), 0)</f>
        <v>0</v>
      </c>
      <c r="P56" s="15">
        <f t="shared" si="15"/>
        <v>0</v>
      </c>
      <c r="Q56" s="3">
        <v>0</v>
      </c>
      <c r="R56" s="15">
        <f t="shared" si="16"/>
        <v>0</v>
      </c>
      <c r="S56" s="3">
        <v>0</v>
      </c>
      <c r="T56" s="17">
        <f t="shared" si="17"/>
        <v>0</v>
      </c>
      <c r="U56" s="17">
        <f t="shared" si="18"/>
        <v>0</v>
      </c>
      <c r="V56" s="27"/>
      <c r="W56" s="17">
        <f t="shared" si="19"/>
        <v>38337</v>
      </c>
      <c r="X56" s="17">
        <f t="shared" si="20"/>
        <v>192</v>
      </c>
      <c r="Y56" s="3">
        <v>0</v>
      </c>
      <c r="Z56" s="17">
        <f t="shared" si="21"/>
        <v>0</v>
      </c>
      <c r="AA56" s="17">
        <f t="shared" si="22"/>
        <v>0</v>
      </c>
    </row>
    <row r="57" spans="1:27" x14ac:dyDescent="0.25">
      <c r="A57" s="14" t="str">
        <f>IF(AND(INTRO!$E$37="Non-endemic",INTRO!$E$41="Non-endemic")," ",IF(COUNTRY_INFO!A57=0," ",COUNTRY_INFO!A57))</f>
        <v>Angola</v>
      </c>
      <c r="B57" s="14" t="str">
        <f>IF(AND(INTRO!$E$37="Non-endemic",INTRO!$E$41="Non-endemic")," ",IF(COUNTRY_INFO!B57=0," ",COUNTRY_INFO!B57))</f>
        <v>HUILA</v>
      </c>
      <c r="C57" s="14" t="str">
        <f>IF(AND(INTRO!$E$37="Non-endemic",INTRO!$E$41="Non-endemic")," ",IF(COUNTRY_INFO!C57=0," ",COUNTRY_INFO!C57))</f>
        <v>CALUQUEMBE</v>
      </c>
      <c r="D57" s="15">
        <f>IF(AND(INTRO!$E$37="Non-endemic",INTRO!$E$41="Non-endemic"),0,IF(AND(OR(COUNTRY_INFO!$H57=0,COUNTRY_INFO!$H57=4,COUNTRY_INFO!$H57=99),OR(COUNTRY_INFO!$J57=0,COUNTRY_INFO!$J57=4)),0,COUNTRY_INFO!$E57))</f>
        <v>27097</v>
      </c>
      <c r="E57" s="15">
        <f>IF(AND(INTRO!$E$37="Non-endemic",INTRO!$E$41="Non-endemic"),0,IF(AND(OR(COUNTRY_INFO!$H57=0,COUNTRY_INFO!$H57=4,COUNTRY_INFO!$H57=99),OR(COUNTRY_INFO!$J57=0,COUNTRY_INFO!$J57=4)),0,COUNTRY_INFO!$F57))</f>
        <v>50581</v>
      </c>
      <c r="F57" s="15">
        <f t="shared" si="12"/>
        <v>77678</v>
      </c>
      <c r="G57" s="16">
        <f>IF(AND(INTRO!$E$37="Non-endemic",INTRO!$E$41="Non-endemic"),0,COUNTRY_INFO!P57)</f>
        <v>0</v>
      </c>
      <c r="H57" s="16">
        <f>IF(AND(INTRO!$E$37="Non-endemic",INTRO!$E$41="Non-endemic"),0,COUNTRY_INFO!R57)</f>
        <v>1</v>
      </c>
      <c r="I57" s="15">
        <f>IF(INTRO!$E$39="Non-endemic",IF($G57=1,DEC!I57,0),IF($G57=1,IVM!G57,0))</f>
        <v>0</v>
      </c>
      <c r="J57" s="31" t="s">
        <v>336</v>
      </c>
      <c r="K57" s="52">
        <f>IF($J57="ALB", IF(INTRO!$E$39="Non-endemic", IF($H57&lt;&gt;0, IF($I57=0, $D57*$H57, $D57*($H57-$G57)), 0), $D57*$H57), 0)</f>
        <v>27097</v>
      </c>
      <c r="L57" s="15">
        <f t="shared" si="13"/>
        <v>50581</v>
      </c>
      <c r="M57" s="3">
        <v>0</v>
      </c>
      <c r="N57" s="15">
        <f t="shared" si="14"/>
        <v>77678</v>
      </c>
      <c r="O57" s="52">
        <f>IF($J57="MBD", IF(INTRO!$E$39="Non-endemic", IF($H57&lt;&gt;0, IF($I57=0, $D57*$H57, $D57*($H57-$G57)), 0), $D57*$H57), 0)</f>
        <v>0</v>
      </c>
      <c r="P57" s="15">
        <f t="shared" si="15"/>
        <v>0</v>
      </c>
      <c r="Q57" s="3">
        <v>0</v>
      </c>
      <c r="R57" s="15">
        <f t="shared" si="16"/>
        <v>0</v>
      </c>
      <c r="S57" s="3">
        <v>0</v>
      </c>
      <c r="T57" s="17">
        <f t="shared" si="17"/>
        <v>0</v>
      </c>
      <c r="U57" s="17">
        <f t="shared" si="18"/>
        <v>0</v>
      </c>
      <c r="V57" s="27"/>
      <c r="W57" s="17">
        <f t="shared" si="19"/>
        <v>50581</v>
      </c>
      <c r="X57" s="17">
        <f t="shared" si="20"/>
        <v>253</v>
      </c>
      <c r="Y57" s="3">
        <v>0</v>
      </c>
      <c r="Z57" s="17">
        <f t="shared" si="21"/>
        <v>0</v>
      </c>
      <c r="AA57" s="17">
        <f t="shared" si="22"/>
        <v>0</v>
      </c>
    </row>
    <row r="58" spans="1:27" x14ac:dyDescent="0.25">
      <c r="A58" s="14" t="str">
        <f>IF(AND(INTRO!$E$37="Non-endemic",INTRO!$E$41="Non-endemic")," ",IF(COUNTRY_INFO!A58=0," ",COUNTRY_INFO!A58))</f>
        <v>Angola</v>
      </c>
      <c r="B58" s="14" t="str">
        <f>IF(AND(INTRO!$E$37="Non-endemic",INTRO!$E$41="Non-endemic")," ",IF(COUNTRY_INFO!B58=0," ",COUNTRY_INFO!B58))</f>
        <v>HUILA</v>
      </c>
      <c r="C58" s="14" t="str">
        <f>IF(AND(INTRO!$E$37="Non-endemic",INTRO!$E$41="Non-endemic")," ",IF(COUNTRY_INFO!C58=0," ",COUNTRY_INFO!C58))</f>
        <v>CHIBIA</v>
      </c>
      <c r="D58" s="15">
        <f>IF(AND(INTRO!$E$37="Non-endemic",INTRO!$E$41="Non-endemic"),0,IF(AND(OR(COUNTRY_INFO!$H58=0,COUNTRY_INFO!$H58=4,COUNTRY_INFO!$H58=99),OR(COUNTRY_INFO!$J58=0,COUNTRY_INFO!$J58=4)),0,COUNTRY_INFO!$E58))</f>
        <v>29018</v>
      </c>
      <c r="E58" s="15">
        <f>IF(AND(INTRO!$E$37="Non-endemic",INTRO!$E$41="Non-endemic"),0,IF(AND(OR(COUNTRY_INFO!$H58=0,COUNTRY_INFO!$H58=4,COUNTRY_INFO!$H58=99),OR(COUNTRY_INFO!$J58=0,COUNTRY_INFO!$J58=4)),0,COUNTRY_INFO!$F58))</f>
        <v>54166</v>
      </c>
      <c r="F58" s="15">
        <f t="shared" si="12"/>
        <v>83184</v>
      </c>
      <c r="G58" s="16">
        <f>IF(AND(INTRO!$E$37="Non-endemic",INTRO!$E$41="Non-endemic"),0,COUNTRY_INFO!P58)</f>
        <v>0</v>
      </c>
      <c r="H58" s="16">
        <f>IF(AND(INTRO!$E$37="Non-endemic",INTRO!$E$41="Non-endemic"),0,COUNTRY_INFO!R58)</f>
        <v>1</v>
      </c>
      <c r="I58" s="15">
        <f>IF(INTRO!$E$39="Non-endemic",IF($G58=1,DEC!I58,0),IF($G58=1,IVM!G58,0))</f>
        <v>0</v>
      </c>
      <c r="J58" s="31" t="s">
        <v>336</v>
      </c>
      <c r="K58" s="52">
        <f>IF($J58="ALB", IF(INTRO!$E$39="Non-endemic", IF($H58&lt;&gt;0, IF($I58=0, $D58*$H58, $D58*($H58-$G58)), 0), $D58*$H58), 0)</f>
        <v>29018</v>
      </c>
      <c r="L58" s="15">
        <f t="shared" si="13"/>
        <v>54166</v>
      </c>
      <c r="M58" s="3">
        <v>0</v>
      </c>
      <c r="N58" s="15">
        <f t="shared" si="14"/>
        <v>83184</v>
      </c>
      <c r="O58" s="52">
        <f>IF($J58="MBD", IF(INTRO!$E$39="Non-endemic", IF($H58&lt;&gt;0, IF($I58=0, $D58*$H58, $D58*($H58-$G58)), 0), $D58*$H58), 0)</f>
        <v>0</v>
      </c>
      <c r="P58" s="15">
        <f t="shared" si="15"/>
        <v>0</v>
      </c>
      <c r="Q58" s="3">
        <v>0</v>
      </c>
      <c r="R58" s="15">
        <f t="shared" si="16"/>
        <v>0</v>
      </c>
      <c r="S58" s="3">
        <v>0</v>
      </c>
      <c r="T58" s="17">
        <f t="shared" si="17"/>
        <v>0</v>
      </c>
      <c r="U58" s="17">
        <f t="shared" si="18"/>
        <v>0</v>
      </c>
      <c r="V58" s="27"/>
      <c r="W58" s="17">
        <f t="shared" si="19"/>
        <v>54166</v>
      </c>
      <c r="X58" s="17">
        <f t="shared" si="20"/>
        <v>271</v>
      </c>
      <c r="Y58" s="3">
        <v>0</v>
      </c>
      <c r="Z58" s="17">
        <f t="shared" si="21"/>
        <v>0</v>
      </c>
      <c r="AA58" s="17">
        <f t="shared" si="22"/>
        <v>0</v>
      </c>
    </row>
    <row r="59" spans="1:27" x14ac:dyDescent="0.25">
      <c r="A59" s="14" t="str">
        <f>IF(AND(INTRO!$E$37="Non-endemic",INTRO!$E$41="Non-endemic")," ",IF(COUNTRY_INFO!A59=0," ",COUNTRY_INFO!A59))</f>
        <v>Angola</v>
      </c>
      <c r="B59" s="14" t="str">
        <f>IF(AND(INTRO!$E$37="Non-endemic",INTRO!$E$41="Non-endemic")," ",IF(COUNTRY_INFO!B59=0," ",COUNTRY_INFO!B59))</f>
        <v>HUILA</v>
      </c>
      <c r="C59" s="14" t="str">
        <f>IF(AND(INTRO!$E$37="Non-endemic",INTRO!$E$41="Non-endemic")," ",IF(COUNTRY_INFO!C59=0," ",COUNTRY_INFO!C59))</f>
        <v>CHICOMBA</v>
      </c>
      <c r="D59" s="15">
        <f>IF(AND(INTRO!$E$37="Non-endemic",INTRO!$E$41="Non-endemic"),0,IF(AND(OR(COUNTRY_INFO!$H59=0,COUNTRY_INFO!$H59=4,COUNTRY_INFO!$H59=99),OR(COUNTRY_INFO!$J59=0,COUNTRY_INFO!$J59=4)),0,COUNTRY_INFO!$E59))</f>
        <v>20356</v>
      </c>
      <c r="E59" s="15">
        <f>IF(AND(INTRO!$E$37="Non-endemic",INTRO!$E$41="Non-endemic"),0,IF(AND(OR(COUNTRY_INFO!$H59=0,COUNTRY_INFO!$H59=4,COUNTRY_INFO!$H59=99),OR(COUNTRY_INFO!$J59=0,COUNTRY_INFO!$J59=4)),0,COUNTRY_INFO!$F59))</f>
        <v>37998</v>
      </c>
      <c r="F59" s="15">
        <f t="shared" si="12"/>
        <v>58354</v>
      </c>
      <c r="G59" s="16">
        <f>IF(AND(INTRO!$E$37="Non-endemic",INTRO!$E$41="Non-endemic"),0,COUNTRY_INFO!P59)</f>
        <v>0</v>
      </c>
      <c r="H59" s="16">
        <f>IF(AND(INTRO!$E$37="Non-endemic",INTRO!$E$41="Non-endemic"),0,COUNTRY_INFO!R59)</f>
        <v>1</v>
      </c>
      <c r="I59" s="15">
        <f>IF(INTRO!$E$39="Non-endemic",IF($G59=1,DEC!I59,0),IF($G59=1,IVM!G59,0))</f>
        <v>0</v>
      </c>
      <c r="J59" s="31" t="s">
        <v>336</v>
      </c>
      <c r="K59" s="52">
        <f>IF($J59="ALB", IF(INTRO!$E$39="Non-endemic", IF($H59&lt;&gt;0, IF($I59=0, $D59*$H59, $D59*($H59-$G59)), 0), $D59*$H59), 0)</f>
        <v>20356</v>
      </c>
      <c r="L59" s="15">
        <f t="shared" si="13"/>
        <v>37998</v>
      </c>
      <c r="M59" s="3">
        <v>0</v>
      </c>
      <c r="N59" s="15">
        <f t="shared" si="14"/>
        <v>58354</v>
      </c>
      <c r="O59" s="52">
        <f>IF($J59="MBD", IF(INTRO!$E$39="Non-endemic", IF($H59&lt;&gt;0, IF($I59=0, $D59*$H59, $D59*($H59-$G59)), 0), $D59*$H59), 0)</f>
        <v>0</v>
      </c>
      <c r="P59" s="15">
        <f t="shared" si="15"/>
        <v>0</v>
      </c>
      <c r="Q59" s="3">
        <v>0</v>
      </c>
      <c r="R59" s="15">
        <f t="shared" si="16"/>
        <v>0</v>
      </c>
      <c r="S59" s="3">
        <v>0</v>
      </c>
      <c r="T59" s="17">
        <f t="shared" si="17"/>
        <v>0</v>
      </c>
      <c r="U59" s="17">
        <f t="shared" si="18"/>
        <v>0</v>
      </c>
      <c r="V59" s="27"/>
      <c r="W59" s="17">
        <f t="shared" si="19"/>
        <v>37998</v>
      </c>
      <c r="X59" s="17">
        <f t="shared" si="20"/>
        <v>190</v>
      </c>
      <c r="Y59" s="3">
        <v>0</v>
      </c>
      <c r="Z59" s="17">
        <f t="shared" si="21"/>
        <v>0</v>
      </c>
      <c r="AA59" s="17">
        <f t="shared" si="22"/>
        <v>0</v>
      </c>
    </row>
    <row r="60" spans="1:27" x14ac:dyDescent="0.25">
      <c r="A60" s="14" t="str">
        <f>IF(AND(INTRO!$E$37="Non-endemic",INTRO!$E$41="Non-endemic")," ",IF(COUNTRY_INFO!A60=0," ",COUNTRY_INFO!A60))</f>
        <v>Angola</v>
      </c>
      <c r="B60" s="14" t="str">
        <f>IF(AND(INTRO!$E$37="Non-endemic",INTRO!$E$41="Non-endemic")," ",IF(COUNTRY_INFO!B60=0," ",COUNTRY_INFO!B60))</f>
        <v>HUILA</v>
      </c>
      <c r="C60" s="14" t="str">
        <f>IF(AND(INTRO!$E$37="Non-endemic",INTRO!$E$41="Non-endemic")," ",IF(COUNTRY_INFO!C60=0," ",COUNTRY_INFO!C60))</f>
        <v>CHIPINDO</v>
      </c>
      <c r="D60" s="15">
        <f>IF(AND(INTRO!$E$37="Non-endemic",INTRO!$E$41="Non-endemic"),0,IF(AND(OR(COUNTRY_INFO!$H60=0,COUNTRY_INFO!$H60=4,COUNTRY_INFO!$H60=99),OR(COUNTRY_INFO!$J60=0,COUNTRY_INFO!$J60=4)),0,COUNTRY_INFO!$E60))</f>
        <v>9818</v>
      </c>
      <c r="E60" s="15">
        <f>IF(AND(INTRO!$E$37="Non-endemic",INTRO!$E$41="Non-endemic"),0,IF(AND(OR(COUNTRY_INFO!$H60=0,COUNTRY_INFO!$H60=4,COUNTRY_INFO!$H60=99),OR(COUNTRY_INFO!$J60=0,COUNTRY_INFO!$J60=4)),0,COUNTRY_INFO!$F60))</f>
        <v>18327</v>
      </c>
      <c r="F60" s="15">
        <f t="shared" si="12"/>
        <v>28145</v>
      </c>
      <c r="G60" s="16">
        <f>IF(AND(INTRO!$E$37="Non-endemic",INTRO!$E$41="Non-endemic"),0,COUNTRY_INFO!P60)</f>
        <v>0</v>
      </c>
      <c r="H60" s="16">
        <f>IF(AND(INTRO!$E$37="Non-endemic",INTRO!$E$41="Non-endemic"),0,COUNTRY_INFO!R60)</f>
        <v>1</v>
      </c>
      <c r="I60" s="15">
        <f>IF(INTRO!$E$39="Non-endemic",IF($G60=1,DEC!I60,0),IF($G60=1,IVM!G60,0))</f>
        <v>0</v>
      </c>
      <c r="J60" s="31" t="s">
        <v>336</v>
      </c>
      <c r="K60" s="52">
        <f>IF($J60="ALB", IF(INTRO!$E$39="Non-endemic", IF($H60&lt;&gt;0, IF($I60=0, $D60*$H60, $D60*($H60-$G60)), 0), $D60*$H60), 0)</f>
        <v>9818</v>
      </c>
      <c r="L60" s="15">
        <f t="shared" si="13"/>
        <v>18327</v>
      </c>
      <c r="M60" s="3">
        <v>0</v>
      </c>
      <c r="N60" s="15">
        <f t="shared" si="14"/>
        <v>28145</v>
      </c>
      <c r="O60" s="52">
        <f>IF($J60="MBD", IF(INTRO!$E$39="Non-endemic", IF($H60&lt;&gt;0, IF($I60=0, $D60*$H60, $D60*($H60-$G60)), 0), $D60*$H60), 0)</f>
        <v>0</v>
      </c>
      <c r="P60" s="15">
        <f t="shared" si="15"/>
        <v>0</v>
      </c>
      <c r="Q60" s="3">
        <v>0</v>
      </c>
      <c r="R60" s="15">
        <f t="shared" si="16"/>
        <v>0</v>
      </c>
      <c r="S60" s="3">
        <v>0</v>
      </c>
      <c r="T60" s="17">
        <f t="shared" si="17"/>
        <v>0</v>
      </c>
      <c r="U60" s="17">
        <f t="shared" si="18"/>
        <v>0</v>
      </c>
      <c r="V60" s="27"/>
      <c r="W60" s="17">
        <f t="shared" si="19"/>
        <v>18327</v>
      </c>
      <c r="X60" s="17">
        <f t="shared" si="20"/>
        <v>92</v>
      </c>
      <c r="Y60" s="3">
        <v>0</v>
      </c>
      <c r="Z60" s="17">
        <f t="shared" si="21"/>
        <v>0</v>
      </c>
      <c r="AA60" s="17">
        <f t="shared" si="22"/>
        <v>0</v>
      </c>
    </row>
    <row r="61" spans="1:27" x14ac:dyDescent="0.25">
      <c r="A61" s="14" t="str">
        <f>IF(AND(INTRO!$E$37="Non-endemic",INTRO!$E$41="Non-endemic")," ",IF(COUNTRY_INFO!A61=0," ",COUNTRY_INFO!A61))</f>
        <v>Angola</v>
      </c>
      <c r="B61" s="14" t="str">
        <f>IF(AND(INTRO!$E$37="Non-endemic",INTRO!$E$41="Non-endemic")," ",IF(COUNTRY_INFO!B61=0," ",COUNTRY_INFO!B61))</f>
        <v>HUILA</v>
      </c>
      <c r="C61" s="14" t="str">
        <f>IF(AND(INTRO!$E$37="Non-endemic",INTRO!$E$41="Non-endemic")," ",IF(COUNTRY_INFO!C61=0," ",COUNTRY_INFO!C61))</f>
        <v>GAMBOS</v>
      </c>
      <c r="D61" s="15">
        <f>IF(AND(INTRO!$E$37="Non-endemic",INTRO!$E$41="Non-endemic"),0,IF(AND(OR(COUNTRY_INFO!$H61=0,COUNTRY_INFO!$H61=4,COUNTRY_INFO!$H61=99),OR(COUNTRY_INFO!$J61=0,COUNTRY_INFO!$J61=4)),0,COUNTRY_INFO!$E61))</f>
        <v>12153</v>
      </c>
      <c r="E61" s="15">
        <f>IF(AND(INTRO!$E$37="Non-endemic",INTRO!$E$41="Non-endemic"),0,IF(AND(OR(COUNTRY_INFO!$H61=0,COUNTRY_INFO!$H61=4,COUNTRY_INFO!$H61=99),OR(COUNTRY_INFO!$J61=0,COUNTRY_INFO!$J61=4)),0,COUNTRY_INFO!$F61))</f>
        <v>22686</v>
      </c>
      <c r="F61" s="15">
        <f t="shared" si="12"/>
        <v>34839</v>
      </c>
      <c r="G61" s="16">
        <f>IF(AND(INTRO!$E$37="Non-endemic",INTRO!$E$41="Non-endemic"),0,COUNTRY_INFO!P61)</f>
        <v>0</v>
      </c>
      <c r="H61" s="16">
        <f>IF(AND(INTRO!$E$37="Non-endemic",INTRO!$E$41="Non-endemic"),0,COUNTRY_INFO!R61)</f>
        <v>1</v>
      </c>
      <c r="I61" s="15">
        <f>IF(INTRO!$E$39="Non-endemic",IF($G61=1,DEC!I61,0),IF($G61=1,IVM!G61,0))</f>
        <v>0</v>
      </c>
      <c r="J61" s="31" t="s">
        <v>336</v>
      </c>
      <c r="K61" s="52">
        <f>IF($J61="ALB", IF(INTRO!$E$39="Non-endemic", IF($H61&lt;&gt;0, IF($I61=0, $D61*$H61, $D61*($H61-$G61)), 0), $D61*$H61), 0)</f>
        <v>12153</v>
      </c>
      <c r="L61" s="15">
        <f t="shared" si="13"/>
        <v>22686</v>
      </c>
      <c r="M61" s="3">
        <v>0</v>
      </c>
      <c r="N61" s="15">
        <f t="shared" si="14"/>
        <v>34839</v>
      </c>
      <c r="O61" s="52">
        <f>IF($J61="MBD", IF(INTRO!$E$39="Non-endemic", IF($H61&lt;&gt;0, IF($I61=0, $D61*$H61, $D61*($H61-$G61)), 0), $D61*$H61), 0)</f>
        <v>0</v>
      </c>
      <c r="P61" s="15">
        <f t="shared" si="15"/>
        <v>0</v>
      </c>
      <c r="Q61" s="3">
        <v>0</v>
      </c>
      <c r="R61" s="15">
        <f t="shared" si="16"/>
        <v>0</v>
      </c>
      <c r="S61" s="3">
        <v>0</v>
      </c>
      <c r="T61" s="17">
        <f t="shared" si="17"/>
        <v>0</v>
      </c>
      <c r="U61" s="17">
        <f t="shared" si="18"/>
        <v>0</v>
      </c>
      <c r="V61" s="27"/>
      <c r="W61" s="17">
        <f t="shared" si="19"/>
        <v>22686</v>
      </c>
      <c r="X61" s="17">
        <f t="shared" si="20"/>
        <v>114</v>
      </c>
      <c r="Y61" s="3">
        <v>0</v>
      </c>
      <c r="Z61" s="17">
        <f t="shared" si="21"/>
        <v>0</v>
      </c>
      <c r="AA61" s="17">
        <f t="shared" si="22"/>
        <v>0</v>
      </c>
    </row>
    <row r="62" spans="1:27" x14ac:dyDescent="0.25">
      <c r="A62" s="14" t="str">
        <f>IF(AND(INTRO!$E$37="Non-endemic",INTRO!$E$41="Non-endemic")," ",IF(COUNTRY_INFO!A62=0," ",COUNTRY_INFO!A62))</f>
        <v>Angola</v>
      </c>
      <c r="B62" s="14" t="str">
        <f>IF(AND(INTRO!$E$37="Non-endemic",INTRO!$E$41="Non-endemic")," ",IF(COUNTRY_INFO!B62=0," ",COUNTRY_INFO!B62))</f>
        <v>HUILA</v>
      </c>
      <c r="C62" s="14" t="str">
        <f>IF(AND(INTRO!$E$37="Non-endemic",INTRO!$E$41="Non-endemic")," ",IF(COUNTRY_INFO!C62=0," ",COUNTRY_INFO!C62))</f>
        <v>HUMPATA</v>
      </c>
      <c r="D62" s="15">
        <f>IF(AND(INTRO!$E$37="Non-endemic",INTRO!$E$41="Non-endemic"),0,IF(AND(OR(COUNTRY_INFO!$H62=0,COUNTRY_INFO!$H62=4,COUNTRY_INFO!$H62=99),OR(COUNTRY_INFO!$J62=0,COUNTRY_INFO!$J62=4)),0,COUNTRY_INFO!$E62))</f>
        <v>13236</v>
      </c>
      <c r="E62" s="15">
        <f>IF(AND(INTRO!$E$37="Non-endemic",INTRO!$E$41="Non-endemic"),0,IF(AND(OR(COUNTRY_INFO!$H62=0,COUNTRY_INFO!$H62=4,COUNTRY_INFO!$H62=99),OR(COUNTRY_INFO!$J62=0,COUNTRY_INFO!$J62=4)),0,COUNTRY_INFO!$F62))</f>
        <v>24707</v>
      </c>
      <c r="F62" s="15">
        <f t="shared" si="12"/>
        <v>37943</v>
      </c>
      <c r="G62" s="16">
        <f>IF(AND(INTRO!$E$37="Non-endemic",INTRO!$E$41="Non-endemic"),0,COUNTRY_INFO!P62)</f>
        <v>0</v>
      </c>
      <c r="H62" s="16">
        <f>IF(AND(INTRO!$E$37="Non-endemic",INTRO!$E$41="Non-endemic"),0,COUNTRY_INFO!R62)</f>
        <v>1</v>
      </c>
      <c r="I62" s="15">
        <f>IF(INTRO!$E$39="Non-endemic",IF($G62=1,DEC!I62,0),IF($G62=1,IVM!G62,0))</f>
        <v>0</v>
      </c>
      <c r="J62" s="31" t="s">
        <v>336</v>
      </c>
      <c r="K62" s="52">
        <f>IF($J62="ALB", IF(INTRO!$E$39="Non-endemic", IF($H62&lt;&gt;0, IF($I62=0, $D62*$H62, $D62*($H62-$G62)), 0), $D62*$H62), 0)</f>
        <v>13236</v>
      </c>
      <c r="L62" s="15">
        <f t="shared" si="13"/>
        <v>24707</v>
      </c>
      <c r="M62" s="3">
        <v>0</v>
      </c>
      <c r="N62" s="15">
        <f t="shared" si="14"/>
        <v>37943</v>
      </c>
      <c r="O62" s="52">
        <f>IF($J62="MBD", IF(INTRO!$E$39="Non-endemic", IF($H62&lt;&gt;0, IF($I62=0, $D62*$H62, $D62*($H62-$G62)), 0), $D62*$H62), 0)</f>
        <v>0</v>
      </c>
      <c r="P62" s="15">
        <f t="shared" si="15"/>
        <v>0</v>
      </c>
      <c r="Q62" s="3">
        <v>0</v>
      </c>
      <c r="R62" s="15">
        <f t="shared" si="16"/>
        <v>0</v>
      </c>
      <c r="S62" s="3">
        <v>0</v>
      </c>
      <c r="T62" s="17">
        <f t="shared" si="17"/>
        <v>0</v>
      </c>
      <c r="U62" s="17">
        <f t="shared" si="18"/>
        <v>0</v>
      </c>
      <c r="V62" s="27"/>
      <c r="W62" s="17">
        <f t="shared" si="19"/>
        <v>24707</v>
      </c>
      <c r="X62" s="17">
        <f t="shared" si="20"/>
        <v>124</v>
      </c>
      <c r="Y62" s="3">
        <v>0</v>
      </c>
      <c r="Z62" s="17">
        <f t="shared" si="21"/>
        <v>0</v>
      </c>
      <c r="AA62" s="17">
        <f t="shared" si="22"/>
        <v>0</v>
      </c>
    </row>
    <row r="63" spans="1:27" x14ac:dyDescent="0.25">
      <c r="A63" s="14" t="str">
        <f>IF(AND(INTRO!$E$37="Non-endemic",INTRO!$E$41="Non-endemic")," ",IF(COUNTRY_INFO!A63=0," ",COUNTRY_INFO!A63))</f>
        <v>Angola</v>
      </c>
      <c r="B63" s="14" t="str">
        <f>IF(AND(INTRO!$E$37="Non-endemic",INTRO!$E$41="Non-endemic")," ",IF(COUNTRY_INFO!B63=0," ",COUNTRY_INFO!B63))</f>
        <v>HUILA</v>
      </c>
      <c r="C63" s="14" t="str">
        <f>IF(AND(INTRO!$E$37="Non-endemic",INTRO!$E$41="Non-endemic")," ",IF(COUNTRY_INFO!C63=0," ",COUNTRY_INFO!C63))</f>
        <v>JAMBA</v>
      </c>
      <c r="D63" s="15">
        <f>IF(AND(INTRO!$E$37="Non-endemic",INTRO!$E$41="Non-endemic"),0,IF(AND(OR(COUNTRY_INFO!$H63=0,COUNTRY_INFO!$H63=4,COUNTRY_INFO!$H63=99),OR(COUNTRY_INFO!$J63=0,COUNTRY_INFO!$J63=4)),0,COUNTRY_INFO!$E63))</f>
        <v>16139</v>
      </c>
      <c r="E63" s="15">
        <f>IF(AND(INTRO!$E$37="Non-endemic",INTRO!$E$41="Non-endemic"),0,IF(AND(OR(COUNTRY_INFO!$H63=0,COUNTRY_INFO!$H63=4,COUNTRY_INFO!$H63=99),OR(COUNTRY_INFO!$J63=0,COUNTRY_INFO!$J63=4)),0,COUNTRY_INFO!$F63))</f>
        <v>30127</v>
      </c>
      <c r="F63" s="15">
        <f t="shared" si="12"/>
        <v>46266</v>
      </c>
      <c r="G63" s="16">
        <f>IF(AND(INTRO!$E$37="Non-endemic",INTRO!$E$41="Non-endemic"),0,COUNTRY_INFO!P63)</f>
        <v>0</v>
      </c>
      <c r="H63" s="16">
        <f>IF(AND(INTRO!$E$37="Non-endemic",INTRO!$E$41="Non-endemic"),0,COUNTRY_INFO!R63)</f>
        <v>1</v>
      </c>
      <c r="I63" s="15">
        <f>IF(INTRO!$E$39="Non-endemic",IF($G63=1,DEC!I63,0),IF($G63=1,IVM!G63,0))</f>
        <v>0</v>
      </c>
      <c r="J63" s="31" t="s">
        <v>336</v>
      </c>
      <c r="K63" s="52">
        <f>IF($J63="ALB", IF(INTRO!$E$39="Non-endemic", IF($H63&lt;&gt;0, IF($I63=0, $D63*$H63, $D63*($H63-$G63)), 0), $D63*$H63), 0)</f>
        <v>16139</v>
      </c>
      <c r="L63" s="15">
        <f t="shared" si="13"/>
        <v>30127</v>
      </c>
      <c r="M63" s="3">
        <v>0</v>
      </c>
      <c r="N63" s="15">
        <f t="shared" si="14"/>
        <v>46266</v>
      </c>
      <c r="O63" s="52">
        <f>IF($J63="MBD", IF(INTRO!$E$39="Non-endemic", IF($H63&lt;&gt;0, IF($I63=0, $D63*$H63, $D63*($H63-$G63)), 0), $D63*$H63), 0)</f>
        <v>0</v>
      </c>
      <c r="P63" s="15">
        <f t="shared" si="15"/>
        <v>0</v>
      </c>
      <c r="Q63" s="3">
        <v>0</v>
      </c>
      <c r="R63" s="15">
        <f t="shared" si="16"/>
        <v>0</v>
      </c>
      <c r="S63" s="3">
        <v>0</v>
      </c>
      <c r="T63" s="17">
        <f t="shared" si="17"/>
        <v>0</v>
      </c>
      <c r="U63" s="17">
        <f t="shared" si="18"/>
        <v>0</v>
      </c>
      <c r="V63" s="27"/>
      <c r="W63" s="17">
        <f t="shared" si="19"/>
        <v>30127</v>
      </c>
      <c r="X63" s="17">
        <f t="shared" si="20"/>
        <v>151</v>
      </c>
      <c r="Y63" s="3">
        <v>0</v>
      </c>
      <c r="Z63" s="17">
        <f t="shared" si="21"/>
        <v>0</v>
      </c>
      <c r="AA63" s="17">
        <f t="shared" si="22"/>
        <v>0</v>
      </c>
    </row>
    <row r="64" spans="1:27" x14ac:dyDescent="0.25">
      <c r="A64" s="14" t="str">
        <f>IF(AND(INTRO!$E$37="Non-endemic",INTRO!$E$41="Non-endemic")," ",IF(COUNTRY_INFO!A64=0," ",COUNTRY_INFO!A64))</f>
        <v>Angola</v>
      </c>
      <c r="B64" s="14" t="str">
        <f>IF(AND(INTRO!$E$37="Non-endemic",INTRO!$E$41="Non-endemic")," ",IF(COUNTRY_INFO!B64=0," ",COUNTRY_INFO!B64))</f>
        <v>HUILA</v>
      </c>
      <c r="C64" s="14" t="str">
        <f>IF(AND(INTRO!$E$37="Non-endemic",INTRO!$E$41="Non-endemic")," ",IF(COUNTRY_INFO!C64=0," ",COUNTRY_INFO!C64))</f>
        <v>KUVANGO</v>
      </c>
      <c r="D64" s="15">
        <f>IF(AND(INTRO!$E$37="Non-endemic",INTRO!$E$41="Non-endemic"),0,IF(AND(OR(COUNTRY_INFO!$H64=0,COUNTRY_INFO!$H64=4,COUNTRY_INFO!$H64=99),OR(COUNTRY_INFO!$J64=0,COUNTRY_INFO!$J64=4)),0,COUNTRY_INFO!$E64))</f>
        <v>12124</v>
      </c>
      <c r="E64" s="15">
        <f>IF(AND(INTRO!$E$37="Non-endemic",INTRO!$E$41="Non-endemic"),0,IF(AND(OR(COUNTRY_INFO!$H64=0,COUNTRY_INFO!$H64=4,COUNTRY_INFO!$H64=99),OR(COUNTRY_INFO!$J64=0,COUNTRY_INFO!$J64=4)),0,COUNTRY_INFO!$F64))</f>
        <v>22632</v>
      </c>
      <c r="F64" s="15">
        <f t="shared" si="12"/>
        <v>34756</v>
      </c>
      <c r="G64" s="16">
        <f>IF(AND(INTRO!$E$37="Non-endemic",INTRO!$E$41="Non-endemic"),0,COUNTRY_INFO!P64)</f>
        <v>0</v>
      </c>
      <c r="H64" s="16">
        <f>IF(AND(INTRO!$E$37="Non-endemic",INTRO!$E$41="Non-endemic"),0,COUNTRY_INFO!R64)</f>
        <v>1</v>
      </c>
      <c r="I64" s="15">
        <f>IF(INTRO!$E$39="Non-endemic",IF($G64=1,DEC!I64,0),IF($G64=1,IVM!G64,0))</f>
        <v>0</v>
      </c>
      <c r="J64" s="31" t="s">
        <v>336</v>
      </c>
      <c r="K64" s="52">
        <f>IF($J64="ALB", IF(INTRO!$E$39="Non-endemic", IF($H64&lt;&gt;0, IF($I64=0, $D64*$H64, $D64*($H64-$G64)), 0), $D64*$H64), 0)</f>
        <v>12124</v>
      </c>
      <c r="L64" s="15">
        <f t="shared" si="13"/>
        <v>22632</v>
      </c>
      <c r="M64" s="3">
        <v>0</v>
      </c>
      <c r="N64" s="15">
        <f t="shared" si="14"/>
        <v>34756</v>
      </c>
      <c r="O64" s="52">
        <f>IF($J64="MBD", IF(INTRO!$E$39="Non-endemic", IF($H64&lt;&gt;0, IF($I64=0, $D64*$H64, $D64*($H64-$G64)), 0), $D64*$H64), 0)</f>
        <v>0</v>
      </c>
      <c r="P64" s="15">
        <f t="shared" si="15"/>
        <v>0</v>
      </c>
      <c r="Q64" s="3">
        <v>0</v>
      </c>
      <c r="R64" s="15">
        <f t="shared" si="16"/>
        <v>0</v>
      </c>
      <c r="S64" s="3">
        <v>0</v>
      </c>
      <c r="T64" s="17">
        <f t="shared" si="17"/>
        <v>0</v>
      </c>
      <c r="U64" s="17">
        <f t="shared" si="18"/>
        <v>0</v>
      </c>
      <c r="V64" s="27"/>
      <c r="W64" s="17">
        <f t="shared" si="19"/>
        <v>22632</v>
      </c>
      <c r="X64" s="17">
        <f t="shared" si="20"/>
        <v>114</v>
      </c>
      <c r="Y64" s="3">
        <v>0</v>
      </c>
      <c r="Z64" s="17">
        <f t="shared" si="21"/>
        <v>0</v>
      </c>
      <c r="AA64" s="17">
        <f t="shared" si="22"/>
        <v>0</v>
      </c>
    </row>
    <row r="65" spans="1:27" x14ac:dyDescent="0.25">
      <c r="A65" s="14" t="str">
        <f>IF(AND(INTRO!$E$37="Non-endemic",INTRO!$E$41="Non-endemic")," ",IF(COUNTRY_INFO!A65=0," ",COUNTRY_INFO!A65))</f>
        <v>Angola</v>
      </c>
      <c r="B65" s="14" t="str">
        <f>IF(AND(INTRO!$E$37="Non-endemic",INTRO!$E$41="Non-endemic")," ",IF(COUNTRY_INFO!B65=0," ",COUNTRY_INFO!B65))</f>
        <v>HUILA</v>
      </c>
      <c r="C65" s="14" t="str">
        <f>IF(AND(INTRO!$E$37="Non-endemic",INTRO!$E$41="Non-endemic")," ",IF(COUNTRY_INFO!C65=0," ",COUNTRY_INFO!C65))</f>
        <v>LUBANGO</v>
      </c>
      <c r="D65" s="15">
        <f>IF(AND(INTRO!$E$37="Non-endemic",INTRO!$E$41="Non-endemic"),0,IF(AND(OR(COUNTRY_INFO!$H65=0,COUNTRY_INFO!$H65=4,COUNTRY_INFO!$H65=99),OR(COUNTRY_INFO!$J65=0,COUNTRY_INFO!$J65=4)),0,COUNTRY_INFO!$E65))</f>
        <v>117007</v>
      </c>
      <c r="E65" s="15">
        <f>IF(AND(INTRO!$E$37="Non-endemic",INTRO!$E$41="Non-endemic"),0,IF(AND(OR(COUNTRY_INFO!$H65=0,COUNTRY_INFO!$H65=4,COUNTRY_INFO!$H65=99),OR(COUNTRY_INFO!$J65=0,COUNTRY_INFO!$J65=4)),0,COUNTRY_INFO!$F65))</f>
        <v>218412</v>
      </c>
      <c r="F65" s="15">
        <f t="shared" si="12"/>
        <v>335419</v>
      </c>
      <c r="G65" s="16">
        <f>IF(AND(INTRO!$E$37="Non-endemic",INTRO!$E$41="Non-endemic"),0,COUNTRY_INFO!P65)</f>
        <v>0</v>
      </c>
      <c r="H65" s="16">
        <f>IF(AND(INTRO!$E$37="Non-endemic",INTRO!$E$41="Non-endemic"),0,COUNTRY_INFO!R65)</f>
        <v>1</v>
      </c>
      <c r="I65" s="15">
        <f>IF(INTRO!$E$39="Non-endemic",IF($G65=1,DEC!I65,0),IF($G65=1,IVM!G65,0))</f>
        <v>0</v>
      </c>
      <c r="J65" s="31" t="s">
        <v>336</v>
      </c>
      <c r="K65" s="52">
        <f>IF($J65="ALB", IF(INTRO!$E$39="Non-endemic", IF($H65&lt;&gt;0, IF($I65=0, $D65*$H65, $D65*($H65-$G65)), 0), $D65*$H65), 0)</f>
        <v>117007</v>
      </c>
      <c r="L65" s="15">
        <f t="shared" si="13"/>
        <v>218412</v>
      </c>
      <c r="M65" s="3">
        <v>0</v>
      </c>
      <c r="N65" s="15">
        <f t="shared" si="14"/>
        <v>335419</v>
      </c>
      <c r="O65" s="52">
        <f>IF($J65="MBD", IF(INTRO!$E$39="Non-endemic", IF($H65&lt;&gt;0, IF($I65=0, $D65*$H65, $D65*($H65-$G65)), 0), $D65*$H65), 0)</f>
        <v>0</v>
      </c>
      <c r="P65" s="15">
        <f t="shared" si="15"/>
        <v>0</v>
      </c>
      <c r="Q65" s="3">
        <v>0</v>
      </c>
      <c r="R65" s="15">
        <f t="shared" si="16"/>
        <v>0</v>
      </c>
      <c r="S65" s="3">
        <v>0</v>
      </c>
      <c r="T65" s="17">
        <f t="shared" si="17"/>
        <v>0</v>
      </c>
      <c r="U65" s="17">
        <f t="shared" si="18"/>
        <v>0</v>
      </c>
      <c r="V65" s="27"/>
      <c r="W65" s="17">
        <f t="shared" si="19"/>
        <v>218412</v>
      </c>
      <c r="X65" s="17">
        <f t="shared" si="20"/>
        <v>1093</v>
      </c>
      <c r="Y65" s="3">
        <v>0</v>
      </c>
      <c r="Z65" s="17">
        <f t="shared" si="21"/>
        <v>0</v>
      </c>
      <c r="AA65" s="17">
        <f t="shared" si="22"/>
        <v>0</v>
      </c>
    </row>
    <row r="66" spans="1:27" x14ac:dyDescent="0.25">
      <c r="A66" s="14" t="str">
        <f>IF(AND(INTRO!$E$37="Non-endemic",INTRO!$E$41="Non-endemic")," ",IF(COUNTRY_INFO!A66=0," ",COUNTRY_INFO!A66))</f>
        <v>Angola</v>
      </c>
      <c r="B66" s="14" t="str">
        <f>IF(AND(INTRO!$E$37="Non-endemic",INTRO!$E$41="Non-endemic")," ",IF(COUNTRY_INFO!B66=0," ",COUNTRY_INFO!B66))</f>
        <v>HUILA</v>
      </c>
      <c r="C66" s="14" t="str">
        <f>IF(AND(INTRO!$E$37="Non-endemic",INTRO!$E$41="Non-endemic")," ",IF(COUNTRY_INFO!C66=0," ",COUNTRY_INFO!C66))</f>
        <v>MATALA</v>
      </c>
      <c r="D66" s="15">
        <f>IF(AND(INTRO!$E$37="Non-endemic",INTRO!$E$41="Non-endemic"),0,IF(AND(OR(COUNTRY_INFO!$H66=0,COUNTRY_INFO!$H66=4,COUNTRY_INFO!$H66=99),OR(COUNTRY_INFO!$J66=0,COUNTRY_INFO!$J66=4)),0,COUNTRY_INFO!$E66))</f>
        <v>39015</v>
      </c>
      <c r="E66" s="15">
        <f>IF(AND(INTRO!$E$37="Non-endemic",INTRO!$E$41="Non-endemic"),0,IF(AND(OR(COUNTRY_INFO!$H66=0,COUNTRY_INFO!$H66=4,COUNTRY_INFO!$H66=99),OR(COUNTRY_INFO!$J66=0,COUNTRY_INFO!$J66=4)),0,COUNTRY_INFO!$F66))</f>
        <v>72828</v>
      </c>
      <c r="F66" s="15">
        <f t="shared" si="12"/>
        <v>111843</v>
      </c>
      <c r="G66" s="16">
        <f>IF(AND(INTRO!$E$37="Non-endemic",INTRO!$E$41="Non-endemic"),0,COUNTRY_INFO!P66)</f>
        <v>0</v>
      </c>
      <c r="H66" s="16">
        <f>IF(AND(INTRO!$E$37="Non-endemic",INTRO!$E$41="Non-endemic"),0,COUNTRY_INFO!R66)</f>
        <v>1</v>
      </c>
      <c r="I66" s="15">
        <f>IF(INTRO!$E$39="Non-endemic",IF($G66=1,DEC!I66,0),IF($G66=1,IVM!G66,0))</f>
        <v>0</v>
      </c>
      <c r="J66" s="31" t="s">
        <v>336</v>
      </c>
      <c r="K66" s="52">
        <f>IF($J66="ALB", IF(INTRO!$E$39="Non-endemic", IF($H66&lt;&gt;0, IF($I66=0, $D66*$H66, $D66*($H66-$G66)), 0), $D66*$H66), 0)</f>
        <v>39015</v>
      </c>
      <c r="L66" s="15">
        <f t="shared" si="13"/>
        <v>72828</v>
      </c>
      <c r="M66" s="3">
        <v>0</v>
      </c>
      <c r="N66" s="15">
        <f t="shared" si="14"/>
        <v>111843</v>
      </c>
      <c r="O66" s="52">
        <f>IF($J66="MBD", IF(INTRO!$E$39="Non-endemic", IF($H66&lt;&gt;0, IF($I66=0, $D66*$H66, $D66*($H66-$G66)), 0), $D66*$H66), 0)</f>
        <v>0</v>
      </c>
      <c r="P66" s="15">
        <f t="shared" si="15"/>
        <v>0</v>
      </c>
      <c r="Q66" s="3">
        <v>0</v>
      </c>
      <c r="R66" s="15">
        <f t="shared" si="16"/>
        <v>0</v>
      </c>
      <c r="S66" s="3">
        <v>0</v>
      </c>
      <c r="T66" s="17">
        <f t="shared" si="17"/>
        <v>0</v>
      </c>
      <c r="U66" s="17">
        <f t="shared" si="18"/>
        <v>0</v>
      </c>
      <c r="V66" s="27"/>
      <c r="W66" s="17">
        <f t="shared" si="19"/>
        <v>72828</v>
      </c>
      <c r="X66" s="17">
        <f t="shared" si="20"/>
        <v>365</v>
      </c>
      <c r="Y66" s="3">
        <v>0</v>
      </c>
      <c r="Z66" s="17">
        <f t="shared" si="21"/>
        <v>0</v>
      </c>
      <c r="AA66" s="17">
        <f t="shared" si="22"/>
        <v>0</v>
      </c>
    </row>
    <row r="67" spans="1:27" x14ac:dyDescent="0.25">
      <c r="A67" s="14" t="str">
        <f>IF(AND(INTRO!$E$37="Non-endemic",INTRO!$E$41="Non-endemic")," ",IF(COUNTRY_INFO!A67=0," ",COUNTRY_INFO!A67))</f>
        <v>Angola</v>
      </c>
      <c r="B67" s="14" t="str">
        <f>IF(AND(INTRO!$E$37="Non-endemic",INTRO!$E$41="Non-endemic")," ",IF(COUNTRY_INFO!B67=0," ",COUNTRY_INFO!B67))</f>
        <v>HUILA</v>
      </c>
      <c r="C67" s="14" t="str">
        <f>IF(AND(INTRO!$E$37="Non-endemic",INTRO!$E$41="Non-endemic")," ",IF(COUNTRY_INFO!C67=0," ",COUNTRY_INFO!C67))</f>
        <v>QUILENGUES</v>
      </c>
      <c r="D67" s="15">
        <f>IF(AND(INTRO!$E$37="Non-endemic",INTRO!$E$41="Non-endemic"),0,IF(AND(OR(COUNTRY_INFO!$H67=0,COUNTRY_INFO!$H67=4,COUNTRY_INFO!$H67=99),OR(COUNTRY_INFO!$J67=0,COUNTRY_INFO!$J67=4)),0,COUNTRY_INFO!$E67))</f>
        <v>10985</v>
      </c>
      <c r="E67" s="15">
        <f>IF(AND(INTRO!$E$37="Non-endemic",INTRO!$E$41="Non-endemic"),0,IF(AND(OR(COUNTRY_INFO!$H67=0,COUNTRY_INFO!$H67=4,COUNTRY_INFO!$H67=99),OR(COUNTRY_INFO!$J67=0,COUNTRY_INFO!$J67=4)),0,COUNTRY_INFO!$F67))</f>
        <v>20505</v>
      </c>
      <c r="F67" s="15">
        <f t="shared" si="12"/>
        <v>31490</v>
      </c>
      <c r="G67" s="16">
        <f>IF(AND(INTRO!$E$37="Non-endemic",INTRO!$E$41="Non-endemic"),0,COUNTRY_INFO!P67)</f>
        <v>0</v>
      </c>
      <c r="H67" s="16">
        <f>IF(AND(INTRO!$E$37="Non-endemic",INTRO!$E$41="Non-endemic"),0,COUNTRY_INFO!R67)</f>
        <v>1</v>
      </c>
      <c r="I67" s="15">
        <f>IF(INTRO!$E$39="Non-endemic",IF($G67=1,DEC!I67,0),IF($G67=1,IVM!G67,0))</f>
        <v>0</v>
      </c>
      <c r="J67" s="31" t="s">
        <v>336</v>
      </c>
      <c r="K67" s="52">
        <f>IF($J67="ALB", IF(INTRO!$E$39="Non-endemic", IF($H67&lt;&gt;0, IF($I67=0, $D67*$H67, $D67*($H67-$G67)), 0), $D67*$H67), 0)</f>
        <v>10985</v>
      </c>
      <c r="L67" s="15">
        <f t="shared" si="13"/>
        <v>20505</v>
      </c>
      <c r="M67" s="3">
        <v>0</v>
      </c>
      <c r="N67" s="15">
        <f t="shared" si="14"/>
        <v>31490</v>
      </c>
      <c r="O67" s="52">
        <f>IF($J67="MBD", IF(INTRO!$E$39="Non-endemic", IF($H67&lt;&gt;0, IF($I67=0, $D67*$H67, $D67*($H67-$G67)), 0), $D67*$H67), 0)</f>
        <v>0</v>
      </c>
      <c r="P67" s="15">
        <f t="shared" si="15"/>
        <v>0</v>
      </c>
      <c r="Q67" s="3">
        <v>0</v>
      </c>
      <c r="R67" s="15">
        <f t="shared" si="16"/>
        <v>0</v>
      </c>
      <c r="S67" s="3">
        <v>0</v>
      </c>
      <c r="T67" s="17">
        <f t="shared" si="17"/>
        <v>0</v>
      </c>
      <c r="U67" s="17">
        <f t="shared" si="18"/>
        <v>0</v>
      </c>
      <c r="V67" s="27"/>
      <c r="W67" s="17">
        <f t="shared" si="19"/>
        <v>20505</v>
      </c>
      <c r="X67" s="17">
        <f t="shared" si="20"/>
        <v>103</v>
      </c>
      <c r="Y67" s="3">
        <v>0</v>
      </c>
      <c r="Z67" s="17">
        <f t="shared" si="21"/>
        <v>0</v>
      </c>
      <c r="AA67" s="17">
        <f t="shared" si="22"/>
        <v>0</v>
      </c>
    </row>
    <row r="68" spans="1:27" x14ac:dyDescent="0.25">
      <c r="A68" s="14" t="str">
        <f>IF(AND(INTRO!$E$37="Non-endemic",INTRO!$E$41="Non-endemic")," ",IF(COUNTRY_INFO!A68=0," ",COUNTRY_INFO!A68))</f>
        <v>Angola</v>
      </c>
      <c r="B68" s="14" t="str">
        <f>IF(AND(INTRO!$E$37="Non-endemic",INTRO!$E$41="Non-endemic")," ",IF(COUNTRY_INFO!B68=0," ",COUNTRY_INFO!B68))</f>
        <v>HUILA</v>
      </c>
      <c r="C68" s="14" t="str">
        <f>IF(AND(INTRO!$E$37="Non-endemic",INTRO!$E$41="Non-endemic")," ",IF(COUNTRY_INFO!C68=0," ",COUNTRY_INFO!C68))</f>
        <v>QUIPUNGO</v>
      </c>
      <c r="D68" s="15">
        <f>IF(AND(INTRO!$E$37="Non-endemic",INTRO!$E$41="Non-endemic"),0,IF(AND(OR(COUNTRY_INFO!$H68=0,COUNTRY_INFO!$H68=4,COUNTRY_INFO!$H68=99),OR(COUNTRY_INFO!$J68=0,COUNTRY_INFO!$J68=4)),0,COUNTRY_INFO!$E68))</f>
        <v>23497</v>
      </c>
      <c r="E68" s="15">
        <f>IF(AND(INTRO!$E$37="Non-endemic",INTRO!$E$41="Non-endemic"),0,IF(AND(OR(COUNTRY_INFO!$H68=0,COUNTRY_INFO!$H68=4,COUNTRY_INFO!$H68=99),OR(COUNTRY_INFO!$J68=0,COUNTRY_INFO!$J68=4)),0,COUNTRY_INFO!$F68))</f>
        <v>43861</v>
      </c>
      <c r="F68" s="15">
        <f t="shared" si="12"/>
        <v>67358</v>
      </c>
      <c r="G68" s="16">
        <f>IF(AND(INTRO!$E$37="Non-endemic",INTRO!$E$41="Non-endemic"),0,COUNTRY_INFO!P68)</f>
        <v>0</v>
      </c>
      <c r="H68" s="16">
        <f>IF(AND(INTRO!$E$37="Non-endemic",INTRO!$E$41="Non-endemic"),0,COUNTRY_INFO!R68)</f>
        <v>1</v>
      </c>
      <c r="I68" s="15">
        <f>IF(INTRO!$E$39="Non-endemic",IF($G68=1,DEC!I68,0),IF($G68=1,IVM!G68,0))</f>
        <v>0</v>
      </c>
      <c r="J68" s="31" t="s">
        <v>336</v>
      </c>
      <c r="K68" s="52">
        <f>IF($J68="ALB", IF(INTRO!$E$39="Non-endemic", IF($H68&lt;&gt;0, IF($I68=0, $D68*$H68, $D68*($H68-$G68)), 0), $D68*$H68), 0)</f>
        <v>23497</v>
      </c>
      <c r="L68" s="15">
        <f t="shared" si="13"/>
        <v>43861</v>
      </c>
      <c r="M68" s="3">
        <v>0</v>
      </c>
      <c r="N68" s="15">
        <f t="shared" si="14"/>
        <v>67358</v>
      </c>
      <c r="O68" s="52">
        <f>IF($J68="MBD", IF(INTRO!$E$39="Non-endemic", IF($H68&lt;&gt;0, IF($I68=0, $D68*$H68, $D68*($H68-$G68)), 0), $D68*$H68), 0)</f>
        <v>0</v>
      </c>
      <c r="P68" s="15">
        <f t="shared" si="15"/>
        <v>0</v>
      </c>
      <c r="Q68" s="3">
        <v>0</v>
      </c>
      <c r="R68" s="15">
        <f t="shared" si="16"/>
        <v>0</v>
      </c>
      <c r="S68" s="3">
        <v>0</v>
      </c>
      <c r="T68" s="17">
        <f t="shared" si="17"/>
        <v>0</v>
      </c>
      <c r="U68" s="17">
        <f t="shared" si="18"/>
        <v>0</v>
      </c>
      <c r="V68" s="27"/>
      <c r="W68" s="17">
        <f t="shared" si="19"/>
        <v>43861</v>
      </c>
      <c r="X68" s="17">
        <f t="shared" si="20"/>
        <v>220</v>
      </c>
      <c r="Y68" s="3">
        <v>0</v>
      </c>
      <c r="Z68" s="17">
        <f t="shared" si="21"/>
        <v>0</v>
      </c>
      <c r="AA68" s="17">
        <f t="shared" si="22"/>
        <v>0</v>
      </c>
    </row>
    <row r="69" spans="1:27" x14ac:dyDescent="0.25">
      <c r="A69" s="14" t="str">
        <f>IF(AND(INTRO!$E$37="Non-endemic",INTRO!$E$41="Non-endemic")," ",IF(COUNTRY_INFO!A69=0," ",COUNTRY_INFO!A69))</f>
        <v>Angola</v>
      </c>
      <c r="B69" s="14" t="str">
        <f>IF(AND(INTRO!$E$37="Non-endemic",INTRO!$E$41="Non-endemic")," ",IF(COUNTRY_INFO!B69=0," ",COUNTRY_INFO!B69))</f>
        <v>KUANDO KUBANGO</v>
      </c>
      <c r="C69" s="14" t="str">
        <f>IF(AND(INTRO!$E$37="Non-endemic",INTRO!$E$41="Non-endemic")," ",IF(COUNTRY_INFO!C69=0," ",COUNTRY_INFO!C69))</f>
        <v>CALAI</v>
      </c>
      <c r="D69" s="15">
        <f>IF(AND(INTRO!$E$37="Non-endemic",INTRO!$E$41="Non-endemic"),0,IF(AND(OR(COUNTRY_INFO!$H69=0,COUNTRY_INFO!$H69=4,COUNTRY_INFO!$H69=99),OR(COUNTRY_INFO!$J69=0,COUNTRY_INFO!$J69=4)),0,COUNTRY_INFO!$E69))</f>
        <v>3237</v>
      </c>
      <c r="E69" s="15">
        <f>IF(AND(INTRO!$E$37="Non-endemic",INTRO!$E$41="Non-endemic"),0,IF(AND(OR(COUNTRY_INFO!$H69=0,COUNTRY_INFO!$H69=4,COUNTRY_INFO!$H69=99),OR(COUNTRY_INFO!$J69=0,COUNTRY_INFO!$J69=4)),0,COUNTRY_INFO!$F69))</f>
        <v>6042</v>
      </c>
      <c r="F69" s="15">
        <f t="shared" si="12"/>
        <v>9279</v>
      </c>
      <c r="G69" s="16">
        <f>IF(AND(INTRO!$E$37="Non-endemic",INTRO!$E$41="Non-endemic"),0,COUNTRY_INFO!P69)</f>
        <v>1</v>
      </c>
      <c r="H69" s="16">
        <f>IF(AND(INTRO!$E$37="Non-endemic",INTRO!$E$41="Non-endemic"),0,COUNTRY_INFO!R69)</f>
        <v>1</v>
      </c>
      <c r="I69" s="15">
        <f>IF(INTRO!$E$39="Non-endemic",IF($G69=1,DEC!I69,0),IF($G69=1,IVM!G69,0))</f>
        <v>17480</v>
      </c>
      <c r="J69" s="31" t="s">
        <v>336</v>
      </c>
      <c r="K69" s="52">
        <f>IF($J69="ALB", IF(INTRO!$E$39="Non-endemic", IF($H69&lt;&gt;0, IF($I69=0, $D69*$H69, $D69*($H69-$G69)), 0), $D69*$H69), 0)</f>
        <v>3237</v>
      </c>
      <c r="L69" s="15">
        <f t="shared" si="13"/>
        <v>0</v>
      </c>
      <c r="M69" s="3">
        <v>0</v>
      </c>
      <c r="N69" s="15">
        <f t="shared" si="14"/>
        <v>3237</v>
      </c>
      <c r="O69" s="52">
        <f>IF($J69="MBD", IF(INTRO!$E$39="Non-endemic", IF($H69&lt;&gt;0, IF($I69=0, $D69*$H69, $D69*($H69-$G69)), 0), $D69*$H69), 0)</f>
        <v>0</v>
      </c>
      <c r="P69" s="15">
        <f t="shared" si="15"/>
        <v>0</v>
      </c>
      <c r="Q69" s="3">
        <v>0</v>
      </c>
      <c r="R69" s="15">
        <f t="shared" si="16"/>
        <v>0</v>
      </c>
      <c r="S69" s="3">
        <v>0</v>
      </c>
      <c r="T69" s="17">
        <f t="shared" si="17"/>
        <v>17480</v>
      </c>
      <c r="U69" s="17">
        <f t="shared" si="18"/>
        <v>88</v>
      </c>
      <c r="V69" s="27"/>
      <c r="W69" s="17">
        <f t="shared" si="19"/>
        <v>0</v>
      </c>
      <c r="X69" s="17">
        <f t="shared" si="20"/>
        <v>0</v>
      </c>
      <c r="Y69" s="3">
        <v>0</v>
      </c>
      <c r="Z69" s="17">
        <f t="shared" si="21"/>
        <v>0</v>
      </c>
      <c r="AA69" s="17">
        <f t="shared" si="22"/>
        <v>0</v>
      </c>
    </row>
    <row r="70" spans="1:27" x14ac:dyDescent="0.25">
      <c r="A70" s="14" t="str">
        <f>IF(AND(INTRO!$E$37="Non-endemic",INTRO!$E$41="Non-endemic")," ",IF(COUNTRY_INFO!A70=0," ",COUNTRY_INFO!A70))</f>
        <v>Angola</v>
      </c>
      <c r="B70" s="14" t="str">
        <f>IF(AND(INTRO!$E$37="Non-endemic",INTRO!$E$41="Non-endemic")," ",IF(COUNTRY_INFO!B70=0," ",COUNTRY_INFO!B70))</f>
        <v>KUANDO KUBANGO</v>
      </c>
      <c r="C70" s="14" t="str">
        <f>IF(AND(INTRO!$E$37="Non-endemic",INTRO!$E$41="Non-endemic")," ",IF(COUNTRY_INFO!C70=0," ",COUNTRY_INFO!C70))</f>
        <v>CUANGAR</v>
      </c>
      <c r="D70" s="15">
        <f>IF(AND(INTRO!$E$37="Non-endemic",INTRO!$E$41="Non-endemic"),0,IF(AND(OR(COUNTRY_INFO!$H70=0,COUNTRY_INFO!$H70=4,COUNTRY_INFO!$H70=99),OR(COUNTRY_INFO!$J70=0,COUNTRY_INFO!$J70=4)),0,COUNTRY_INFO!$E70))</f>
        <v>4372</v>
      </c>
      <c r="E70" s="15">
        <f>IF(AND(INTRO!$E$37="Non-endemic",INTRO!$E$41="Non-endemic"),0,IF(AND(OR(COUNTRY_INFO!$H70=0,COUNTRY_INFO!$H70=4,COUNTRY_INFO!$H70=99),OR(COUNTRY_INFO!$J70=0,COUNTRY_INFO!$J70=4)),0,COUNTRY_INFO!$F70))</f>
        <v>8161</v>
      </c>
      <c r="F70" s="15">
        <f t="shared" si="12"/>
        <v>12533</v>
      </c>
      <c r="G70" s="16">
        <f>IF(AND(INTRO!$E$37="Non-endemic",INTRO!$E$41="Non-endemic"),0,COUNTRY_INFO!P70)</f>
        <v>1</v>
      </c>
      <c r="H70" s="16">
        <f>IF(AND(INTRO!$E$37="Non-endemic",INTRO!$E$41="Non-endemic"),0,COUNTRY_INFO!R70)</f>
        <v>1</v>
      </c>
      <c r="I70" s="15">
        <f>IF(INTRO!$E$39="Non-endemic",IF($G70=1,DEC!I70,0),IF($G70=1,IVM!G70,0))</f>
        <v>23608</v>
      </c>
      <c r="J70" s="31" t="s">
        <v>336</v>
      </c>
      <c r="K70" s="52">
        <f>IF($J70="ALB", IF(INTRO!$E$39="Non-endemic", IF($H70&lt;&gt;0, IF($I70=0, $D70*$H70, $D70*($H70-$G70)), 0), $D70*$H70), 0)</f>
        <v>4372</v>
      </c>
      <c r="L70" s="15">
        <f t="shared" si="13"/>
        <v>0</v>
      </c>
      <c r="M70" s="3">
        <v>0</v>
      </c>
      <c r="N70" s="15">
        <f t="shared" si="14"/>
        <v>4372</v>
      </c>
      <c r="O70" s="52">
        <f>IF($J70="MBD", IF(INTRO!$E$39="Non-endemic", IF($H70&lt;&gt;0, IF($I70=0, $D70*$H70, $D70*($H70-$G70)), 0), $D70*$H70), 0)</f>
        <v>0</v>
      </c>
      <c r="P70" s="15">
        <f t="shared" si="15"/>
        <v>0</v>
      </c>
      <c r="Q70" s="3">
        <v>0</v>
      </c>
      <c r="R70" s="15">
        <f t="shared" si="16"/>
        <v>0</v>
      </c>
      <c r="S70" s="3">
        <v>0</v>
      </c>
      <c r="T70" s="17">
        <f t="shared" si="17"/>
        <v>23608</v>
      </c>
      <c r="U70" s="17">
        <f t="shared" si="18"/>
        <v>119</v>
      </c>
      <c r="V70" s="27"/>
      <c r="W70" s="17">
        <f t="shared" si="19"/>
        <v>0</v>
      </c>
      <c r="X70" s="17">
        <f t="shared" si="20"/>
        <v>0</v>
      </c>
      <c r="Y70" s="3">
        <v>0</v>
      </c>
      <c r="Z70" s="17">
        <f t="shared" si="21"/>
        <v>0</v>
      </c>
      <c r="AA70" s="17">
        <f t="shared" si="22"/>
        <v>0</v>
      </c>
    </row>
    <row r="71" spans="1:27" x14ac:dyDescent="0.25">
      <c r="A71" s="14" t="str">
        <f>IF(AND(INTRO!$E$37="Non-endemic",INTRO!$E$41="Non-endemic")," ",IF(COUNTRY_INFO!A71=0," ",COUNTRY_INFO!A71))</f>
        <v>Angola</v>
      </c>
      <c r="B71" s="14" t="str">
        <f>IF(AND(INTRO!$E$37="Non-endemic",INTRO!$E$41="Non-endemic")," ",IF(COUNTRY_INFO!B71=0," ",COUNTRY_INFO!B71))</f>
        <v>KUANDO KUBANGO</v>
      </c>
      <c r="C71" s="14" t="str">
        <f>IF(AND(INTRO!$E$37="Non-endemic",INTRO!$E$41="Non-endemic")," ",IF(COUNTRY_INFO!C71=0," ",COUNTRY_INFO!C71))</f>
        <v>CUCHI</v>
      </c>
      <c r="D71" s="15">
        <f>IF(AND(INTRO!$E$37="Non-endemic",INTRO!$E$41="Non-endemic"),0,IF(AND(OR(COUNTRY_INFO!$H71=0,COUNTRY_INFO!$H71=4,COUNTRY_INFO!$H71=99),OR(COUNTRY_INFO!$J71=0,COUNTRY_INFO!$J71=4)),0,COUNTRY_INFO!$E71))</f>
        <v>6861</v>
      </c>
      <c r="E71" s="15">
        <f>IF(AND(INTRO!$E$37="Non-endemic",INTRO!$E$41="Non-endemic"),0,IF(AND(OR(COUNTRY_INFO!$H71=0,COUNTRY_INFO!$H71=4,COUNTRY_INFO!$H71=99),OR(COUNTRY_INFO!$J71=0,COUNTRY_INFO!$J71=4)),0,COUNTRY_INFO!$F71))</f>
        <v>12807</v>
      </c>
      <c r="F71" s="15">
        <f t="shared" si="12"/>
        <v>19668</v>
      </c>
      <c r="G71" s="16">
        <f>IF(AND(INTRO!$E$37="Non-endemic",INTRO!$E$41="Non-endemic"),0,COUNTRY_INFO!P71)</f>
        <v>0</v>
      </c>
      <c r="H71" s="16">
        <f>IF(AND(INTRO!$E$37="Non-endemic",INTRO!$E$41="Non-endemic"),0,COUNTRY_INFO!R71)</f>
        <v>1</v>
      </c>
      <c r="I71" s="15">
        <f>IF(INTRO!$E$39="Non-endemic",IF($G71=1,DEC!I71,0),IF($G71=1,IVM!G71,0))</f>
        <v>0</v>
      </c>
      <c r="J71" s="31" t="s">
        <v>336</v>
      </c>
      <c r="K71" s="52">
        <f>IF($J71="ALB", IF(INTRO!$E$39="Non-endemic", IF($H71&lt;&gt;0, IF($I71=0, $D71*$H71, $D71*($H71-$G71)), 0), $D71*$H71), 0)</f>
        <v>6861</v>
      </c>
      <c r="L71" s="15">
        <f t="shared" si="13"/>
        <v>12807</v>
      </c>
      <c r="M71" s="3">
        <v>0</v>
      </c>
      <c r="N71" s="15">
        <f t="shared" si="14"/>
        <v>19668</v>
      </c>
      <c r="O71" s="52">
        <f>IF($J71="MBD", IF(INTRO!$E$39="Non-endemic", IF($H71&lt;&gt;0, IF($I71=0, $D71*$H71, $D71*($H71-$G71)), 0), $D71*$H71), 0)</f>
        <v>0</v>
      </c>
      <c r="P71" s="15">
        <f t="shared" si="15"/>
        <v>0</v>
      </c>
      <c r="Q71" s="3">
        <v>0</v>
      </c>
      <c r="R71" s="15">
        <f t="shared" si="16"/>
        <v>0</v>
      </c>
      <c r="S71" s="3">
        <v>0</v>
      </c>
      <c r="T71" s="17">
        <f t="shared" si="17"/>
        <v>0</v>
      </c>
      <c r="U71" s="17">
        <f t="shared" si="18"/>
        <v>0</v>
      </c>
      <c r="V71" s="27"/>
      <c r="W71" s="17">
        <f t="shared" si="19"/>
        <v>12807</v>
      </c>
      <c r="X71" s="17">
        <f t="shared" si="20"/>
        <v>65</v>
      </c>
      <c r="Y71" s="3">
        <v>0</v>
      </c>
      <c r="Z71" s="17">
        <f t="shared" si="21"/>
        <v>0</v>
      </c>
      <c r="AA71" s="17">
        <f t="shared" si="22"/>
        <v>0</v>
      </c>
    </row>
    <row r="72" spans="1:27" x14ac:dyDescent="0.25">
      <c r="A72" s="14" t="str">
        <f>IF(AND(INTRO!$E$37="Non-endemic",INTRO!$E$41="Non-endemic")," ",IF(COUNTRY_INFO!A72=0," ",COUNTRY_INFO!A72))</f>
        <v>Angola</v>
      </c>
      <c r="B72" s="14" t="str">
        <f>IF(AND(INTRO!$E$37="Non-endemic",INTRO!$E$41="Non-endemic")," ",IF(COUNTRY_INFO!B72=0," ",COUNTRY_INFO!B72))</f>
        <v>KUANDO KUBANGO</v>
      </c>
      <c r="C72" s="14" t="str">
        <f>IF(AND(INTRO!$E$37="Non-endemic",INTRO!$E$41="Non-endemic")," ",IF(COUNTRY_INFO!C72=0," ",COUNTRY_INFO!C72))</f>
        <v>DIRICO</v>
      </c>
      <c r="D72" s="15">
        <f>IF(AND(INTRO!$E$37="Non-endemic",INTRO!$E$41="Non-endemic"),0,IF(AND(OR(COUNTRY_INFO!$H72=0,COUNTRY_INFO!$H72=4,COUNTRY_INFO!$H72=99),OR(COUNTRY_INFO!$J72=0,COUNTRY_INFO!$J72=4)),0,COUNTRY_INFO!$E72))</f>
        <v>2335</v>
      </c>
      <c r="E72" s="15">
        <f>IF(AND(INTRO!$E$37="Non-endemic",INTRO!$E$41="Non-endemic"),0,IF(AND(OR(COUNTRY_INFO!$H72=0,COUNTRY_INFO!$H72=4,COUNTRY_INFO!$H72=99),OR(COUNTRY_INFO!$J72=0,COUNTRY_INFO!$J72=4)),0,COUNTRY_INFO!$F72))</f>
        <v>4359</v>
      </c>
      <c r="F72" s="15">
        <f t="shared" si="12"/>
        <v>6694</v>
      </c>
      <c r="G72" s="16">
        <f>IF(AND(INTRO!$E$37="Non-endemic",INTRO!$E$41="Non-endemic"),0,COUNTRY_INFO!P72)</f>
        <v>0</v>
      </c>
      <c r="H72" s="16">
        <f>IF(AND(INTRO!$E$37="Non-endemic",INTRO!$E$41="Non-endemic"),0,COUNTRY_INFO!R72)</f>
        <v>1</v>
      </c>
      <c r="I72" s="15">
        <f>IF(INTRO!$E$39="Non-endemic",IF($G72=1,DEC!I72,0),IF($G72=1,IVM!G72,0))</f>
        <v>0</v>
      </c>
      <c r="J72" s="31" t="s">
        <v>336</v>
      </c>
      <c r="K72" s="52">
        <f>IF($J72="ALB", IF(INTRO!$E$39="Non-endemic", IF($H72&lt;&gt;0, IF($I72=0, $D72*$H72, $D72*($H72-$G72)), 0), $D72*$H72), 0)</f>
        <v>2335</v>
      </c>
      <c r="L72" s="15">
        <f t="shared" si="13"/>
        <v>4359</v>
      </c>
      <c r="M72" s="3">
        <v>0</v>
      </c>
      <c r="N72" s="15">
        <f t="shared" si="14"/>
        <v>6694</v>
      </c>
      <c r="O72" s="52">
        <f>IF($J72="MBD", IF(INTRO!$E$39="Non-endemic", IF($H72&lt;&gt;0, IF($I72=0, $D72*$H72, $D72*($H72-$G72)), 0), $D72*$H72), 0)</f>
        <v>0</v>
      </c>
      <c r="P72" s="15">
        <f t="shared" si="15"/>
        <v>0</v>
      </c>
      <c r="Q72" s="3">
        <v>0</v>
      </c>
      <c r="R72" s="15">
        <f t="shared" si="16"/>
        <v>0</v>
      </c>
      <c r="S72" s="3">
        <v>0</v>
      </c>
      <c r="T72" s="17">
        <f t="shared" si="17"/>
        <v>0</v>
      </c>
      <c r="U72" s="17">
        <f t="shared" si="18"/>
        <v>0</v>
      </c>
      <c r="V72" s="27"/>
      <c r="W72" s="17">
        <f t="shared" si="19"/>
        <v>4359</v>
      </c>
      <c r="X72" s="17">
        <f t="shared" si="20"/>
        <v>22</v>
      </c>
      <c r="Y72" s="3">
        <v>0</v>
      </c>
      <c r="Z72" s="17">
        <f t="shared" si="21"/>
        <v>0</v>
      </c>
      <c r="AA72" s="17">
        <f t="shared" si="22"/>
        <v>0</v>
      </c>
    </row>
    <row r="73" spans="1:27" x14ac:dyDescent="0.25">
      <c r="A73" s="14" t="str">
        <f>IF(AND(INTRO!$E$37="Non-endemic",INTRO!$E$41="Non-endemic")," ",IF(COUNTRY_INFO!A73=0," ",COUNTRY_INFO!A73))</f>
        <v>Angola</v>
      </c>
      <c r="B73" s="14" t="str">
        <f>IF(AND(INTRO!$E$37="Non-endemic",INTRO!$E$41="Non-endemic")," ",IF(COUNTRY_INFO!B73=0," ",COUNTRY_INFO!B73))</f>
        <v>KUANDO KUBANGO</v>
      </c>
      <c r="C73" s="14" t="str">
        <f>IF(AND(INTRO!$E$37="Non-endemic",INTRO!$E$41="Non-endemic")," ",IF(COUNTRY_INFO!C73=0," ",COUNTRY_INFO!C73))</f>
        <v>KUITO KUANAVALE</v>
      </c>
      <c r="D73" s="15">
        <f>IF(AND(INTRO!$E$37="Non-endemic",INTRO!$E$41="Non-endemic"),0,IF(AND(OR(COUNTRY_INFO!$H73=0,COUNTRY_INFO!$H73=4,COUNTRY_INFO!$H73=99),OR(COUNTRY_INFO!$J73=0,COUNTRY_INFO!$J73=4)),0,COUNTRY_INFO!$E73))</f>
        <v>6211</v>
      </c>
      <c r="E73" s="15">
        <f>IF(AND(INTRO!$E$37="Non-endemic",INTRO!$E$41="Non-endemic"),0,IF(AND(OR(COUNTRY_INFO!$H73=0,COUNTRY_INFO!$H73=4,COUNTRY_INFO!$H73=99),OR(COUNTRY_INFO!$J73=0,COUNTRY_INFO!$J73=4)),0,COUNTRY_INFO!$F73))</f>
        <v>11594</v>
      </c>
      <c r="F73" s="15">
        <f t="shared" ref="F73:F104" si="23">SUM(D73:E73)</f>
        <v>17805</v>
      </c>
      <c r="G73" s="16">
        <f>IF(AND(INTRO!$E$37="Non-endemic",INTRO!$E$41="Non-endemic"),0,COUNTRY_INFO!P73)</f>
        <v>1</v>
      </c>
      <c r="H73" s="16">
        <f>IF(AND(INTRO!$E$37="Non-endemic",INTRO!$E$41="Non-endemic"),0,COUNTRY_INFO!R73)</f>
        <v>1</v>
      </c>
      <c r="I73" s="15">
        <f>IF(INTRO!$E$39="Non-endemic",IF($G73=1,DEC!I73,0),IF($G73=1,IVM!G73,0))</f>
        <v>33541</v>
      </c>
      <c r="J73" s="31" t="s">
        <v>336</v>
      </c>
      <c r="K73" s="52">
        <f>IF($J73="ALB", IF(INTRO!$E$39="Non-endemic", IF($H73&lt;&gt;0, IF($I73=0, $D73*$H73, $D73*($H73-$G73)), 0), $D73*$H73), 0)</f>
        <v>6211</v>
      </c>
      <c r="L73" s="15">
        <f t="shared" ref="L73:L104" si="24">IF($J73="ALB", IF($H73&lt;&gt;0, IF($I73=0, $E73*$H73, $E73*($H73-$G73)),0), 0)</f>
        <v>0</v>
      </c>
      <c r="M73" s="3">
        <v>0</v>
      </c>
      <c r="N73" s="15">
        <f t="shared" ref="N73:N104" si="25">SUM(K73:M73)</f>
        <v>6211</v>
      </c>
      <c r="O73" s="52">
        <f>IF($J73="MBD", IF(INTRO!$E$39="Non-endemic", IF($H73&lt;&gt;0, IF($I73=0, $D73*$H73, $D73*($H73-$G73)), 0), $D73*$H73), 0)</f>
        <v>0</v>
      </c>
      <c r="P73" s="15">
        <f t="shared" ref="P73:P104" si="26">IF($J73="MBD", IF($H73&lt;&gt;0,IF($I73=0, $E73*$H73, $E73*($H73-$G73)),0), 0 )</f>
        <v>0</v>
      </c>
      <c r="Q73" s="3">
        <v>0</v>
      </c>
      <c r="R73" s="15">
        <f t="shared" ref="R73:R104" si="27">SUM(O73:Q73)</f>
        <v>0</v>
      </c>
      <c r="S73" s="3">
        <v>0</v>
      </c>
      <c r="T73" s="17">
        <f t="shared" ref="T73:T104" si="28">IF($I73&gt;$S73, $I73-$S73,0)</f>
        <v>33541</v>
      </c>
      <c r="U73" s="17">
        <f t="shared" ref="U73:U104" si="29">ROUNDUP($I73/200,0)</f>
        <v>168</v>
      </c>
      <c r="V73" s="27"/>
      <c r="W73" s="17">
        <f t="shared" ref="W73:W104" si="30">IF($L73&gt;$V73,$L73-$V73,0)</f>
        <v>0</v>
      </c>
      <c r="X73" s="17">
        <f t="shared" ref="X73:X104" si="31">ROUNDUP($L73/200,0)</f>
        <v>0</v>
      </c>
      <c r="Y73" s="3">
        <v>0</v>
      </c>
      <c r="Z73" s="17">
        <f t="shared" ref="Z73:Z104" si="32">IF($P73&gt;$Y73,$P73-$Y73,0)</f>
        <v>0</v>
      </c>
      <c r="AA73" s="17">
        <f t="shared" ref="AA73:AA104" si="33">ROUNDUP($P73/150,0)</f>
        <v>0</v>
      </c>
    </row>
    <row r="74" spans="1:27" x14ac:dyDescent="0.25">
      <c r="A74" s="14" t="str">
        <f>IF(AND(INTRO!$E$37="Non-endemic",INTRO!$E$41="Non-endemic")," ",IF(COUNTRY_INFO!A74=0," ",COUNTRY_INFO!A74))</f>
        <v>Angola</v>
      </c>
      <c r="B74" s="14" t="str">
        <f>IF(AND(INTRO!$E$37="Non-endemic",INTRO!$E$41="Non-endemic")," ",IF(COUNTRY_INFO!B74=0," ",COUNTRY_INFO!B74))</f>
        <v>KUANDO KUBANGO</v>
      </c>
      <c r="C74" s="14" t="str">
        <f>IF(AND(INTRO!$E$37="Non-endemic",INTRO!$E$41="Non-endemic")," ",IF(COUNTRY_INFO!C74=0," ",COUNTRY_INFO!C74))</f>
        <v>MAVINGA</v>
      </c>
      <c r="D74" s="15">
        <f>IF(AND(INTRO!$E$37="Non-endemic",INTRO!$E$41="Non-endemic"),0,IF(AND(OR(COUNTRY_INFO!$H74=0,COUNTRY_INFO!$H74=4,COUNTRY_INFO!$H74=99),OR(COUNTRY_INFO!$J74=0,COUNTRY_INFO!$J74=4)),0,COUNTRY_INFO!$E74))</f>
        <v>4162</v>
      </c>
      <c r="E74" s="15">
        <f>IF(AND(INTRO!$E$37="Non-endemic",INTRO!$E$41="Non-endemic"),0,IF(AND(OR(COUNTRY_INFO!$H74=0,COUNTRY_INFO!$H74=4,COUNTRY_INFO!$H74=99),OR(COUNTRY_INFO!$J74=0,COUNTRY_INFO!$J74=4)),0,COUNTRY_INFO!$F74))</f>
        <v>7769</v>
      </c>
      <c r="F74" s="15">
        <f t="shared" si="23"/>
        <v>11931</v>
      </c>
      <c r="G74" s="16">
        <f>IF(AND(INTRO!$E$37="Non-endemic",INTRO!$E$41="Non-endemic"),0,COUNTRY_INFO!P74)</f>
        <v>0</v>
      </c>
      <c r="H74" s="16">
        <f>IF(AND(INTRO!$E$37="Non-endemic",INTRO!$E$41="Non-endemic"),0,COUNTRY_INFO!R74)</f>
        <v>1</v>
      </c>
      <c r="I74" s="15">
        <f>IF(INTRO!$E$39="Non-endemic",IF($G74=1,DEC!I74,0),IF($G74=1,IVM!G74,0))</f>
        <v>0</v>
      </c>
      <c r="J74" s="31" t="s">
        <v>336</v>
      </c>
      <c r="K74" s="52">
        <f>IF($J74="ALB", IF(INTRO!$E$39="Non-endemic", IF($H74&lt;&gt;0, IF($I74=0, $D74*$H74, $D74*($H74-$G74)), 0), $D74*$H74), 0)</f>
        <v>4162</v>
      </c>
      <c r="L74" s="15">
        <f t="shared" si="24"/>
        <v>7769</v>
      </c>
      <c r="M74" s="3">
        <v>0</v>
      </c>
      <c r="N74" s="15">
        <f t="shared" si="25"/>
        <v>11931</v>
      </c>
      <c r="O74" s="52">
        <f>IF($J74="MBD", IF(INTRO!$E$39="Non-endemic", IF($H74&lt;&gt;0, IF($I74=0, $D74*$H74, $D74*($H74-$G74)), 0), $D74*$H74), 0)</f>
        <v>0</v>
      </c>
      <c r="P74" s="15">
        <f t="shared" si="26"/>
        <v>0</v>
      </c>
      <c r="Q74" s="3">
        <v>0</v>
      </c>
      <c r="R74" s="15">
        <f t="shared" si="27"/>
        <v>0</v>
      </c>
      <c r="S74" s="3">
        <v>0</v>
      </c>
      <c r="T74" s="17">
        <f t="shared" si="28"/>
        <v>0</v>
      </c>
      <c r="U74" s="17">
        <f t="shared" si="29"/>
        <v>0</v>
      </c>
      <c r="V74" s="27"/>
      <c r="W74" s="17">
        <f t="shared" si="30"/>
        <v>7769</v>
      </c>
      <c r="X74" s="17">
        <f t="shared" si="31"/>
        <v>39</v>
      </c>
      <c r="Y74" s="3">
        <v>0</v>
      </c>
      <c r="Z74" s="17">
        <f t="shared" si="32"/>
        <v>0</v>
      </c>
      <c r="AA74" s="17">
        <f t="shared" si="33"/>
        <v>0</v>
      </c>
    </row>
    <row r="75" spans="1:27" x14ac:dyDescent="0.25">
      <c r="A75" s="14" t="str">
        <f>IF(AND(INTRO!$E$37="Non-endemic",INTRO!$E$41="Non-endemic")," ",IF(COUNTRY_INFO!A75=0," ",COUNTRY_INFO!A75))</f>
        <v>Angola</v>
      </c>
      <c r="B75" s="14" t="str">
        <f>IF(AND(INTRO!$E$37="Non-endemic",INTRO!$E$41="Non-endemic")," ",IF(COUNTRY_INFO!B75=0," ",COUNTRY_INFO!B75))</f>
        <v>KUANDO KUBANGO</v>
      </c>
      <c r="C75" s="14" t="str">
        <f>IF(AND(INTRO!$E$37="Non-endemic",INTRO!$E$41="Non-endemic")," ",IF(COUNTRY_INFO!C75=0," ",COUNTRY_INFO!C75))</f>
        <v>MENONGUE</v>
      </c>
      <c r="D75" s="15">
        <f>IF(AND(INTRO!$E$37="Non-endemic",INTRO!$E$41="Non-endemic"),0,IF(AND(OR(COUNTRY_INFO!$H75=0,COUNTRY_INFO!$H75=4,COUNTRY_INFO!$H75=99),OR(COUNTRY_INFO!$J75=0,COUNTRY_INFO!$J75=4)),0,COUNTRY_INFO!$E75))</f>
        <v>49040</v>
      </c>
      <c r="E75" s="15">
        <f>IF(AND(INTRO!$E$37="Non-endemic",INTRO!$E$41="Non-endemic"),0,IF(AND(OR(COUNTRY_INFO!$H75=0,COUNTRY_INFO!$H75=4,COUNTRY_INFO!$H75=99),OR(COUNTRY_INFO!$J75=0,COUNTRY_INFO!$J75=4)),0,COUNTRY_INFO!$F75))</f>
        <v>91542</v>
      </c>
      <c r="F75" s="15">
        <f t="shared" si="23"/>
        <v>140582</v>
      </c>
      <c r="G75" s="16">
        <f>IF(AND(INTRO!$E$37="Non-endemic",INTRO!$E$41="Non-endemic"),0,COUNTRY_INFO!P75)</f>
        <v>1</v>
      </c>
      <c r="H75" s="16">
        <f>IF(AND(INTRO!$E$37="Non-endemic",INTRO!$E$41="Non-endemic"),0,COUNTRY_INFO!R75)</f>
        <v>1</v>
      </c>
      <c r="I75" s="15">
        <f>IF(INTRO!$E$39="Non-endemic",IF($G75=1,DEC!I75,0),IF($G75=1,IVM!G75,0))</f>
        <v>264818</v>
      </c>
      <c r="J75" s="31" t="s">
        <v>336</v>
      </c>
      <c r="K75" s="52">
        <f>IF($J75="ALB", IF(INTRO!$E$39="Non-endemic", IF($H75&lt;&gt;0, IF($I75=0, $D75*$H75, $D75*($H75-$G75)), 0), $D75*$H75), 0)</f>
        <v>49040</v>
      </c>
      <c r="L75" s="15">
        <f t="shared" si="24"/>
        <v>0</v>
      </c>
      <c r="M75" s="3">
        <v>0</v>
      </c>
      <c r="N75" s="15">
        <f t="shared" si="25"/>
        <v>49040</v>
      </c>
      <c r="O75" s="52">
        <f>IF($J75="MBD", IF(INTRO!$E$39="Non-endemic", IF($H75&lt;&gt;0, IF($I75=0, $D75*$H75, $D75*($H75-$G75)), 0), $D75*$H75), 0)</f>
        <v>0</v>
      </c>
      <c r="P75" s="15">
        <f t="shared" si="26"/>
        <v>0</v>
      </c>
      <c r="Q75" s="3">
        <v>0</v>
      </c>
      <c r="R75" s="15">
        <f t="shared" si="27"/>
        <v>0</v>
      </c>
      <c r="S75" s="3">
        <v>0</v>
      </c>
      <c r="T75" s="17">
        <f t="shared" si="28"/>
        <v>264818</v>
      </c>
      <c r="U75" s="17">
        <f t="shared" si="29"/>
        <v>1325</v>
      </c>
      <c r="V75" s="27"/>
      <c r="W75" s="17">
        <f t="shared" si="30"/>
        <v>0</v>
      </c>
      <c r="X75" s="17">
        <f t="shared" si="31"/>
        <v>0</v>
      </c>
      <c r="Y75" s="3">
        <v>0</v>
      </c>
      <c r="Z75" s="17">
        <f t="shared" si="32"/>
        <v>0</v>
      </c>
      <c r="AA75" s="17">
        <f t="shared" si="33"/>
        <v>0</v>
      </c>
    </row>
    <row r="76" spans="1:27" x14ac:dyDescent="0.25">
      <c r="A76" s="14" t="str">
        <f>IF(AND(INTRO!$E$37="Non-endemic",INTRO!$E$41="Non-endemic")," ",IF(COUNTRY_INFO!A76=0," ",COUNTRY_INFO!A76))</f>
        <v>Angola</v>
      </c>
      <c r="B76" s="14" t="str">
        <f>IF(AND(INTRO!$E$37="Non-endemic",INTRO!$E$41="Non-endemic")," ",IF(COUNTRY_INFO!B76=0," ",COUNTRY_INFO!B76))</f>
        <v>KUANDO KUBANGO</v>
      </c>
      <c r="C76" s="14" t="str">
        <f>IF(AND(INTRO!$E$37="Non-endemic",INTRO!$E$41="Non-endemic")," ",IF(COUNTRY_INFO!C76=0," ",COUNTRY_INFO!C76))</f>
        <v>NANKOVA</v>
      </c>
      <c r="D76" s="15">
        <f>IF(AND(INTRO!$E$37="Non-endemic",INTRO!$E$41="Non-endemic"),0,IF(AND(OR(COUNTRY_INFO!$H76=0,COUNTRY_INFO!$H76=4,COUNTRY_INFO!$H76=99),OR(COUNTRY_INFO!$J76=0,COUNTRY_INFO!$J76=4)),0,COUNTRY_INFO!$E76))</f>
        <v>552</v>
      </c>
      <c r="E76" s="15">
        <f>IF(AND(INTRO!$E$37="Non-endemic",INTRO!$E$41="Non-endemic"),0,IF(AND(OR(COUNTRY_INFO!$H76=0,COUNTRY_INFO!$H76=4,COUNTRY_INFO!$H76=99),OR(COUNTRY_INFO!$J76=0,COUNTRY_INFO!$J76=4)),0,COUNTRY_INFO!$F76))</f>
        <v>1030</v>
      </c>
      <c r="F76" s="15">
        <f t="shared" si="23"/>
        <v>1582</v>
      </c>
      <c r="G76" s="16">
        <f>IF(AND(INTRO!$E$37="Non-endemic",INTRO!$E$41="Non-endemic"),0,COUNTRY_INFO!P76)</f>
        <v>0</v>
      </c>
      <c r="H76" s="16">
        <f>IF(AND(INTRO!$E$37="Non-endemic",INTRO!$E$41="Non-endemic"),0,COUNTRY_INFO!R76)</f>
        <v>1</v>
      </c>
      <c r="I76" s="15">
        <f>IF(INTRO!$E$39="Non-endemic",IF($G76=1,DEC!I76,0),IF($G76=1,IVM!G76,0))</f>
        <v>0</v>
      </c>
      <c r="J76" s="31" t="s">
        <v>336</v>
      </c>
      <c r="K76" s="52">
        <f>IF($J76="ALB", IF(INTRO!$E$39="Non-endemic", IF($H76&lt;&gt;0, IF($I76=0, $D76*$H76, $D76*($H76-$G76)), 0), $D76*$H76), 0)</f>
        <v>552</v>
      </c>
      <c r="L76" s="15">
        <f t="shared" si="24"/>
        <v>1030</v>
      </c>
      <c r="M76" s="3">
        <v>0</v>
      </c>
      <c r="N76" s="15">
        <f t="shared" si="25"/>
        <v>1582</v>
      </c>
      <c r="O76" s="52">
        <f>IF($J76="MBD", IF(INTRO!$E$39="Non-endemic", IF($H76&lt;&gt;0, IF($I76=0, $D76*$H76, $D76*($H76-$G76)), 0), $D76*$H76), 0)</f>
        <v>0</v>
      </c>
      <c r="P76" s="15">
        <f t="shared" si="26"/>
        <v>0</v>
      </c>
      <c r="Q76" s="3">
        <v>0</v>
      </c>
      <c r="R76" s="15">
        <f t="shared" si="27"/>
        <v>0</v>
      </c>
      <c r="S76" s="3">
        <v>0</v>
      </c>
      <c r="T76" s="17">
        <f t="shared" si="28"/>
        <v>0</v>
      </c>
      <c r="U76" s="17">
        <f t="shared" si="29"/>
        <v>0</v>
      </c>
      <c r="V76" s="27"/>
      <c r="W76" s="17">
        <f t="shared" si="30"/>
        <v>1030</v>
      </c>
      <c r="X76" s="17">
        <f t="shared" si="31"/>
        <v>6</v>
      </c>
      <c r="Y76" s="3">
        <v>0</v>
      </c>
      <c r="Z76" s="17">
        <f t="shared" si="32"/>
        <v>0</v>
      </c>
      <c r="AA76" s="17">
        <f t="shared" si="33"/>
        <v>0</v>
      </c>
    </row>
    <row r="77" spans="1:27" x14ac:dyDescent="0.25">
      <c r="A77" s="14" t="str">
        <f>IF(AND(INTRO!$E$37="Non-endemic",INTRO!$E$41="Non-endemic")," ",IF(COUNTRY_INFO!A77=0," ",COUNTRY_INFO!A77))</f>
        <v>Angola</v>
      </c>
      <c r="B77" s="14" t="str">
        <f>IF(AND(INTRO!$E$37="Non-endemic",INTRO!$E$41="Non-endemic")," ",IF(COUNTRY_INFO!B77=0," ",COUNTRY_INFO!B77))</f>
        <v>KUANDO KUBANGO</v>
      </c>
      <c r="C77" s="14" t="str">
        <f>IF(AND(INTRO!$E$37="Non-endemic",INTRO!$E$41="Non-endemic")," ",IF(COUNTRY_INFO!C77=0," ",COUNTRY_INFO!C77))</f>
        <v>RIVUNGO</v>
      </c>
      <c r="D77" s="15">
        <f>IF(AND(INTRO!$E$37="Non-endemic",INTRO!$E$41="Non-endemic"),0,IF(AND(OR(COUNTRY_INFO!$H77=0,COUNTRY_INFO!$H77=4,COUNTRY_INFO!$H77=99),OR(COUNTRY_INFO!$J77=0,COUNTRY_INFO!$J77=4)),0,COUNTRY_INFO!$E77))</f>
        <v>4856</v>
      </c>
      <c r="E77" s="15">
        <f>IF(AND(INTRO!$E$37="Non-endemic",INTRO!$E$41="Non-endemic"),0,IF(AND(OR(COUNTRY_INFO!$H77=0,COUNTRY_INFO!$H77=4,COUNTRY_INFO!$H77=99),OR(COUNTRY_INFO!$J77=0,COUNTRY_INFO!$J77=4)),0,COUNTRY_INFO!$F77))</f>
        <v>9065</v>
      </c>
      <c r="F77" s="15">
        <f t="shared" si="23"/>
        <v>13921</v>
      </c>
      <c r="G77" s="16">
        <f>IF(AND(INTRO!$E$37="Non-endemic",INTRO!$E$41="Non-endemic"),0,COUNTRY_INFO!P77)</f>
        <v>0</v>
      </c>
      <c r="H77" s="16">
        <f>IF(AND(INTRO!$E$37="Non-endemic",INTRO!$E$41="Non-endemic"),0,COUNTRY_INFO!R77)</f>
        <v>1</v>
      </c>
      <c r="I77" s="15">
        <f>IF(INTRO!$E$39="Non-endemic",IF($G77=1,DEC!I77,0),IF($G77=1,IVM!G77,0))</f>
        <v>0</v>
      </c>
      <c r="J77" s="31" t="s">
        <v>336</v>
      </c>
      <c r="K77" s="52">
        <f>IF($J77="ALB", IF(INTRO!$E$39="Non-endemic", IF($H77&lt;&gt;0, IF($I77=0, $D77*$H77, $D77*($H77-$G77)), 0), $D77*$H77), 0)</f>
        <v>4856</v>
      </c>
      <c r="L77" s="15">
        <f t="shared" si="24"/>
        <v>9065</v>
      </c>
      <c r="M77" s="3">
        <v>0</v>
      </c>
      <c r="N77" s="15">
        <f t="shared" si="25"/>
        <v>13921</v>
      </c>
      <c r="O77" s="52">
        <f>IF($J77="MBD", IF(INTRO!$E$39="Non-endemic", IF($H77&lt;&gt;0, IF($I77=0, $D77*$H77, $D77*($H77-$G77)), 0), $D77*$H77), 0)</f>
        <v>0</v>
      </c>
      <c r="P77" s="15">
        <f t="shared" si="26"/>
        <v>0</v>
      </c>
      <c r="Q77" s="3">
        <v>0</v>
      </c>
      <c r="R77" s="15">
        <f t="shared" si="27"/>
        <v>0</v>
      </c>
      <c r="S77" s="3">
        <v>0</v>
      </c>
      <c r="T77" s="17">
        <f t="shared" si="28"/>
        <v>0</v>
      </c>
      <c r="U77" s="17">
        <f t="shared" si="29"/>
        <v>0</v>
      </c>
      <c r="V77" s="27"/>
      <c r="W77" s="17">
        <f t="shared" si="30"/>
        <v>9065</v>
      </c>
      <c r="X77" s="17">
        <f t="shared" si="31"/>
        <v>46</v>
      </c>
      <c r="Y77" s="3">
        <v>0</v>
      </c>
      <c r="Z77" s="17">
        <f t="shared" si="32"/>
        <v>0</v>
      </c>
      <c r="AA77" s="17">
        <f t="shared" si="33"/>
        <v>0</v>
      </c>
    </row>
    <row r="78" spans="1:27" x14ac:dyDescent="0.25">
      <c r="A78" s="14" t="str">
        <f>IF(AND(INTRO!$E$37="Non-endemic",INTRO!$E$41="Non-endemic")," ",IF(COUNTRY_INFO!A78=0," ",COUNTRY_INFO!A78))</f>
        <v>Angola</v>
      </c>
      <c r="B78" s="14" t="str">
        <f>IF(AND(INTRO!$E$37="Non-endemic",INTRO!$E$41="Non-endemic")," ",IF(COUNTRY_INFO!B78=0," ",COUNTRY_INFO!B78))</f>
        <v>KWANZA NORTE</v>
      </c>
      <c r="C78" s="14" t="str">
        <f>IF(AND(INTRO!$E$37="Non-endemic",INTRO!$E$41="Non-endemic")," ",IF(COUNTRY_INFO!C78=0," ",COUNTRY_INFO!C78))</f>
        <v>AMBACA</v>
      </c>
      <c r="D78" s="15">
        <f>IF(AND(INTRO!$E$37="Non-endemic",INTRO!$E$41="Non-endemic"),0,IF(AND(OR(COUNTRY_INFO!$H78=0,COUNTRY_INFO!$H78=4,COUNTRY_INFO!$H78=99),OR(COUNTRY_INFO!$J78=0,COUNTRY_INFO!$J78=4)),0,COUNTRY_INFO!$E78))</f>
        <v>9730</v>
      </c>
      <c r="E78" s="15">
        <f>IF(AND(INTRO!$E$37="Non-endemic",INTRO!$E$41="Non-endemic"),0,IF(AND(OR(COUNTRY_INFO!$H78=0,COUNTRY_INFO!$H78=4,COUNTRY_INFO!$H78=99),OR(COUNTRY_INFO!$J78=0,COUNTRY_INFO!$J78=4)),0,COUNTRY_INFO!$F78))</f>
        <v>18162</v>
      </c>
      <c r="F78" s="15">
        <f t="shared" si="23"/>
        <v>27892</v>
      </c>
      <c r="G78" s="16">
        <f>IF(AND(INTRO!$E$37="Non-endemic",INTRO!$E$41="Non-endemic"),0,COUNTRY_INFO!P78)</f>
        <v>0</v>
      </c>
      <c r="H78" s="16">
        <f>IF(AND(INTRO!$E$37="Non-endemic",INTRO!$E$41="Non-endemic"),0,COUNTRY_INFO!R78)</f>
        <v>1</v>
      </c>
      <c r="I78" s="15">
        <f>IF(INTRO!$E$39="Non-endemic",IF($G78=1,DEC!I78,0),IF($G78=1,IVM!G78,0))</f>
        <v>0</v>
      </c>
      <c r="J78" s="31" t="s">
        <v>336</v>
      </c>
      <c r="K78" s="52">
        <f>IF($J78="ALB", IF(INTRO!$E$39="Non-endemic", IF($H78&lt;&gt;0, IF($I78=0, $D78*$H78, $D78*($H78-$G78)), 0), $D78*$H78), 0)</f>
        <v>9730</v>
      </c>
      <c r="L78" s="15">
        <f t="shared" si="24"/>
        <v>18162</v>
      </c>
      <c r="M78" s="3">
        <v>0</v>
      </c>
      <c r="N78" s="15">
        <f t="shared" si="25"/>
        <v>27892</v>
      </c>
      <c r="O78" s="52">
        <f>IF($J78="MBD", IF(INTRO!$E$39="Non-endemic", IF($H78&lt;&gt;0, IF($I78=0, $D78*$H78, $D78*($H78-$G78)), 0), $D78*$H78), 0)</f>
        <v>0</v>
      </c>
      <c r="P78" s="15">
        <f t="shared" si="26"/>
        <v>0</v>
      </c>
      <c r="Q78" s="3">
        <v>0</v>
      </c>
      <c r="R78" s="15">
        <f t="shared" si="27"/>
        <v>0</v>
      </c>
      <c r="S78" s="3">
        <v>0</v>
      </c>
      <c r="T78" s="17">
        <f t="shared" si="28"/>
        <v>0</v>
      </c>
      <c r="U78" s="17">
        <f t="shared" si="29"/>
        <v>0</v>
      </c>
      <c r="V78" s="27"/>
      <c r="W78" s="17">
        <f t="shared" si="30"/>
        <v>18162</v>
      </c>
      <c r="X78" s="17">
        <f t="shared" si="31"/>
        <v>91</v>
      </c>
      <c r="Y78" s="3">
        <v>0</v>
      </c>
      <c r="Z78" s="17">
        <f t="shared" si="32"/>
        <v>0</v>
      </c>
      <c r="AA78" s="17">
        <f t="shared" si="33"/>
        <v>0</v>
      </c>
    </row>
    <row r="79" spans="1:27" x14ac:dyDescent="0.25">
      <c r="A79" s="14" t="str">
        <f>IF(AND(INTRO!$E$37="Non-endemic",INTRO!$E$41="Non-endemic")," ",IF(COUNTRY_INFO!A79=0," ",COUNTRY_INFO!A79))</f>
        <v>Angola</v>
      </c>
      <c r="B79" s="14" t="str">
        <f>IF(AND(INTRO!$E$37="Non-endemic",INTRO!$E$41="Non-endemic")," ",IF(COUNTRY_INFO!B79=0," ",COUNTRY_INFO!B79))</f>
        <v>KWANZA NORTE</v>
      </c>
      <c r="C79" s="14" t="str">
        <f>IF(AND(INTRO!$E$37="Non-endemic",INTRO!$E$41="Non-endemic")," ",IF(COUNTRY_INFO!C79=0," ",COUNTRY_INFO!C79))</f>
        <v>BANGA</v>
      </c>
      <c r="D79" s="15">
        <f>IF(AND(INTRO!$E$37="Non-endemic",INTRO!$E$41="Non-endemic"),0,IF(AND(OR(COUNTRY_INFO!$H79=0,COUNTRY_INFO!$H79=4,COUNTRY_INFO!$H79=99),OR(COUNTRY_INFO!$J79=0,COUNTRY_INFO!$J79=4)),0,COUNTRY_INFO!$E79))</f>
        <v>1518</v>
      </c>
      <c r="E79" s="15">
        <f>IF(AND(INTRO!$E$37="Non-endemic",INTRO!$E$41="Non-endemic"),0,IF(AND(OR(COUNTRY_INFO!$H79=0,COUNTRY_INFO!$H79=4,COUNTRY_INFO!$H79=99),OR(COUNTRY_INFO!$J79=0,COUNTRY_INFO!$J79=4)),0,COUNTRY_INFO!$F79))</f>
        <v>2834</v>
      </c>
      <c r="F79" s="15">
        <f t="shared" si="23"/>
        <v>4352</v>
      </c>
      <c r="G79" s="16">
        <f>IF(AND(INTRO!$E$37="Non-endemic",INTRO!$E$41="Non-endemic"),0,COUNTRY_INFO!P79)</f>
        <v>0</v>
      </c>
      <c r="H79" s="16">
        <f>IF(AND(INTRO!$E$37="Non-endemic",INTRO!$E$41="Non-endemic"),0,COUNTRY_INFO!R79)</f>
        <v>1</v>
      </c>
      <c r="I79" s="15">
        <f>IF(INTRO!$E$39="Non-endemic",IF($G79=1,DEC!I79,0),IF($G79=1,IVM!G79,0))</f>
        <v>0</v>
      </c>
      <c r="J79" s="31" t="s">
        <v>336</v>
      </c>
      <c r="K79" s="52">
        <f>IF($J79="ALB", IF(INTRO!$E$39="Non-endemic", IF($H79&lt;&gt;0, IF($I79=0, $D79*$H79, $D79*($H79-$G79)), 0), $D79*$H79), 0)</f>
        <v>1518</v>
      </c>
      <c r="L79" s="15">
        <f t="shared" si="24"/>
        <v>2834</v>
      </c>
      <c r="M79" s="3">
        <v>0</v>
      </c>
      <c r="N79" s="15">
        <f t="shared" si="25"/>
        <v>4352</v>
      </c>
      <c r="O79" s="52">
        <f>IF($J79="MBD", IF(INTRO!$E$39="Non-endemic", IF($H79&lt;&gt;0, IF($I79=0, $D79*$H79, $D79*($H79-$G79)), 0), $D79*$H79), 0)</f>
        <v>0</v>
      </c>
      <c r="P79" s="15">
        <f t="shared" si="26"/>
        <v>0</v>
      </c>
      <c r="Q79" s="3">
        <v>0</v>
      </c>
      <c r="R79" s="15">
        <f t="shared" si="27"/>
        <v>0</v>
      </c>
      <c r="S79" s="3">
        <v>0</v>
      </c>
      <c r="T79" s="17">
        <f t="shared" si="28"/>
        <v>0</v>
      </c>
      <c r="U79" s="17">
        <f t="shared" si="29"/>
        <v>0</v>
      </c>
      <c r="V79" s="27"/>
      <c r="W79" s="17">
        <f t="shared" si="30"/>
        <v>2834</v>
      </c>
      <c r="X79" s="17">
        <f t="shared" si="31"/>
        <v>15</v>
      </c>
      <c r="Y79" s="3">
        <v>0</v>
      </c>
      <c r="Z79" s="17">
        <f t="shared" si="32"/>
        <v>0</v>
      </c>
      <c r="AA79" s="17">
        <f t="shared" si="33"/>
        <v>0</v>
      </c>
    </row>
    <row r="80" spans="1:27" x14ac:dyDescent="0.25">
      <c r="A80" s="14" t="str">
        <f>IF(AND(INTRO!$E$37="Non-endemic",INTRO!$E$41="Non-endemic")," ",IF(COUNTRY_INFO!A80=0," ",COUNTRY_INFO!A80))</f>
        <v>Angola</v>
      </c>
      <c r="B80" s="14" t="str">
        <f>IF(AND(INTRO!$E$37="Non-endemic",INTRO!$E$41="Non-endemic")," ",IF(COUNTRY_INFO!B80=0," ",COUNTRY_INFO!B80))</f>
        <v>KWANZA NORTE</v>
      </c>
      <c r="C80" s="14" t="str">
        <f>IF(AND(INTRO!$E$37="Non-endemic",INTRO!$E$41="Non-endemic")," ",IF(COUNTRY_INFO!C80=0," ",COUNTRY_INFO!C80))</f>
        <v>BOLONGONGO</v>
      </c>
      <c r="D80" s="15">
        <f>IF(AND(INTRO!$E$37="Non-endemic",INTRO!$E$41="Non-endemic"),0,IF(AND(OR(COUNTRY_INFO!$H80=0,COUNTRY_INFO!$H80=4,COUNTRY_INFO!$H80=99),OR(COUNTRY_INFO!$J80=0,COUNTRY_INFO!$J80=4)),0,COUNTRY_INFO!$E80))</f>
        <v>2021</v>
      </c>
      <c r="E80" s="15">
        <f>IF(AND(INTRO!$E$37="Non-endemic",INTRO!$E$41="Non-endemic"),0,IF(AND(OR(COUNTRY_INFO!$H80=0,COUNTRY_INFO!$H80=4,COUNTRY_INFO!$H80=99),OR(COUNTRY_INFO!$J80=0,COUNTRY_INFO!$J80=4)),0,COUNTRY_INFO!$F80))</f>
        <v>3772</v>
      </c>
      <c r="F80" s="15">
        <f t="shared" si="23"/>
        <v>5793</v>
      </c>
      <c r="G80" s="16">
        <f>IF(AND(INTRO!$E$37="Non-endemic",INTRO!$E$41="Non-endemic"),0,COUNTRY_INFO!P80)</f>
        <v>0</v>
      </c>
      <c r="H80" s="16">
        <f>IF(AND(INTRO!$E$37="Non-endemic",INTRO!$E$41="Non-endemic"),0,COUNTRY_INFO!R80)</f>
        <v>1</v>
      </c>
      <c r="I80" s="15">
        <f>IF(INTRO!$E$39="Non-endemic",IF($G80=1,DEC!I80,0),IF($G80=1,IVM!G80,0))</f>
        <v>0</v>
      </c>
      <c r="J80" s="31" t="s">
        <v>336</v>
      </c>
      <c r="K80" s="52">
        <f>IF($J80="ALB", IF(INTRO!$E$39="Non-endemic", IF($H80&lt;&gt;0, IF($I80=0, $D80*$H80, $D80*($H80-$G80)), 0), $D80*$H80), 0)</f>
        <v>2021</v>
      </c>
      <c r="L80" s="15">
        <f t="shared" si="24"/>
        <v>3772</v>
      </c>
      <c r="M80" s="3">
        <v>0</v>
      </c>
      <c r="N80" s="15">
        <f t="shared" si="25"/>
        <v>5793</v>
      </c>
      <c r="O80" s="52">
        <f>IF($J80="MBD", IF(INTRO!$E$39="Non-endemic", IF($H80&lt;&gt;0, IF($I80=0, $D80*$H80, $D80*($H80-$G80)), 0), $D80*$H80), 0)</f>
        <v>0</v>
      </c>
      <c r="P80" s="15">
        <f t="shared" si="26"/>
        <v>0</v>
      </c>
      <c r="Q80" s="3">
        <v>0</v>
      </c>
      <c r="R80" s="15">
        <f t="shared" si="27"/>
        <v>0</v>
      </c>
      <c r="S80" s="3">
        <v>0</v>
      </c>
      <c r="T80" s="17">
        <f t="shared" si="28"/>
        <v>0</v>
      </c>
      <c r="U80" s="17">
        <f t="shared" si="29"/>
        <v>0</v>
      </c>
      <c r="V80" s="27"/>
      <c r="W80" s="17">
        <f t="shared" si="30"/>
        <v>3772</v>
      </c>
      <c r="X80" s="17">
        <f t="shared" si="31"/>
        <v>19</v>
      </c>
      <c r="Y80" s="3">
        <v>0</v>
      </c>
      <c r="Z80" s="17">
        <f t="shared" si="32"/>
        <v>0</v>
      </c>
      <c r="AA80" s="17">
        <f t="shared" si="33"/>
        <v>0</v>
      </c>
    </row>
    <row r="81" spans="1:27" x14ac:dyDescent="0.25">
      <c r="A81" s="14" t="str">
        <f>IF(AND(INTRO!$E$37="Non-endemic",INTRO!$E$41="Non-endemic")," ",IF(COUNTRY_INFO!A81=0," ",COUNTRY_INFO!A81))</f>
        <v>Angola</v>
      </c>
      <c r="B81" s="14" t="str">
        <f>IF(AND(INTRO!$E$37="Non-endemic",INTRO!$E$41="Non-endemic")," ",IF(COUNTRY_INFO!B81=0," ",COUNTRY_INFO!B81))</f>
        <v>KWANZA NORTE</v>
      </c>
      <c r="C81" s="14" t="str">
        <f>IF(AND(INTRO!$E$37="Non-endemic",INTRO!$E$41="Non-endemic")," ",IF(COUNTRY_INFO!C81=0," ",COUNTRY_INFO!C81))</f>
        <v>CAMBAMBE</v>
      </c>
      <c r="D81" s="15">
        <f>IF(AND(INTRO!$E$37="Non-endemic",INTRO!$E$41="Non-endemic"),0,IF(AND(OR(COUNTRY_INFO!$H81=0,COUNTRY_INFO!$H81=4,COUNTRY_INFO!$H81=99),OR(COUNTRY_INFO!$J81=0,COUNTRY_INFO!$J81=4)),0,COUNTRY_INFO!$E81))</f>
        <v>14227</v>
      </c>
      <c r="E81" s="15">
        <f>IF(AND(INTRO!$E$37="Non-endemic",INTRO!$E$41="Non-endemic"),0,IF(AND(OR(COUNTRY_INFO!$H81=0,COUNTRY_INFO!$H81=4,COUNTRY_INFO!$H81=99),OR(COUNTRY_INFO!$J81=0,COUNTRY_INFO!$J81=4)),0,COUNTRY_INFO!$F81))</f>
        <v>26556</v>
      </c>
      <c r="F81" s="15">
        <f t="shared" si="23"/>
        <v>40783</v>
      </c>
      <c r="G81" s="16">
        <f>IF(AND(INTRO!$E$37="Non-endemic",INTRO!$E$41="Non-endemic"),0,COUNTRY_INFO!P81)</f>
        <v>0</v>
      </c>
      <c r="H81" s="16">
        <f>IF(AND(INTRO!$E$37="Non-endemic",INTRO!$E$41="Non-endemic"),0,COUNTRY_INFO!R81)</f>
        <v>1</v>
      </c>
      <c r="I81" s="15">
        <f>IF(INTRO!$E$39="Non-endemic",IF($G81=1,DEC!I81,0),IF($G81=1,IVM!G81,0))</f>
        <v>0</v>
      </c>
      <c r="J81" s="31" t="s">
        <v>336</v>
      </c>
      <c r="K81" s="52">
        <f>IF($J81="ALB", IF(INTRO!$E$39="Non-endemic", IF($H81&lt;&gt;0, IF($I81=0, $D81*$H81, $D81*($H81-$G81)), 0), $D81*$H81), 0)</f>
        <v>14227</v>
      </c>
      <c r="L81" s="15">
        <f t="shared" si="24"/>
        <v>26556</v>
      </c>
      <c r="M81" s="3">
        <v>0</v>
      </c>
      <c r="N81" s="15">
        <f t="shared" si="25"/>
        <v>40783</v>
      </c>
      <c r="O81" s="52">
        <f>IF($J81="MBD", IF(INTRO!$E$39="Non-endemic", IF($H81&lt;&gt;0, IF($I81=0, $D81*$H81, $D81*($H81-$G81)), 0), $D81*$H81), 0)</f>
        <v>0</v>
      </c>
      <c r="P81" s="15">
        <f t="shared" si="26"/>
        <v>0</v>
      </c>
      <c r="Q81" s="3">
        <v>0</v>
      </c>
      <c r="R81" s="15">
        <f t="shared" si="27"/>
        <v>0</v>
      </c>
      <c r="S81" s="3">
        <v>0</v>
      </c>
      <c r="T81" s="17">
        <f t="shared" si="28"/>
        <v>0</v>
      </c>
      <c r="U81" s="17">
        <f t="shared" si="29"/>
        <v>0</v>
      </c>
      <c r="V81" s="27"/>
      <c r="W81" s="17">
        <f t="shared" si="30"/>
        <v>26556</v>
      </c>
      <c r="X81" s="17">
        <f t="shared" si="31"/>
        <v>133</v>
      </c>
      <c r="Y81" s="3">
        <v>0</v>
      </c>
      <c r="Z81" s="17">
        <f t="shared" si="32"/>
        <v>0</v>
      </c>
      <c r="AA81" s="17">
        <f t="shared" si="33"/>
        <v>0</v>
      </c>
    </row>
    <row r="82" spans="1:27" x14ac:dyDescent="0.25">
      <c r="A82" s="14" t="str">
        <f>IF(AND(INTRO!$E$37="Non-endemic",INTRO!$E$41="Non-endemic")," ",IF(COUNTRY_INFO!A82=0," ",COUNTRY_INFO!A82))</f>
        <v>Angola</v>
      </c>
      <c r="B82" s="14" t="str">
        <f>IF(AND(INTRO!$E$37="Non-endemic",INTRO!$E$41="Non-endemic")," ",IF(COUNTRY_INFO!B82=0," ",COUNTRY_INFO!B82))</f>
        <v>KWANZA NORTE</v>
      </c>
      <c r="C82" s="14" t="str">
        <f>IF(AND(INTRO!$E$37="Non-endemic",INTRO!$E$41="Non-endemic")," ",IF(COUNTRY_INFO!C82=0," ",COUNTRY_INFO!C82))</f>
        <v>CAZENGO</v>
      </c>
      <c r="D82" s="15">
        <f>IF(AND(INTRO!$E$37="Non-endemic",INTRO!$E$41="Non-endemic"),0,IF(AND(OR(COUNTRY_INFO!$H82=0,COUNTRY_INFO!$H82=4,COUNTRY_INFO!$H82=99),OR(COUNTRY_INFO!$J82=0,COUNTRY_INFO!$J82=4)),0,COUNTRY_INFO!$E82))</f>
        <v>26524</v>
      </c>
      <c r="E82" s="15">
        <f>IF(AND(INTRO!$E$37="Non-endemic",INTRO!$E$41="Non-endemic"),0,IF(AND(OR(COUNTRY_INFO!$H82=0,COUNTRY_INFO!$H82=4,COUNTRY_INFO!$H82=99),OR(COUNTRY_INFO!$J82=0,COUNTRY_INFO!$J82=4)),0,COUNTRY_INFO!$F82))</f>
        <v>49511</v>
      </c>
      <c r="F82" s="15">
        <f t="shared" si="23"/>
        <v>76035</v>
      </c>
      <c r="G82" s="16">
        <f>IF(AND(INTRO!$E$37="Non-endemic",INTRO!$E$41="Non-endemic"),0,COUNTRY_INFO!P82)</f>
        <v>0</v>
      </c>
      <c r="H82" s="16">
        <f>IF(AND(INTRO!$E$37="Non-endemic",INTRO!$E$41="Non-endemic"),0,COUNTRY_INFO!R82)</f>
        <v>1</v>
      </c>
      <c r="I82" s="15">
        <f>IF(INTRO!$E$39="Non-endemic",IF($G82=1,DEC!I82,0),IF($G82=1,IVM!G82,0))</f>
        <v>0</v>
      </c>
      <c r="J82" s="31" t="s">
        <v>336</v>
      </c>
      <c r="K82" s="52">
        <f>IF($J82="ALB", IF(INTRO!$E$39="Non-endemic", IF($H82&lt;&gt;0, IF($I82=0, $D82*$H82, $D82*($H82-$G82)), 0), $D82*$H82), 0)</f>
        <v>26524</v>
      </c>
      <c r="L82" s="15">
        <f t="shared" si="24"/>
        <v>49511</v>
      </c>
      <c r="M82" s="3">
        <v>0</v>
      </c>
      <c r="N82" s="15">
        <f t="shared" si="25"/>
        <v>76035</v>
      </c>
      <c r="O82" s="52">
        <f>IF($J82="MBD", IF(INTRO!$E$39="Non-endemic", IF($H82&lt;&gt;0, IF($I82=0, $D82*$H82, $D82*($H82-$G82)), 0), $D82*$H82), 0)</f>
        <v>0</v>
      </c>
      <c r="P82" s="15">
        <f t="shared" si="26"/>
        <v>0</v>
      </c>
      <c r="Q82" s="3">
        <v>0</v>
      </c>
      <c r="R82" s="15">
        <f t="shared" si="27"/>
        <v>0</v>
      </c>
      <c r="S82" s="3">
        <v>0</v>
      </c>
      <c r="T82" s="17">
        <f t="shared" si="28"/>
        <v>0</v>
      </c>
      <c r="U82" s="17">
        <f t="shared" si="29"/>
        <v>0</v>
      </c>
      <c r="V82" s="27"/>
      <c r="W82" s="17">
        <f t="shared" si="30"/>
        <v>49511</v>
      </c>
      <c r="X82" s="17">
        <f t="shared" si="31"/>
        <v>248</v>
      </c>
      <c r="Y82" s="3">
        <v>0</v>
      </c>
      <c r="Z82" s="17">
        <f t="shared" si="32"/>
        <v>0</v>
      </c>
      <c r="AA82" s="17">
        <f t="shared" si="33"/>
        <v>0</v>
      </c>
    </row>
    <row r="83" spans="1:27" x14ac:dyDescent="0.25">
      <c r="A83" s="14" t="str">
        <f>IF(AND(INTRO!$E$37="Non-endemic",INTRO!$E$41="Non-endemic")," ",IF(COUNTRY_INFO!A83=0," ",COUNTRY_INFO!A83))</f>
        <v>Angola</v>
      </c>
      <c r="B83" s="14" t="str">
        <f>IF(AND(INTRO!$E$37="Non-endemic",INTRO!$E$41="Non-endemic")," ",IF(COUNTRY_INFO!B83=0," ",COUNTRY_INFO!B83))</f>
        <v>KWANZA NORTE</v>
      </c>
      <c r="C83" s="14" t="str">
        <f>IF(AND(INTRO!$E$37="Non-endemic",INTRO!$E$41="Non-endemic")," ",IF(COUNTRY_INFO!C83=0," ",COUNTRY_INFO!C83))</f>
        <v>GOLUNGO ALTO</v>
      </c>
      <c r="D83" s="15">
        <f>IF(AND(INTRO!$E$37="Non-endemic",INTRO!$E$41="Non-endemic"),0,IF(AND(OR(COUNTRY_INFO!$H83=0,COUNTRY_INFO!$H83=4,COUNTRY_INFO!$H83=99),OR(COUNTRY_INFO!$J83=0,COUNTRY_INFO!$J83=4)),0,COUNTRY_INFO!$E83))</f>
        <v>4680</v>
      </c>
      <c r="E83" s="15">
        <f>IF(AND(INTRO!$E$37="Non-endemic",INTRO!$E$41="Non-endemic"),0,IF(AND(OR(COUNTRY_INFO!$H83=0,COUNTRY_INFO!$H83=4,COUNTRY_INFO!$H83=99),OR(COUNTRY_INFO!$J83=0,COUNTRY_INFO!$J83=4)),0,COUNTRY_INFO!$F83))</f>
        <v>8735</v>
      </c>
      <c r="F83" s="15">
        <f t="shared" si="23"/>
        <v>13415</v>
      </c>
      <c r="G83" s="16">
        <f>IF(AND(INTRO!$E$37="Non-endemic",INTRO!$E$41="Non-endemic"),0,COUNTRY_INFO!P83)</f>
        <v>0</v>
      </c>
      <c r="H83" s="16">
        <f>IF(AND(INTRO!$E$37="Non-endemic",INTRO!$E$41="Non-endemic"),0,COUNTRY_INFO!R83)</f>
        <v>1</v>
      </c>
      <c r="I83" s="15">
        <f>IF(INTRO!$E$39="Non-endemic",IF($G83=1,DEC!I83,0),IF($G83=1,IVM!G83,0))</f>
        <v>0</v>
      </c>
      <c r="J83" s="31" t="s">
        <v>336</v>
      </c>
      <c r="K83" s="52">
        <f>IF($J83="ALB", IF(INTRO!$E$39="Non-endemic", IF($H83&lt;&gt;0, IF($I83=0, $D83*$H83, $D83*($H83-$G83)), 0), $D83*$H83), 0)</f>
        <v>4680</v>
      </c>
      <c r="L83" s="15">
        <f t="shared" si="24"/>
        <v>8735</v>
      </c>
      <c r="M83" s="3">
        <v>0</v>
      </c>
      <c r="N83" s="15">
        <f t="shared" si="25"/>
        <v>13415</v>
      </c>
      <c r="O83" s="52">
        <f>IF($J83="MBD", IF(INTRO!$E$39="Non-endemic", IF($H83&lt;&gt;0, IF($I83=0, $D83*$H83, $D83*($H83-$G83)), 0), $D83*$H83), 0)</f>
        <v>0</v>
      </c>
      <c r="P83" s="15">
        <f t="shared" si="26"/>
        <v>0</v>
      </c>
      <c r="Q83" s="3">
        <v>0</v>
      </c>
      <c r="R83" s="15">
        <f t="shared" si="27"/>
        <v>0</v>
      </c>
      <c r="S83" s="3">
        <v>0</v>
      </c>
      <c r="T83" s="17">
        <f t="shared" si="28"/>
        <v>0</v>
      </c>
      <c r="U83" s="17">
        <f t="shared" si="29"/>
        <v>0</v>
      </c>
      <c r="V83" s="27"/>
      <c r="W83" s="17">
        <f t="shared" si="30"/>
        <v>8735</v>
      </c>
      <c r="X83" s="17">
        <f t="shared" si="31"/>
        <v>44</v>
      </c>
      <c r="Y83" s="3">
        <v>0</v>
      </c>
      <c r="Z83" s="17">
        <f t="shared" si="32"/>
        <v>0</v>
      </c>
      <c r="AA83" s="17">
        <f t="shared" si="33"/>
        <v>0</v>
      </c>
    </row>
    <row r="84" spans="1:27" x14ac:dyDescent="0.25">
      <c r="A84" s="14" t="str">
        <f>IF(AND(INTRO!$E$37="Non-endemic",INTRO!$E$41="Non-endemic")," ",IF(COUNTRY_INFO!A84=0," ",COUNTRY_INFO!A84))</f>
        <v>Angola</v>
      </c>
      <c r="B84" s="14" t="str">
        <f>IF(AND(INTRO!$E$37="Non-endemic",INTRO!$E$41="Non-endemic")," ",IF(COUNTRY_INFO!B84=0," ",COUNTRY_INFO!B84))</f>
        <v>KWANZA NORTE</v>
      </c>
      <c r="C84" s="14" t="str">
        <f>IF(AND(INTRO!$E$37="Non-endemic",INTRO!$E$41="Non-endemic")," ",IF(COUNTRY_INFO!C84=0," ",COUNTRY_INFO!C84))</f>
        <v>GONGUEMBO</v>
      </c>
      <c r="D84" s="15">
        <f>IF(AND(INTRO!$E$37="Non-endemic",INTRO!$E$41="Non-endemic"),0,IF(AND(OR(COUNTRY_INFO!$H84=0,COUNTRY_INFO!$H84=4,COUNTRY_INFO!$H84=99),OR(COUNTRY_INFO!$J84=0,COUNTRY_INFO!$J84=4)),0,COUNTRY_INFO!$E84))</f>
        <v>1098</v>
      </c>
      <c r="E84" s="15">
        <f>IF(AND(INTRO!$E$37="Non-endemic",INTRO!$E$41="Non-endemic"),0,IF(AND(OR(COUNTRY_INFO!$H84=0,COUNTRY_INFO!$H84=4,COUNTRY_INFO!$H84=99),OR(COUNTRY_INFO!$J84=0,COUNTRY_INFO!$J84=4)),0,COUNTRY_INFO!$F84))</f>
        <v>2049</v>
      </c>
      <c r="F84" s="15">
        <f t="shared" si="23"/>
        <v>3147</v>
      </c>
      <c r="G84" s="16">
        <f>IF(AND(INTRO!$E$37="Non-endemic",INTRO!$E$41="Non-endemic"),0,COUNTRY_INFO!P84)</f>
        <v>0</v>
      </c>
      <c r="H84" s="16">
        <f>IF(AND(INTRO!$E$37="Non-endemic",INTRO!$E$41="Non-endemic"),0,COUNTRY_INFO!R84)</f>
        <v>1</v>
      </c>
      <c r="I84" s="15">
        <f>IF(INTRO!$E$39="Non-endemic",IF($G84=1,DEC!I84,0),IF($G84=1,IVM!G84,0))</f>
        <v>0</v>
      </c>
      <c r="J84" s="31" t="s">
        <v>336</v>
      </c>
      <c r="K84" s="52">
        <f>IF($J84="ALB", IF(INTRO!$E$39="Non-endemic", IF($H84&lt;&gt;0, IF($I84=0, $D84*$H84, $D84*($H84-$G84)), 0), $D84*$H84), 0)</f>
        <v>1098</v>
      </c>
      <c r="L84" s="15">
        <f t="shared" si="24"/>
        <v>2049</v>
      </c>
      <c r="M84" s="3">
        <v>0</v>
      </c>
      <c r="N84" s="15">
        <f t="shared" si="25"/>
        <v>3147</v>
      </c>
      <c r="O84" s="52">
        <f>IF($J84="MBD", IF(INTRO!$E$39="Non-endemic", IF($H84&lt;&gt;0, IF($I84=0, $D84*$H84, $D84*($H84-$G84)), 0), $D84*$H84), 0)</f>
        <v>0</v>
      </c>
      <c r="P84" s="15">
        <f t="shared" si="26"/>
        <v>0</v>
      </c>
      <c r="Q84" s="3">
        <v>0</v>
      </c>
      <c r="R84" s="15">
        <f t="shared" si="27"/>
        <v>0</v>
      </c>
      <c r="S84" s="3">
        <v>0</v>
      </c>
      <c r="T84" s="17">
        <f t="shared" si="28"/>
        <v>0</v>
      </c>
      <c r="U84" s="17">
        <f t="shared" si="29"/>
        <v>0</v>
      </c>
      <c r="V84" s="27"/>
      <c r="W84" s="17">
        <f t="shared" si="30"/>
        <v>2049</v>
      </c>
      <c r="X84" s="17">
        <f t="shared" si="31"/>
        <v>11</v>
      </c>
      <c r="Y84" s="3">
        <v>0</v>
      </c>
      <c r="Z84" s="17">
        <f t="shared" si="32"/>
        <v>0</v>
      </c>
      <c r="AA84" s="17">
        <f t="shared" si="33"/>
        <v>0</v>
      </c>
    </row>
    <row r="85" spans="1:27" x14ac:dyDescent="0.25">
      <c r="A85" s="14" t="str">
        <f>IF(AND(INTRO!$E$37="Non-endemic",INTRO!$E$41="Non-endemic")," ",IF(COUNTRY_INFO!A85=0," ",COUNTRY_INFO!A85))</f>
        <v>Angola</v>
      </c>
      <c r="B85" s="14" t="str">
        <f>IF(AND(INTRO!$E$37="Non-endemic",INTRO!$E$41="Non-endemic")," ",IF(COUNTRY_INFO!B85=0," ",COUNTRY_INFO!B85))</f>
        <v>KWANZA NORTE</v>
      </c>
      <c r="C85" s="14" t="str">
        <f>IF(AND(INTRO!$E$37="Non-endemic",INTRO!$E$41="Non-endemic")," ",IF(COUNTRY_INFO!C85=0," ",COUNTRY_INFO!C85))</f>
        <v>KICULUNGO</v>
      </c>
      <c r="D85" s="15">
        <f>IF(AND(INTRO!$E$37="Non-endemic",INTRO!$E$41="Non-endemic"),0,IF(AND(OR(COUNTRY_INFO!$H85=0,COUNTRY_INFO!$H85=4,COUNTRY_INFO!$H85=99),OR(COUNTRY_INFO!$J85=0,COUNTRY_INFO!$J85=4)),0,COUNTRY_INFO!$E85))</f>
        <v>1609</v>
      </c>
      <c r="E85" s="15">
        <f>IF(AND(INTRO!$E$37="Non-endemic",INTRO!$E$41="Non-endemic"),0,IF(AND(OR(COUNTRY_INFO!$H85=0,COUNTRY_INFO!$H85=4,COUNTRY_INFO!$H85=99),OR(COUNTRY_INFO!$J85=0,COUNTRY_INFO!$J85=4)),0,COUNTRY_INFO!$F85))</f>
        <v>3004</v>
      </c>
      <c r="F85" s="15">
        <f t="shared" si="23"/>
        <v>4613</v>
      </c>
      <c r="G85" s="16">
        <f>IF(AND(INTRO!$E$37="Non-endemic",INTRO!$E$41="Non-endemic"),0,COUNTRY_INFO!P85)</f>
        <v>0</v>
      </c>
      <c r="H85" s="16">
        <f>IF(AND(INTRO!$E$37="Non-endemic",INTRO!$E$41="Non-endemic"),0,COUNTRY_INFO!R85)</f>
        <v>1</v>
      </c>
      <c r="I85" s="15">
        <f>IF(INTRO!$E$39="Non-endemic",IF($G85=1,DEC!I85,0),IF($G85=1,IVM!G85,0))</f>
        <v>0</v>
      </c>
      <c r="J85" s="31" t="s">
        <v>336</v>
      </c>
      <c r="K85" s="52">
        <f>IF($J85="ALB", IF(INTRO!$E$39="Non-endemic", IF($H85&lt;&gt;0, IF($I85=0, $D85*$H85, $D85*($H85-$G85)), 0), $D85*$H85), 0)</f>
        <v>1609</v>
      </c>
      <c r="L85" s="15">
        <f t="shared" si="24"/>
        <v>3004</v>
      </c>
      <c r="M85" s="3">
        <v>0</v>
      </c>
      <c r="N85" s="15">
        <f t="shared" si="25"/>
        <v>4613</v>
      </c>
      <c r="O85" s="52">
        <f>IF($J85="MBD", IF(INTRO!$E$39="Non-endemic", IF($H85&lt;&gt;0, IF($I85=0, $D85*$H85, $D85*($H85-$G85)), 0), $D85*$H85), 0)</f>
        <v>0</v>
      </c>
      <c r="P85" s="15">
        <f t="shared" si="26"/>
        <v>0</v>
      </c>
      <c r="Q85" s="3">
        <v>0</v>
      </c>
      <c r="R85" s="15">
        <f t="shared" si="27"/>
        <v>0</v>
      </c>
      <c r="S85" s="3">
        <v>0</v>
      </c>
      <c r="T85" s="17">
        <f t="shared" si="28"/>
        <v>0</v>
      </c>
      <c r="U85" s="17">
        <f t="shared" si="29"/>
        <v>0</v>
      </c>
      <c r="V85" s="27"/>
      <c r="W85" s="17">
        <f t="shared" si="30"/>
        <v>3004</v>
      </c>
      <c r="X85" s="17">
        <f t="shared" si="31"/>
        <v>16</v>
      </c>
      <c r="Y85" s="3">
        <v>0</v>
      </c>
      <c r="Z85" s="17">
        <f t="shared" si="32"/>
        <v>0</v>
      </c>
      <c r="AA85" s="17">
        <f t="shared" si="33"/>
        <v>0</v>
      </c>
    </row>
    <row r="86" spans="1:27" x14ac:dyDescent="0.25">
      <c r="A86" s="14" t="str">
        <f>IF(AND(INTRO!$E$37="Non-endemic",INTRO!$E$41="Non-endemic")," ",IF(COUNTRY_INFO!A86=0," ",COUNTRY_INFO!A86))</f>
        <v>Angola</v>
      </c>
      <c r="B86" s="14" t="str">
        <f>IF(AND(INTRO!$E$37="Non-endemic",INTRO!$E$41="Non-endemic")," ",IF(COUNTRY_INFO!B86=0," ",COUNTRY_INFO!B86))</f>
        <v>KWANZA NORTE</v>
      </c>
      <c r="C86" s="14" t="str">
        <f>IF(AND(INTRO!$E$37="Non-endemic",INTRO!$E$41="Non-endemic")," ",IF(COUNTRY_INFO!C86=0," ",COUNTRY_INFO!C86))</f>
        <v>LUCALA</v>
      </c>
      <c r="D86" s="15">
        <f>IF(AND(INTRO!$E$37="Non-endemic",INTRO!$E$41="Non-endemic"),0,IF(AND(OR(COUNTRY_INFO!$H86=0,COUNTRY_INFO!$H86=4,COUNTRY_INFO!$H86=99),OR(COUNTRY_INFO!$J86=0,COUNTRY_INFO!$J86=4)),0,COUNTRY_INFO!$E86))</f>
        <v>3222</v>
      </c>
      <c r="E86" s="15">
        <f>IF(AND(INTRO!$E$37="Non-endemic",INTRO!$E$41="Non-endemic"),0,IF(AND(OR(COUNTRY_INFO!$H86=0,COUNTRY_INFO!$H86=4,COUNTRY_INFO!$H86=99),OR(COUNTRY_INFO!$J86=0,COUNTRY_INFO!$J86=4)),0,COUNTRY_INFO!$F86))</f>
        <v>6015</v>
      </c>
      <c r="F86" s="15">
        <f t="shared" si="23"/>
        <v>9237</v>
      </c>
      <c r="G86" s="16">
        <f>IF(AND(INTRO!$E$37="Non-endemic",INTRO!$E$41="Non-endemic"),0,COUNTRY_INFO!P86)</f>
        <v>0</v>
      </c>
      <c r="H86" s="16">
        <f>IF(AND(INTRO!$E$37="Non-endemic",INTRO!$E$41="Non-endemic"),0,COUNTRY_INFO!R86)</f>
        <v>1</v>
      </c>
      <c r="I86" s="15">
        <f>IF(INTRO!$E$39="Non-endemic",IF($G86=1,DEC!I86,0),IF($G86=1,IVM!G86,0))</f>
        <v>0</v>
      </c>
      <c r="J86" s="31" t="s">
        <v>336</v>
      </c>
      <c r="K86" s="52">
        <f>IF($J86="ALB", IF(INTRO!$E$39="Non-endemic", IF($H86&lt;&gt;0, IF($I86=0, $D86*$H86, $D86*($H86-$G86)), 0), $D86*$H86), 0)</f>
        <v>3222</v>
      </c>
      <c r="L86" s="15">
        <f t="shared" si="24"/>
        <v>6015</v>
      </c>
      <c r="M86" s="3">
        <v>0</v>
      </c>
      <c r="N86" s="15">
        <f t="shared" si="25"/>
        <v>9237</v>
      </c>
      <c r="O86" s="52">
        <f>IF($J86="MBD", IF(INTRO!$E$39="Non-endemic", IF($H86&lt;&gt;0, IF($I86=0, $D86*$H86, $D86*($H86-$G86)), 0), $D86*$H86), 0)</f>
        <v>0</v>
      </c>
      <c r="P86" s="15">
        <f t="shared" si="26"/>
        <v>0</v>
      </c>
      <c r="Q86" s="3">
        <v>0</v>
      </c>
      <c r="R86" s="15">
        <f t="shared" si="27"/>
        <v>0</v>
      </c>
      <c r="S86" s="3">
        <v>0</v>
      </c>
      <c r="T86" s="17">
        <f t="shared" si="28"/>
        <v>0</v>
      </c>
      <c r="U86" s="17">
        <f t="shared" si="29"/>
        <v>0</v>
      </c>
      <c r="V86" s="27"/>
      <c r="W86" s="17">
        <f t="shared" si="30"/>
        <v>6015</v>
      </c>
      <c r="X86" s="17">
        <f t="shared" si="31"/>
        <v>31</v>
      </c>
      <c r="Y86" s="3">
        <v>0</v>
      </c>
      <c r="Z86" s="17">
        <f t="shared" si="32"/>
        <v>0</v>
      </c>
      <c r="AA86" s="17">
        <f t="shared" si="33"/>
        <v>0</v>
      </c>
    </row>
    <row r="87" spans="1:27" x14ac:dyDescent="0.25">
      <c r="A87" s="14" t="str">
        <f>IF(AND(INTRO!$E$37="Non-endemic",INTRO!$E$41="Non-endemic")," ",IF(COUNTRY_INFO!A87=0," ",COUNTRY_INFO!A87))</f>
        <v>Angola</v>
      </c>
      <c r="B87" s="14" t="str">
        <f>IF(AND(INTRO!$E$37="Non-endemic",INTRO!$E$41="Non-endemic")," ",IF(COUNTRY_INFO!B87=0," ",COUNTRY_INFO!B87))</f>
        <v>KWANZA NORTE</v>
      </c>
      <c r="C87" s="14" t="str">
        <f>IF(AND(INTRO!$E$37="Non-endemic",INTRO!$E$41="Non-endemic")," ",IF(COUNTRY_INFO!C87=0," ",COUNTRY_INFO!C87))</f>
        <v>SAMBA CAJU</v>
      </c>
      <c r="D87" s="15">
        <f>IF(AND(INTRO!$E$37="Non-endemic",INTRO!$E$41="Non-endemic"),0,IF(AND(OR(COUNTRY_INFO!$H87=0,COUNTRY_INFO!$H87=4,COUNTRY_INFO!$H87=99),OR(COUNTRY_INFO!$J87=0,COUNTRY_INFO!$J87=4)),0,COUNTRY_INFO!$E87))</f>
        <v>3820</v>
      </c>
      <c r="E87" s="15">
        <f>IF(AND(INTRO!$E$37="Non-endemic",INTRO!$E$41="Non-endemic"),0,IF(AND(OR(COUNTRY_INFO!$H87=0,COUNTRY_INFO!$H87=4,COUNTRY_INFO!$H87=99),OR(COUNTRY_INFO!$J87=0,COUNTRY_INFO!$J87=4)),0,COUNTRY_INFO!$F87))</f>
        <v>7131</v>
      </c>
      <c r="F87" s="15">
        <f t="shared" si="23"/>
        <v>10951</v>
      </c>
      <c r="G87" s="16">
        <f>IF(AND(INTRO!$E$37="Non-endemic",INTRO!$E$41="Non-endemic"),0,COUNTRY_INFO!P87)</f>
        <v>0</v>
      </c>
      <c r="H87" s="16">
        <f>IF(AND(INTRO!$E$37="Non-endemic",INTRO!$E$41="Non-endemic"),0,COUNTRY_INFO!R87)</f>
        <v>1</v>
      </c>
      <c r="I87" s="15">
        <f>IF(INTRO!$E$39="Non-endemic",IF($G87=1,DEC!I87,0),IF($G87=1,IVM!G87,0))</f>
        <v>0</v>
      </c>
      <c r="J87" s="31" t="s">
        <v>336</v>
      </c>
      <c r="K87" s="52">
        <f>IF($J87="ALB", IF(INTRO!$E$39="Non-endemic", IF($H87&lt;&gt;0, IF($I87=0, $D87*$H87, $D87*($H87-$G87)), 0), $D87*$H87), 0)</f>
        <v>3820</v>
      </c>
      <c r="L87" s="15">
        <f t="shared" si="24"/>
        <v>7131</v>
      </c>
      <c r="M87" s="3">
        <v>0</v>
      </c>
      <c r="N87" s="15">
        <f t="shared" si="25"/>
        <v>10951</v>
      </c>
      <c r="O87" s="52">
        <f>IF($J87="MBD", IF(INTRO!$E$39="Non-endemic", IF($H87&lt;&gt;0, IF($I87=0, $D87*$H87, $D87*($H87-$G87)), 0), $D87*$H87), 0)</f>
        <v>0</v>
      </c>
      <c r="P87" s="15">
        <f t="shared" si="26"/>
        <v>0</v>
      </c>
      <c r="Q87" s="3">
        <v>0</v>
      </c>
      <c r="R87" s="15">
        <f t="shared" si="27"/>
        <v>0</v>
      </c>
      <c r="S87" s="3">
        <v>0</v>
      </c>
      <c r="T87" s="17">
        <f t="shared" si="28"/>
        <v>0</v>
      </c>
      <c r="U87" s="17">
        <f t="shared" si="29"/>
        <v>0</v>
      </c>
      <c r="V87" s="27"/>
      <c r="W87" s="17">
        <f t="shared" si="30"/>
        <v>7131</v>
      </c>
      <c r="X87" s="17">
        <f t="shared" si="31"/>
        <v>36</v>
      </c>
      <c r="Y87" s="3">
        <v>0</v>
      </c>
      <c r="Z87" s="17">
        <f t="shared" si="32"/>
        <v>0</v>
      </c>
      <c r="AA87" s="17">
        <f t="shared" si="33"/>
        <v>0</v>
      </c>
    </row>
    <row r="88" spans="1:27" x14ac:dyDescent="0.25">
      <c r="A88" s="14" t="str">
        <f>IF(AND(INTRO!$E$37="Non-endemic",INTRO!$E$41="Non-endemic")," ",IF(COUNTRY_INFO!A88=0," ",COUNTRY_INFO!A88))</f>
        <v>Angola</v>
      </c>
      <c r="B88" s="14" t="str">
        <f>IF(AND(INTRO!$E$37="Non-endemic",INTRO!$E$41="Non-endemic")," ",IF(COUNTRY_INFO!B88=0," ",COUNTRY_INFO!B88))</f>
        <v>KWANZA SUL</v>
      </c>
      <c r="C88" s="14" t="str">
        <f>IF(AND(INTRO!$E$37="Non-endemic",INTRO!$E$41="Non-endemic")," ",IF(COUNTRY_INFO!C88=0," ",COUNTRY_INFO!C88))</f>
        <v>AMBOIM</v>
      </c>
      <c r="D88" s="15">
        <f>IF(AND(INTRO!$E$37="Non-endemic",INTRO!$E$41="Non-endemic"),0,IF(AND(OR(COUNTRY_INFO!$H88=0,COUNTRY_INFO!$H88=4,COUNTRY_INFO!$H88=99),OR(COUNTRY_INFO!$J88=0,COUNTRY_INFO!$J88=4)),0,COUNTRY_INFO!$E88))</f>
        <v>37568</v>
      </c>
      <c r="E88" s="15">
        <f>IF(AND(INTRO!$E$37="Non-endemic",INTRO!$E$41="Non-endemic"),0,IF(AND(OR(COUNTRY_INFO!$H88=0,COUNTRY_INFO!$H88=4,COUNTRY_INFO!$H88=99),OR(COUNTRY_INFO!$J88=0,COUNTRY_INFO!$J88=4)),0,COUNTRY_INFO!$F88))</f>
        <v>70128</v>
      </c>
      <c r="F88" s="15">
        <f t="shared" si="23"/>
        <v>107696</v>
      </c>
      <c r="G88" s="16">
        <f>IF(AND(INTRO!$E$37="Non-endemic",INTRO!$E$41="Non-endemic"),0,COUNTRY_INFO!P88)</f>
        <v>0</v>
      </c>
      <c r="H88" s="16">
        <f>IF(AND(INTRO!$E$37="Non-endemic",INTRO!$E$41="Non-endemic"),0,COUNTRY_INFO!R88)</f>
        <v>1</v>
      </c>
      <c r="I88" s="15">
        <f>IF(INTRO!$E$39="Non-endemic",IF($G88=1,DEC!I88,0),IF($G88=1,IVM!G88,0))</f>
        <v>0</v>
      </c>
      <c r="J88" s="31" t="s">
        <v>336</v>
      </c>
      <c r="K88" s="52">
        <f>IF($J88="ALB", IF(INTRO!$E$39="Non-endemic", IF($H88&lt;&gt;0, IF($I88=0, $D88*$H88, $D88*($H88-$G88)), 0), $D88*$H88), 0)</f>
        <v>37568</v>
      </c>
      <c r="L88" s="15">
        <f t="shared" si="24"/>
        <v>70128</v>
      </c>
      <c r="M88" s="3">
        <v>0</v>
      </c>
      <c r="N88" s="15">
        <f t="shared" si="25"/>
        <v>107696</v>
      </c>
      <c r="O88" s="52">
        <f>IF($J88="MBD", IF(INTRO!$E$39="Non-endemic", IF($H88&lt;&gt;0, IF($I88=0, $D88*$H88, $D88*($H88-$G88)), 0), $D88*$H88), 0)</f>
        <v>0</v>
      </c>
      <c r="P88" s="15">
        <f t="shared" si="26"/>
        <v>0</v>
      </c>
      <c r="Q88" s="3">
        <v>0</v>
      </c>
      <c r="R88" s="15">
        <f t="shared" si="27"/>
        <v>0</v>
      </c>
      <c r="S88" s="3">
        <v>0</v>
      </c>
      <c r="T88" s="17">
        <f t="shared" si="28"/>
        <v>0</v>
      </c>
      <c r="U88" s="17">
        <f t="shared" si="29"/>
        <v>0</v>
      </c>
      <c r="V88" s="27"/>
      <c r="W88" s="17">
        <f t="shared" si="30"/>
        <v>70128</v>
      </c>
      <c r="X88" s="17">
        <f t="shared" si="31"/>
        <v>351</v>
      </c>
      <c r="Y88" s="3">
        <v>0</v>
      </c>
      <c r="Z88" s="17">
        <f t="shared" si="32"/>
        <v>0</v>
      </c>
      <c r="AA88" s="17">
        <f t="shared" si="33"/>
        <v>0</v>
      </c>
    </row>
    <row r="89" spans="1:27" x14ac:dyDescent="0.25">
      <c r="A89" s="14" t="str">
        <f>IF(AND(INTRO!$E$37="Non-endemic",INTRO!$E$41="Non-endemic")," ",IF(COUNTRY_INFO!A89=0," ",COUNTRY_INFO!A89))</f>
        <v>Angola</v>
      </c>
      <c r="B89" s="14" t="str">
        <f>IF(AND(INTRO!$E$37="Non-endemic",INTRO!$E$41="Non-endemic")," ",IF(COUNTRY_INFO!B89=0," ",COUNTRY_INFO!B89))</f>
        <v>KWANZA SUL</v>
      </c>
      <c r="C89" s="14" t="str">
        <f>IF(AND(INTRO!$E$37="Non-endemic",INTRO!$E$41="Non-endemic")," ",IF(COUNTRY_INFO!C89=0," ",COUNTRY_INFO!C89))</f>
        <v>CASSONGUE</v>
      </c>
      <c r="D89" s="15">
        <f>IF(AND(INTRO!$E$37="Non-endemic",INTRO!$E$41="Non-endemic"),0,IF(AND(OR(COUNTRY_INFO!$H89=0,COUNTRY_INFO!$H89=4,COUNTRY_INFO!$H89=99),OR(COUNTRY_INFO!$J89=0,COUNTRY_INFO!$J89=4)),0,COUNTRY_INFO!$E89))</f>
        <v>22485</v>
      </c>
      <c r="E89" s="15">
        <f>IF(AND(INTRO!$E$37="Non-endemic",INTRO!$E$41="Non-endemic"),0,IF(AND(OR(COUNTRY_INFO!$H89=0,COUNTRY_INFO!$H89=4,COUNTRY_INFO!$H89=99),OR(COUNTRY_INFO!$J89=0,COUNTRY_INFO!$J89=4)),0,COUNTRY_INFO!$F89))</f>
        <v>41972</v>
      </c>
      <c r="F89" s="15">
        <f t="shared" si="23"/>
        <v>64457</v>
      </c>
      <c r="G89" s="16">
        <f>IF(AND(INTRO!$E$37="Non-endemic",INTRO!$E$41="Non-endemic"),0,COUNTRY_INFO!P89)</f>
        <v>0</v>
      </c>
      <c r="H89" s="16">
        <f>IF(AND(INTRO!$E$37="Non-endemic",INTRO!$E$41="Non-endemic"),0,COUNTRY_INFO!R89)</f>
        <v>1</v>
      </c>
      <c r="I89" s="15">
        <f>IF(INTRO!$E$39="Non-endemic",IF($G89=1,DEC!I89,0),IF($G89=1,IVM!G89,0))</f>
        <v>0</v>
      </c>
      <c r="J89" s="31" t="s">
        <v>336</v>
      </c>
      <c r="K89" s="52">
        <f>IF($J89="ALB", IF(INTRO!$E$39="Non-endemic", IF($H89&lt;&gt;0, IF($I89=0, $D89*$H89, $D89*($H89-$G89)), 0), $D89*$H89), 0)</f>
        <v>22485</v>
      </c>
      <c r="L89" s="15">
        <f t="shared" si="24"/>
        <v>41972</v>
      </c>
      <c r="M89" s="3">
        <v>0</v>
      </c>
      <c r="N89" s="15">
        <f t="shared" si="25"/>
        <v>64457</v>
      </c>
      <c r="O89" s="52">
        <f>IF($J89="MBD", IF(INTRO!$E$39="Non-endemic", IF($H89&lt;&gt;0, IF($I89=0, $D89*$H89, $D89*($H89-$G89)), 0), $D89*$H89), 0)</f>
        <v>0</v>
      </c>
      <c r="P89" s="15">
        <f t="shared" si="26"/>
        <v>0</v>
      </c>
      <c r="Q89" s="3">
        <v>0</v>
      </c>
      <c r="R89" s="15">
        <f t="shared" si="27"/>
        <v>0</v>
      </c>
      <c r="S89" s="3">
        <v>0</v>
      </c>
      <c r="T89" s="17">
        <f t="shared" si="28"/>
        <v>0</v>
      </c>
      <c r="U89" s="17">
        <f t="shared" si="29"/>
        <v>0</v>
      </c>
      <c r="V89" s="27"/>
      <c r="W89" s="17">
        <f t="shared" si="30"/>
        <v>41972</v>
      </c>
      <c r="X89" s="17">
        <f t="shared" si="31"/>
        <v>210</v>
      </c>
      <c r="Y89" s="3">
        <v>0</v>
      </c>
      <c r="Z89" s="17">
        <f t="shared" si="32"/>
        <v>0</v>
      </c>
      <c r="AA89" s="17">
        <f t="shared" si="33"/>
        <v>0</v>
      </c>
    </row>
    <row r="90" spans="1:27" x14ac:dyDescent="0.25">
      <c r="A90" s="14" t="str">
        <f>IF(AND(INTRO!$E$37="Non-endemic",INTRO!$E$41="Non-endemic")," ",IF(COUNTRY_INFO!A90=0," ",COUNTRY_INFO!A90))</f>
        <v>Angola</v>
      </c>
      <c r="B90" s="14" t="str">
        <f>IF(AND(INTRO!$E$37="Non-endemic",INTRO!$E$41="Non-endemic")," ",IF(COUNTRY_INFO!B90=0," ",COUNTRY_INFO!B90))</f>
        <v>KWANZA SUL</v>
      </c>
      <c r="C90" s="14" t="str">
        <f>IF(AND(INTRO!$E$37="Non-endemic",INTRO!$E$41="Non-endemic")," ",IF(COUNTRY_INFO!C90=0," ",COUNTRY_INFO!C90))</f>
        <v>CELA (Waku Kungo)</v>
      </c>
      <c r="D90" s="15">
        <f>IF(AND(INTRO!$E$37="Non-endemic",INTRO!$E$41="Non-endemic"),0,IF(AND(OR(COUNTRY_INFO!$H90=0,COUNTRY_INFO!$H90=4,COUNTRY_INFO!$H90=99),OR(COUNTRY_INFO!$J90=0,COUNTRY_INFO!$J90=4)),0,COUNTRY_INFO!$E90))</f>
        <v>34947</v>
      </c>
      <c r="E90" s="15">
        <f>IF(AND(INTRO!$E$37="Non-endemic",INTRO!$E$41="Non-endemic"),0,IF(AND(OR(COUNTRY_INFO!$H90=0,COUNTRY_INFO!$H90=4,COUNTRY_INFO!$H90=99),OR(COUNTRY_INFO!$J90=0,COUNTRY_INFO!$J90=4)),0,COUNTRY_INFO!$F90))</f>
        <v>65235</v>
      </c>
      <c r="F90" s="15">
        <f t="shared" si="23"/>
        <v>100182</v>
      </c>
      <c r="G90" s="16">
        <f>IF(AND(INTRO!$E$37="Non-endemic",INTRO!$E$41="Non-endemic"),0,COUNTRY_INFO!P90)</f>
        <v>0</v>
      </c>
      <c r="H90" s="16">
        <f>IF(AND(INTRO!$E$37="Non-endemic",INTRO!$E$41="Non-endemic"),0,COUNTRY_INFO!R90)</f>
        <v>1</v>
      </c>
      <c r="I90" s="15">
        <f>IF(INTRO!$E$39="Non-endemic",IF($G90=1,DEC!I90,0),IF($G90=1,IVM!G90,0))</f>
        <v>0</v>
      </c>
      <c r="J90" s="31" t="s">
        <v>336</v>
      </c>
      <c r="K90" s="52">
        <f>IF($J90="ALB", IF(INTRO!$E$39="Non-endemic", IF($H90&lt;&gt;0, IF($I90=0, $D90*$H90, $D90*($H90-$G90)), 0), $D90*$H90), 0)</f>
        <v>34947</v>
      </c>
      <c r="L90" s="15">
        <f t="shared" si="24"/>
        <v>65235</v>
      </c>
      <c r="M90" s="3">
        <v>0</v>
      </c>
      <c r="N90" s="15">
        <f t="shared" si="25"/>
        <v>100182</v>
      </c>
      <c r="O90" s="52">
        <f>IF($J90="MBD", IF(INTRO!$E$39="Non-endemic", IF($H90&lt;&gt;0, IF($I90=0, $D90*$H90, $D90*($H90-$G90)), 0), $D90*$H90), 0)</f>
        <v>0</v>
      </c>
      <c r="P90" s="15">
        <f t="shared" si="26"/>
        <v>0</v>
      </c>
      <c r="Q90" s="3">
        <v>0</v>
      </c>
      <c r="R90" s="15">
        <f t="shared" si="27"/>
        <v>0</v>
      </c>
      <c r="S90" s="3">
        <v>0</v>
      </c>
      <c r="T90" s="17">
        <f t="shared" si="28"/>
        <v>0</v>
      </c>
      <c r="U90" s="17">
        <f t="shared" si="29"/>
        <v>0</v>
      </c>
      <c r="V90" s="27"/>
      <c r="W90" s="17">
        <f t="shared" si="30"/>
        <v>65235</v>
      </c>
      <c r="X90" s="17">
        <f t="shared" si="31"/>
        <v>327</v>
      </c>
      <c r="Y90" s="3">
        <v>0</v>
      </c>
      <c r="Z90" s="17">
        <f t="shared" si="32"/>
        <v>0</v>
      </c>
      <c r="AA90" s="17">
        <f t="shared" si="33"/>
        <v>0</v>
      </c>
    </row>
    <row r="91" spans="1:27" x14ac:dyDescent="0.25">
      <c r="A91" s="14" t="str">
        <f>IF(AND(INTRO!$E$37="Non-endemic",INTRO!$E$41="Non-endemic")," ",IF(COUNTRY_INFO!A91=0," ",COUNTRY_INFO!A91))</f>
        <v>Angola</v>
      </c>
      <c r="B91" s="14" t="str">
        <f>IF(AND(INTRO!$E$37="Non-endemic",INTRO!$E$41="Non-endemic")," ",IF(COUNTRY_INFO!B91=0," ",COUNTRY_INFO!B91))</f>
        <v>KWANZA SUL</v>
      </c>
      <c r="C91" s="14" t="str">
        <f>IF(AND(INTRO!$E$37="Non-endemic",INTRO!$E$41="Non-endemic")," ",IF(COUNTRY_INFO!C91=0," ",COUNTRY_INFO!C91))</f>
        <v>CONDA</v>
      </c>
      <c r="D91" s="15">
        <f>IF(AND(INTRO!$E$37="Non-endemic",INTRO!$E$41="Non-endemic"),0,IF(AND(OR(COUNTRY_INFO!$H91=0,COUNTRY_INFO!$H91=4,COUNTRY_INFO!$H91=99),OR(COUNTRY_INFO!$J91=0,COUNTRY_INFO!$J91=4)),0,COUNTRY_INFO!$E91))</f>
        <v>14344</v>
      </c>
      <c r="E91" s="15">
        <f>IF(AND(INTRO!$E$37="Non-endemic",INTRO!$E$41="Non-endemic"),0,IF(AND(OR(COUNTRY_INFO!$H91=0,COUNTRY_INFO!$H91=4,COUNTRY_INFO!$H91=99),OR(COUNTRY_INFO!$J91=0,COUNTRY_INFO!$J91=4)),0,COUNTRY_INFO!$F91))</f>
        <v>26775</v>
      </c>
      <c r="F91" s="15">
        <f t="shared" si="23"/>
        <v>41119</v>
      </c>
      <c r="G91" s="16">
        <f>IF(AND(INTRO!$E$37="Non-endemic",INTRO!$E$41="Non-endemic"),0,COUNTRY_INFO!P91)</f>
        <v>0</v>
      </c>
      <c r="H91" s="16">
        <f>IF(AND(INTRO!$E$37="Non-endemic",INTRO!$E$41="Non-endemic"),0,COUNTRY_INFO!R91)</f>
        <v>1</v>
      </c>
      <c r="I91" s="15">
        <f>IF(INTRO!$E$39="Non-endemic",IF($G91=1,DEC!I91,0),IF($G91=1,IVM!G91,0))</f>
        <v>0</v>
      </c>
      <c r="J91" s="31" t="s">
        <v>336</v>
      </c>
      <c r="K91" s="52">
        <f>IF($J91="ALB", IF(INTRO!$E$39="Non-endemic", IF($H91&lt;&gt;0, IF($I91=0, $D91*$H91, $D91*($H91-$G91)), 0), $D91*$H91), 0)</f>
        <v>14344</v>
      </c>
      <c r="L91" s="15">
        <f t="shared" si="24"/>
        <v>26775</v>
      </c>
      <c r="M91" s="3">
        <v>0</v>
      </c>
      <c r="N91" s="15">
        <f t="shared" si="25"/>
        <v>41119</v>
      </c>
      <c r="O91" s="52">
        <f>IF($J91="MBD", IF(INTRO!$E$39="Non-endemic", IF($H91&lt;&gt;0, IF($I91=0, $D91*$H91, $D91*($H91-$G91)), 0), $D91*$H91), 0)</f>
        <v>0</v>
      </c>
      <c r="P91" s="15">
        <f t="shared" si="26"/>
        <v>0</v>
      </c>
      <c r="Q91" s="3">
        <v>0</v>
      </c>
      <c r="R91" s="15">
        <f t="shared" si="27"/>
        <v>0</v>
      </c>
      <c r="S91" s="3">
        <v>0</v>
      </c>
      <c r="T91" s="17">
        <f t="shared" si="28"/>
        <v>0</v>
      </c>
      <c r="U91" s="17">
        <f t="shared" si="29"/>
        <v>0</v>
      </c>
      <c r="V91" s="27"/>
      <c r="W91" s="17">
        <f t="shared" si="30"/>
        <v>26775</v>
      </c>
      <c r="X91" s="17">
        <f t="shared" si="31"/>
        <v>134</v>
      </c>
      <c r="Y91" s="3">
        <v>0</v>
      </c>
      <c r="Z91" s="17">
        <f t="shared" si="32"/>
        <v>0</v>
      </c>
      <c r="AA91" s="17">
        <f t="shared" si="33"/>
        <v>0</v>
      </c>
    </row>
    <row r="92" spans="1:27" x14ac:dyDescent="0.25">
      <c r="A92" s="14" t="str">
        <f>IF(AND(INTRO!$E$37="Non-endemic",INTRO!$E$41="Non-endemic")," ",IF(COUNTRY_INFO!A92=0," ",COUNTRY_INFO!A92))</f>
        <v>Angola</v>
      </c>
      <c r="B92" s="14" t="str">
        <f>IF(AND(INTRO!$E$37="Non-endemic",INTRO!$E$41="Non-endemic")," ",IF(COUNTRY_INFO!B92=0," ",COUNTRY_INFO!B92))</f>
        <v>KWANZA SUL</v>
      </c>
      <c r="C92" s="14" t="str">
        <f>IF(AND(INTRO!$E$37="Non-endemic",INTRO!$E$41="Non-endemic")," ",IF(COUNTRY_INFO!C92=0," ",COUNTRY_INFO!C92))</f>
        <v>EBO</v>
      </c>
      <c r="D92" s="15">
        <f>IF(AND(INTRO!$E$37="Non-endemic",INTRO!$E$41="Non-endemic"),0,IF(AND(OR(COUNTRY_INFO!$H92=0,COUNTRY_INFO!$H92=4,COUNTRY_INFO!$H92=99),OR(COUNTRY_INFO!$J92=0,COUNTRY_INFO!$J92=4)),0,COUNTRY_INFO!$E92))</f>
        <v>25278</v>
      </c>
      <c r="E92" s="15">
        <f>IF(AND(INTRO!$E$37="Non-endemic",INTRO!$E$41="Non-endemic"),0,IF(AND(OR(COUNTRY_INFO!$H92=0,COUNTRY_INFO!$H92=4,COUNTRY_INFO!$H92=99),OR(COUNTRY_INFO!$J92=0,COUNTRY_INFO!$J92=4)),0,COUNTRY_INFO!$F92))</f>
        <v>47186</v>
      </c>
      <c r="F92" s="15">
        <f t="shared" si="23"/>
        <v>72464</v>
      </c>
      <c r="G92" s="16">
        <f>IF(AND(INTRO!$E$37="Non-endemic",INTRO!$E$41="Non-endemic"),0,COUNTRY_INFO!P92)</f>
        <v>0</v>
      </c>
      <c r="H92" s="16">
        <f>IF(AND(INTRO!$E$37="Non-endemic",INTRO!$E$41="Non-endemic"),0,COUNTRY_INFO!R92)</f>
        <v>1</v>
      </c>
      <c r="I92" s="15">
        <f>IF(INTRO!$E$39="Non-endemic",IF($G92=1,DEC!I92,0),IF($G92=1,IVM!G92,0))</f>
        <v>0</v>
      </c>
      <c r="J92" s="31" t="s">
        <v>336</v>
      </c>
      <c r="K92" s="52">
        <f>IF($J92="ALB", IF(INTRO!$E$39="Non-endemic", IF($H92&lt;&gt;0, IF($I92=0, $D92*$H92, $D92*($H92-$G92)), 0), $D92*$H92), 0)</f>
        <v>25278</v>
      </c>
      <c r="L92" s="15">
        <f t="shared" si="24"/>
        <v>47186</v>
      </c>
      <c r="M92" s="3">
        <v>0</v>
      </c>
      <c r="N92" s="15">
        <f t="shared" si="25"/>
        <v>72464</v>
      </c>
      <c r="O92" s="52">
        <f>IF($J92="MBD", IF(INTRO!$E$39="Non-endemic", IF($H92&lt;&gt;0, IF($I92=0, $D92*$H92, $D92*($H92-$G92)), 0), $D92*$H92), 0)</f>
        <v>0</v>
      </c>
      <c r="P92" s="15">
        <f t="shared" si="26"/>
        <v>0</v>
      </c>
      <c r="Q92" s="3">
        <v>0</v>
      </c>
      <c r="R92" s="15">
        <f t="shared" si="27"/>
        <v>0</v>
      </c>
      <c r="S92" s="3">
        <v>0</v>
      </c>
      <c r="T92" s="17">
        <f t="shared" si="28"/>
        <v>0</v>
      </c>
      <c r="U92" s="17">
        <f t="shared" si="29"/>
        <v>0</v>
      </c>
      <c r="V92" s="27"/>
      <c r="W92" s="17">
        <f t="shared" si="30"/>
        <v>47186</v>
      </c>
      <c r="X92" s="17">
        <f t="shared" si="31"/>
        <v>236</v>
      </c>
      <c r="Y92" s="3">
        <v>0</v>
      </c>
      <c r="Z92" s="17">
        <f t="shared" si="32"/>
        <v>0</v>
      </c>
      <c r="AA92" s="17">
        <f t="shared" si="33"/>
        <v>0</v>
      </c>
    </row>
    <row r="93" spans="1:27" x14ac:dyDescent="0.25">
      <c r="A93" s="14" t="str">
        <f>IF(AND(INTRO!$E$37="Non-endemic",INTRO!$E$41="Non-endemic")," ",IF(COUNTRY_INFO!A93=0," ",COUNTRY_INFO!A93))</f>
        <v>Angola</v>
      </c>
      <c r="B93" s="14" t="str">
        <f>IF(AND(INTRO!$E$37="Non-endemic",INTRO!$E$41="Non-endemic")," ",IF(COUNTRY_INFO!B93=0," ",COUNTRY_INFO!B93))</f>
        <v>KWANZA SUL</v>
      </c>
      <c r="C93" s="14" t="str">
        <f>IF(AND(INTRO!$E$37="Non-endemic",INTRO!$E$41="Non-endemic")," ",IF(COUNTRY_INFO!C93=0," ",COUNTRY_INFO!C93))</f>
        <v>KIBALA</v>
      </c>
      <c r="D93" s="15">
        <f>IF(AND(INTRO!$E$37="Non-endemic",INTRO!$E$41="Non-endemic"),0,IF(AND(OR(COUNTRY_INFO!$H93=0,COUNTRY_INFO!$H93=4,COUNTRY_INFO!$H93=99),OR(COUNTRY_INFO!$J93=0,COUNTRY_INFO!$J93=4)),0,COUNTRY_INFO!$E93))</f>
        <v>21735</v>
      </c>
      <c r="E93" s="15">
        <f>IF(AND(INTRO!$E$37="Non-endemic",INTRO!$E$41="Non-endemic"),0,IF(AND(OR(COUNTRY_INFO!$H93=0,COUNTRY_INFO!$H93=4,COUNTRY_INFO!$H93=99),OR(COUNTRY_INFO!$J93=0,COUNTRY_INFO!$J93=4)),0,COUNTRY_INFO!$F93))</f>
        <v>40572</v>
      </c>
      <c r="F93" s="15">
        <f t="shared" si="23"/>
        <v>62307</v>
      </c>
      <c r="G93" s="16">
        <f>IF(AND(INTRO!$E$37="Non-endemic",INTRO!$E$41="Non-endemic"),0,COUNTRY_INFO!P93)</f>
        <v>0</v>
      </c>
      <c r="H93" s="16">
        <f>IF(AND(INTRO!$E$37="Non-endemic",INTRO!$E$41="Non-endemic"),0,COUNTRY_INFO!R93)</f>
        <v>1</v>
      </c>
      <c r="I93" s="15">
        <f>IF(INTRO!$E$39="Non-endemic",IF($G93=1,DEC!I93,0),IF($G93=1,IVM!G93,0))</f>
        <v>0</v>
      </c>
      <c r="J93" s="31" t="s">
        <v>336</v>
      </c>
      <c r="K93" s="52">
        <f>IF($J93="ALB", IF(INTRO!$E$39="Non-endemic", IF($H93&lt;&gt;0, IF($I93=0, $D93*$H93, $D93*($H93-$G93)), 0), $D93*$H93), 0)</f>
        <v>21735</v>
      </c>
      <c r="L93" s="15">
        <f t="shared" si="24"/>
        <v>40572</v>
      </c>
      <c r="M93" s="3">
        <v>0</v>
      </c>
      <c r="N93" s="15">
        <f t="shared" si="25"/>
        <v>62307</v>
      </c>
      <c r="O93" s="52">
        <f>IF($J93="MBD", IF(INTRO!$E$39="Non-endemic", IF($H93&lt;&gt;0, IF($I93=0, $D93*$H93, $D93*($H93-$G93)), 0), $D93*$H93), 0)</f>
        <v>0</v>
      </c>
      <c r="P93" s="15">
        <f t="shared" si="26"/>
        <v>0</v>
      </c>
      <c r="Q93" s="3">
        <v>0</v>
      </c>
      <c r="R93" s="15">
        <f t="shared" si="27"/>
        <v>0</v>
      </c>
      <c r="S93" s="3">
        <v>0</v>
      </c>
      <c r="T93" s="17">
        <f t="shared" si="28"/>
        <v>0</v>
      </c>
      <c r="U93" s="17">
        <f t="shared" si="29"/>
        <v>0</v>
      </c>
      <c r="V93" s="27"/>
      <c r="W93" s="17">
        <f t="shared" si="30"/>
        <v>40572</v>
      </c>
      <c r="X93" s="17">
        <f t="shared" si="31"/>
        <v>203</v>
      </c>
      <c r="Y93" s="3">
        <v>0</v>
      </c>
      <c r="Z93" s="17">
        <f t="shared" si="32"/>
        <v>0</v>
      </c>
      <c r="AA93" s="17">
        <f t="shared" si="33"/>
        <v>0</v>
      </c>
    </row>
    <row r="94" spans="1:27" x14ac:dyDescent="0.25">
      <c r="A94" s="14" t="str">
        <f>IF(AND(INTRO!$E$37="Non-endemic",INTRO!$E$41="Non-endemic")," ",IF(COUNTRY_INFO!A94=0," ",COUNTRY_INFO!A94))</f>
        <v>Angola</v>
      </c>
      <c r="B94" s="14" t="str">
        <f>IF(AND(INTRO!$E$37="Non-endemic",INTRO!$E$41="Non-endemic")," ",IF(COUNTRY_INFO!B94=0," ",COUNTRY_INFO!B94))</f>
        <v>KWANZA SUL</v>
      </c>
      <c r="C94" s="14" t="str">
        <f>IF(AND(INTRO!$E$37="Non-endemic",INTRO!$E$41="Non-endemic")," ",IF(COUNTRY_INFO!C94=0," ",COUNTRY_INFO!C94))</f>
        <v>KILENDA</v>
      </c>
      <c r="D94" s="15">
        <f>IF(AND(INTRO!$E$37="Non-endemic",INTRO!$E$41="Non-endemic"),0,IF(AND(OR(COUNTRY_INFO!$H94=0,COUNTRY_INFO!$H94=4,COUNTRY_INFO!$H94=99),OR(COUNTRY_INFO!$J94=0,COUNTRY_INFO!$J94=4)),0,COUNTRY_INFO!$E94))</f>
        <v>14772</v>
      </c>
      <c r="E94" s="15">
        <f>IF(AND(INTRO!$E$37="Non-endemic",INTRO!$E$41="Non-endemic"),0,IF(AND(OR(COUNTRY_INFO!$H94=0,COUNTRY_INFO!$H94=4,COUNTRY_INFO!$H94=99),OR(COUNTRY_INFO!$J94=0,COUNTRY_INFO!$J94=4)),0,COUNTRY_INFO!$F94))</f>
        <v>27575</v>
      </c>
      <c r="F94" s="15">
        <f t="shared" si="23"/>
        <v>42347</v>
      </c>
      <c r="G94" s="16">
        <f>IF(AND(INTRO!$E$37="Non-endemic",INTRO!$E$41="Non-endemic"),0,COUNTRY_INFO!P94)</f>
        <v>0</v>
      </c>
      <c r="H94" s="16">
        <f>IF(AND(INTRO!$E$37="Non-endemic",INTRO!$E$41="Non-endemic"),0,COUNTRY_INFO!R94)</f>
        <v>1</v>
      </c>
      <c r="I94" s="15">
        <f>IF(INTRO!$E$39="Non-endemic",IF($G94=1,DEC!I94,0),IF($G94=1,IVM!G94,0))</f>
        <v>0</v>
      </c>
      <c r="J94" s="31" t="s">
        <v>336</v>
      </c>
      <c r="K94" s="52">
        <f>IF($J94="ALB", IF(INTRO!$E$39="Non-endemic", IF($H94&lt;&gt;0, IF($I94=0, $D94*$H94, $D94*($H94-$G94)), 0), $D94*$H94), 0)</f>
        <v>14772</v>
      </c>
      <c r="L94" s="15">
        <f t="shared" si="24"/>
        <v>27575</v>
      </c>
      <c r="M94" s="3">
        <v>0</v>
      </c>
      <c r="N94" s="15">
        <f t="shared" si="25"/>
        <v>42347</v>
      </c>
      <c r="O94" s="52">
        <f>IF($J94="MBD", IF(INTRO!$E$39="Non-endemic", IF($H94&lt;&gt;0, IF($I94=0, $D94*$H94, $D94*($H94-$G94)), 0), $D94*$H94), 0)</f>
        <v>0</v>
      </c>
      <c r="P94" s="15">
        <f t="shared" si="26"/>
        <v>0</v>
      </c>
      <c r="Q94" s="3">
        <v>0</v>
      </c>
      <c r="R94" s="15">
        <f t="shared" si="27"/>
        <v>0</v>
      </c>
      <c r="S94" s="3">
        <v>0</v>
      </c>
      <c r="T94" s="17">
        <f t="shared" si="28"/>
        <v>0</v>
      </c>
      <c r="U94" s="17">
        <f t="shared" si="29"/>
        <v>0</v>
      </c>
      <c r="V94" s="27"/>
      <c r="W94" s="17">
        <f t="shared" si="30"/>
        <v>27575</v>
      </c>
      <c r="X94" s="17">
        <f t="shared" si="31"/>
        <v>138</v>
      </c>
      <c r="Y94" s="3">
        <v>0</v>
      </c>
      <c r="Z94" s="17">
        <f t="shared" si="32"/>
        <v>0</v>
      </c>
      <c r="AA94" s="17">
        <f t="shared" si="33"/>
        <v>0</v>
      </c>
    </row>
    <row r="95" spans="1:27" x14ac:dyDescent="0.25">
      <c r="A95" s="14" t="str">
        <f>IF(AND(INTRO!$E$37="Non-endemic",INTRO!$E$41="Non-endemic")," ",IF(COUNTRY_INFO!A95=0," ",COUNTRY_INFO!A95))</f>
        <v>Angola</v>
      </c>
      <c r="B95" s="14" t="str">
        <f>IF(AND(INTRO!$E$37="Non-endemic",INTRO!$E$41="Non-endemic")," ",IF(COUNTRY_INFO!B95=0," ",COUNTRY_INFO!B95))</f>
        <v>KWANZA SUL</v>
      </c>
      <c r="C95" s="14" t="str">
        <f>IF(AND(INTRO!$E$37="Non-endemic",INTRO!$E$41="Non-endemic")," ",IF(COUNTRY_INFO!C95=0," ",COUNTRY_INFO!C95))</f>
        <v>LIBOLO</v>
      </c>
      <c r="D95" s="15">
        <f>IF(AND(INTRO!$E$37="Non-endemic",INTRO!$E$41="Non-endemic"),0,IF(AND(OR(COUNTRY_INFO!$H95=0,COUNTRY_INFO!$H95=4,COUNTRY_INFO!$H95=99),OR(COUNTRY_INFO!$J95=0,COUNTRY_INFO!$J95=4)),0,COUNTRY_INFO!$E95))</f>
        <v>13612</v>
      </c>
      <c r="E95" s="15">
        <f>IF(AND(INTRO!$E$37="Non-endemic",INTRO!$E$41="Non-endemic"),0,IF(AND(OR(COUNTRY_INFO!$H95=0,COUNTRY_INFO!$H95=4,COUNTRY_INFO!$H95=99),OR(COUNTRY_INFO!$J95=0,COUNTRY_INFO!$J95=4)),0,COUNTRY_INFO!$F95))</f>
        <v>25408</v>
      </c>
      <c r="F95" s="15">
        <f t="shared" si="23"/>
        <v>39020</v>
      </c>
      <c r="G95" s="16">
        <f>IF(AND(INTRO!$E$37="Non-endemic",INTRO!$E$41="Non-endemic"),0,COUNTRY_INFO!P95)</f>
        <v>0</v>
      </c>
      <c r="H95" s="16">
        <f>IF(AND(INTRO!$E$37="Non-endemic",INTRO!$E$41="Non-endemic"),0,COUNTRY_INFO!R95)</f>
        <v>1</v>
      </c>
      <c r="I95" s="15">
        <f>IF(INTRO!$E$39="Non-endemic",IF($G95=1,DEC!I95,0),IF($G95=1,IVM!G95,0))</f>
        <v>0</v>
      </c>
      <c r="J95" s="31" t="s">
        <v>336</v>
      </c>
      <c r="K95" s="52">
        <f>IF($J95="ALB", IF(INTRO!$E$39="Non-endemic", IF($H95&lt;&gt;0, IF($I95=0, $D95*$H95, $D95*($H95-$G95)), 0), $D95*$H95), 0)</f>
        <v>13612</v>
      </c>
      <c r="L95" s="15">
        <f t="shared" si="24"/>
        <v>25408</v>
      </c>
      <c r="M95" s="3">
        <v>0</v>
      </c>
      <c r="N95" s="15">
        <f t="shared" si="25"/>
        <v>39020</v>
      </c>
      <c r="O95" s="52">
        <f>IF($J95="MBD", IF(INTRO!$E$39="Non-endemic", IF($H95&lt;&gt;0, IF($I95=0, $D95*$H95, $D95*($H95-$G95)), 0), $D95*$H95), 0)</f>
        <v>0</v>
      </c>
      <c r="P95" s="15">
        <f t="shared" si="26"/>
        <v>0</v>
      </c>
      <c r="Q95" s="3">
        <v>0</v>
      </c>
      <c r="R95" s="15">
        <f t="shared" si="27"/>
        <v>0</v>
      </c>
      <c r="S95" s="3">
        <v>0</v>
      </c>
      <c r="T95" s="17">
        <f t="shared" si="28"/>
        <v>0</v>
      </c>
      <c r="U95" s="17">
        <f t="shared" si="29"/>
        <v>0</v>
      </c>
      <c r="V95" s="27"/>
      <c r="W95" s="17">
        <f t="shared" si="30"/>
        <v>25408</v>
      </c>
      <c r="X95" s="17">
        <f t="shared" si="31"/>
        <v>128</v>
      </c>
      <c r="Y95" s="3">
        <v>0</v>
      </c>
      <c r="Z95" s="17">
        <f t="shared" si="32"/>
        <v>0</v>
      </c>
      <c r="AA95" s="17">
        <f t="shared" si="33"/>
        <v>0</v>
      </c>
    </row>
    <row r="96" spans="1:27" x14ac:dyDescent="0.25">
      <c r="A96" s="14" t="str">
        <f>IF(AND(INTRO!$E$37="Non-endemic",INTRO!$E$41="Non-endemic")," ",IF(COUNTRY_INFO!A96=0," ",COUNTRY_INFO!A96))</f>
        <v>Angola</v>
      </c>
      <c r="B96" s="14" t="str">
        <f>IF(AND(INTRO!$E$37="Non-endemic",INTRO!$E$41="Non-endemic")," ",IF(COUNTRY_INFO!B96=0," ",COUNTRY_INFO!B96))</f>
        <v>KWANZA SUL</v>
      </c>
      <c r="C96" s="14" t="str">
        <f>IF(AND(INTRO!$E$37="Non-endemic",INTRO!$E$41="Non-endemic")," ",IF(COUNTRY_INFO!C96=0," ",COUNTRY_INFO!C96))</f>
        <v>MUSSENDE</v>
      </c>
      <c r="D96" s="15">
        <f>IF(AND(INTRO!$E$37="Non-endemic",INTRO!$E$41="Non-endemic"),0,IF(AND(OR(COUNTRY_INFO!$H96=0,COUNTRY_INFO!$H96=4,COUNTRY_INFO!$H96=99),OR(COUNTRY_INFO!$J96=0,COUNTRY_INFO!$J96=4)),0,COUNTRY_INFO!$E96))</f>
        <v>12201</v>
      </c>
      <c r="E96" s="15">
        <f>IF(AND(INTRO!$E$37="Non-endemic",INTRO!$E$41="Non-endemic"),0,IF(AND(OR(COUNTRY_INFO!$H96=0,COUNTRY_INFO!$H96=4,COUNTRY_INFO!$H96=99),OR(COUNTRY_INFO!$J96=0,COUNTRY_INFO!$J96=4)),0,COUNTRY_INFO!$F96))</f>
        <v>22775</v>
      </c>
      <c r="F96" s="15">
        <f t="shared" si="23"/>
        <v>34976</v>
      </c>
      <c r="G96" s="16">
        <f>IF(AND(INTRO!$E$37="Non-endemic",INTRO!$E$41="Non-endemic"),0,COUNTRY_INFO!P96)</f>
        <v>0</v>
      </c>
      <c r="H96" s="16">
        <f>IF(AND(INTRO!$E$37="Non-endemic",INTRO!$E$41="Non-endemic"),0,COUNTRY_INFO!R96)</f>
        <v>1</v>
      </c>
      <c r="I96" s="15">
        <f>IF(INTRO!$E$39="Non-endemic",IF($G96=1,DEC!I96,0),IF($G96=1,IVM!G96,0))</f>
        <v>0</v>
      </c>
      <c r="J96" s="31" t="s">
        <v>336</v>
      </c>
      <c r="K96" s="52">
        <f>IF($J96="ALB", IF(INTRO!$E$39="Non-endemic", IF($H96&lt;&gt;0, IF($I96=0, $D96*$H96, $D96*($H96-$G96)), 0), $D96*$H96), 0)</f>
        <v>12201</v>
      </c>
      <c r="L96" s="15">
        <f t="shared" si="24"/>
        <v>22775</v>
      </c>
      <c r="M96" s="3">
        <v>0</v>
      </c>
      <c r="N96" s="15">
        <f t="shared" si="25"/>
        <v>34976</v>
      </c>
      <c r="O96" s="52">
        <f>IF($J96="MBD", IF(INTRO!$E$39="Non-endemic", IF($H96&lt;&gt;0, IF($I96=0, $D96*$H96, $D96*($H96-$G96)), 0), $D96*$H96), 0)</f>
        <v>0</v>
      </c>
      <c r="P96" s="15">
        <f t="shared" si="26"/>
        <v>0</v>
      </c>
      <c r="Q96" s="3">
        <v>0</v>
      </c>
      <c r="R96" s="15">
        <f t="shared" si="27"/>
        <v>0</v>
      </c>
      <c r="S96" s="3">
        <v>0</v>
      </c>
      <c r="T96" s="17">
        <f t="shared" si="28"/>
        <v>0</v>
      </c>
      <c r="U96" s="17">
        <f t="shared" si="29"/>
        <v>0</v>
      </c>
      <c r="V96" s="27"/>
      <c r="W96" s="17">
        <f t="shared" si="30"/>
        <v>22775</v>
      </c>
      <c r="X96" s="17">
        <f t="shared" si="31"/>
        <v>114</v>
      </c>
      <c r="Y96" s="3">
        <v>0</v>
      </c>
      <c r="Z96" s="17">
        <f t="shared" si="32"/>
        <v>0</v>
      </c>
      <c r="AA96" s="17">
        <f t="shared" si="33"/>
        <v>0</v>
      </c>
    </row>
    <row r="97" spans="1:27" x14ac:dyDescent="0.25">
      <c r="A97" s="14" t="str">
        <f>IF(AND(INTRO!$E$37="Non-endemic",INTRO!$E$41="Non-endemic")," ",IF(COUNTRY_INFO!A97=0," ",COUNTRY_INFO!A97))</f>
        <v>Angola</v>
      </c>
      <c r="B97" s="14" t="str">
        <f>IF(AND(INTRO!$E$37="Non-endemic",INTRO!$E$41="Non-endemic")," ",IF(COUNTRY_INFO!B97=0," ",COUNTRY_INFO!B97))</f>
        <v>KWANZA SUL</v>
      </c>
      <c r="C97" s="14" t="str">
        <f>IF(AND(INTRO!$E$37="Non-endemic",INTRO!$E$41="Non-endemic")," ",IF(COUNTRY_INFO!C97=0," ",COUNTRY_INFO!C97))</f>
        <v>PORTO AMBOIM</v>
      </c>
      <c r="D97" s="15">
        <f>IF(AND(INTRO!$E$37="Non-endemic",INTRO!$E$41="Non-endemic"),0,IF(AND(OR(COUNTRY_INFO!$H97=0,COUNTRY_INFO!$H97=4,COUNTRY_INFO!$H97=99),OR(COUNTRY_INFO!$J97=0,COUNTRY_INFO!$J97=4)),0,COUNTRY_INFO!$E97))</f>
        <v>19151</v>
      </c>
      <c r="E97" s="15">
        <f>IF(AND(INTRO!$E$37="Non-endemic",INTRO!$E$41="Non-endemic"),0,IF(AND(OR(COUNTRY_INFO!$H97=0,COUNTRY_INFO!$H97=4,COUNTRY_INFO!$H97=99),OR(COUNTRY_INFO!$J97=0,COUNTRY_INFO!$J97=4)),0,COUNTRY_INFO!$F97))</f>
        <v>35749</v>
      </c>
      <c r="F97" s="15">
        <f t="shared" si="23"/>
        <v>54900</v>
      </c>
      <c r="G97" s="16">
        <f>IF(AND(INTRO!$E$37="Non-endemic",INTRO!$E$41="Non-endemic"),0,COUNTRY_INFO!P97)</f>
        <v>0</v>
      </c>
      <c r="H97" s="16">
        <f>IF(AND(INTRO!$E$37="Non-endemic",INTRO!$E$41="Non-endemic"),0,COUNTRY_INFO!R97)</f>
        <v>1</v>
      </c>
      <c r="I97" s="15">
        <f>IF(INTRO!$E$39="Non-endemic",IF($G97=1,DEC!I97,0),IF($G97=1,IVM!G97,0))</f>
        <v>0</v>
      </c>
      <c r="J97" s="31" t="s">
        <v>336</v>
      </c>
      <c r="K97" s="52">
        <f>IF($J97="ALB", IF(INTRO!$E$39="Non-endemic", IF($H97&lt;&gt;0, IF($I97=0, $D97*$H97, $D97*($H97-$G97)), 0), $D97*$H97), 0)</f>
        <v>19151</v>
      </c>
      <c r="L97" s="15">
        <f t="shared" si="24"/>
        <v>35749</v>
      </c>
      <c r="M97" s="3">
        <v>0</v>
      </c>
      <c r="N97" s="15">
        <f t="shared" si="25"/>
        <v>54900</v>
      </c>
      <c r="O97" s="52">
        <f>IF($J97="MBD", IF(INTRO!$E$39="Non-endemic", IF($H97&lt;&gt;0, IF($I97=0, $D97*$H97, $D97*($H97-$G97)), 0), $D97*$H97), 0)</f>
        <v>0</v>
      </c>
      <c r="P97" s="15">
        <f t="shared" si="26"/>
        <v>0</v>
      </c>
      <c r="Q97" s="3">
        <v>0</v>
      </c>
      <c r="R97" s="15">
        <f t="shared" si="27"/>
        <v>0</v>
      </c>
      <c r="S97" s="3">
        <v>0</v>
      </c>
      <c r="T97" s="17">
        <f t="shared" si="28"/>
        <v>0</v>
      </c>
      <c r="U97" s="17">
        <f t="shared" si="29"/>
        <v>0</v>
      </c>
      <c r="V97" s="27"/>
      <c r="W97" s="17">
        <f t="shared" si="30"/>
        <v>35749</v>
      </c>
      <c r="X97" s="17">
        <f t="shared" si="31"/>
        <v>179</v>
      </c>
      <c r="Y97" s="3">
        <v>0</v>
      </c>
      <c r="Z97" s="17">
        <f t="shared" si="32"/>
        <v>0</v>
      </c>
      <c r="AA97" s="17">
        <f t="shared" si="33"/>
        <v>0</v>
      </c>
    </row>
    <row r="98" spans="1:27" x14ac:dyDescent="0.25">
      <c r="A98" s="14" t="str">
        <f>IF(AND(INTRO!$E$37="Non-endemic",INTRO!$E$41="Non-endemic")," ",IF(COUNTRY_INFO!A98=0," ",COUNTRY_INFO!A98))</f>
        <v>Angola</v>
      </c>
      <c r="B98" s="14" t="str">
        <f>IF(AND(INTRO!$E$37="Non-endemic",INTRO!$E$41="Non-endemic")," ",IF(COUNTRY_INFO!B98=0," ",COUNTRY_INFO!B98))</f>
        <v>KWANZA SUL</v>
      </c>
      <c r="C98" s="14" t="str">
        <f>IF(AND(INTRO!$E$37="Non-endemic",INTRO!$E$41="Non-endemic")," ",IF(COUNTRY_INFO!C98=0," ",COUNTRY_INFO!C98))</f>
        <v>SELES</v>
      </c>
      <c r="D98" s="15">
        <f>IF(AND(INTRO!$E$37="Non-endemic",INTRO!$E$41="Non-endemic"),0,IF(AND(OR(COUNTRY_INFO!$H98=0,COUNTRY_INFO!$H98=4,COUNTRY_INFO!$H98=99),OR(COUNTRY_INFO!$J98=0,COUNTRY_INFO!$J98=4)),0,COUNTRY_INFO!$E98))</f>
        <v>27986</v>
      </c>
      <c r="E98" s="15">
        <f>IF(AND(INTRO!$E$37="Non-endemic",INTRO!$E$41="Non-endemic"),0,IF(AND(OR(COUNTRY_INFO!$H98=0,COUNTRY_INFO!$H98=4,COUNTRY_INFO!$H98=99),OR(COUNTRY_INFO!$J98=0,COUNTRY_INFO!$J98=4)),0,COUNTRY_INFO!$F98))</f>
        <v>52241</v>
      </c>
      <c r="F98" s="15">
        <f t="shared" si="23"/>
        <v>80227</v>
      </c>
      <c r="G98" s="16">
        <f>IF(AND(INTRO!$E$37="Non-endemic",INTRO!$E$41="Non-endemic"),0,COUNTRY_INFO!P98)</f>
        <v>0</v>
      </c>
      <c r="H98" s="16">
        <f>IF(AND(INTRO!$E$37="Non-endemic",INTRO!$E$41="Non-endemic"),0,COUNTRY_INFO!R98)</f>
        <v>1</v>
      </c>
      <c r="I98" s="15">
        <f>IF(INTRO!$E$39="Non-endemic",IF($G98=1,DEC!I98,0),IF($G98=1,IVM!G98,0))</f>
        <v>0</v>
      </c>
      <c r="J98" s="31" t="s">
        <v>336</v>
      </c>
      <c r="K98" s="52">
        <f>IF($J98="ALB", IF(INTRO!$E$39="Non-endemic", IF($H98&lt;&gt;0, IF($I98=0, $D98*$H98, $D98*($H98-$G98)), 0), $D98*$H98), 0)</f>
        <v>27986</v>
      </c>
      <c r="L98" s="15">
        <f t="shared" si="24"/>
        <v>52241</v>
      </c>
      <c r="M98" s="3">
        <v>0</v>
      </c>
      <c r="N98" s="15">
        <f t="shared" si="25"/>
        <v>80227</v>
      </c>
      <c r="O98" s="52">
        <f>IF($J98="MBD", IF(INTRO!$E$39="Non-endemic", IF($H98&lt;&gt;0, IF($I98=0, $D98*$H98, $D98*($H98-$G98)), 0), $D98*$H98), 0)</f>
        <v>0</v>
      </c>
      <c r="P98" s="15">
        <f t="shared" si="26"/>
        <v>0</v>
      </c>
      <c r="Q98" s="3">
        <v>0</v>
      </c>
      <c r="R98" s="15">
        <f t="shared" si="27"/>
        <v>0</v>
      </c>
      <c r="S98" s="3">
        <v>0</v>
      </c>
      <c r="T98" s="17">
        <f t="shared" si="28"/>
        <v>0</v>
      </c>
      <c r="U98" s="17">
        <f t="shared" si="29"/>
        <v>0</v>
      </c>
      <c r="V98" s="27"/>
      <c r="W98" s="17">
        <f t="shared" si="30"/>
        <v>52241</v>
      </c>
      <c r="X98" s="17">
        <f t="shared" si="31"/>
        <v>262</v>
      </c>
      <c r="Y98" s="3">
        <v>0</v>
      </c>
      <c r="Z98" s="17">
        <f t="shared" si="32"/>
        <v>0</v>
      </c>
      <c r="AA98" s="17">
        <f t="shared" si="33"/>
        <v>0</v>
      </c>
    </row>
    <row r="99" spans="1:27" x14ac:dyDescent="0.25">
      <c r="A99" s="14" t="str">
        <f>IF(AND(INTRO!$E$37="Non-endemic",INTRO!$E$41="Non-endemic")," ",IF(COUNTRY_INFO!A99=0," ",COUNTRY_INFO!A99))</f>
        <v>Angola</v>
      </c>
      <c r="B99" s="14" t="str">
        <f>IF(AND(INTRO!$E$37="Non-endemic",INTRO!$E$41="Non-endemic")," ",IF(COUNTRY_INFO!B99=0," ",COUNTRY_INFO!B99))</f>
        <v>KWANZA SUL</v>
      </c>
      <c r="C99" s="14" t="str">
        <f>IF(AND(INTRO!$E$37="Non-endemic",INTRO!$E$41="Non-endemic")," ",IF(COUNTRY_INFO!C99=0," ",COUNTRY_INFO!C99))</f>
        <v>SUMBE</v>
      </c>
      <c r="D99" s="15">
        <f>IF(AND(INTRO!$E$37="Non-endemic",INTRO!$E$41="Non-endemic"),0,IF(AND(OR(COUNTRY_INFO!$H99=0,COUNTRY_INFO!$H99=4,COUNTRY_INFO!$H99=99),OR(COUNTRY_INFO!$J99=0,COUNTRY_INFO!$J99=4)),0,COUNTRY_INFO!$E99))</f>
        <v>42814</v>
      </c>
      <c r="E99" s="15">
        <f>IF(AND(INTRO!$E$37="Non-endemic",INTRO!$E$41="Non-endemic"),0,IF(AND(OR(COUNTRY_INFO!$H99=0,COUNTRY_INFO!$H99=4,COUNTRY_INFO!$H99=99),OR(COUNTRY_INFO!$J99=0,COUNTRY_INFO!$J99=4)),0,COUNTRY_INFO!$F99))</f>
        <v>79920</v>
      </c>
      <c r="F99" s="15">
        <f t="shared" si="23"/>
        <v>122734</v>
      </c>
      <c r="G99" s="16">
        <f>IF(AND(INTRO!$E$37="Non-endemic",INTRO!$E$41="Non-endemic"),0,COUNTRY_INFO!P99)</f>
        <v>0</v>
      </c>
      <c r="H99" s="16">
        <f>IF(AND(INTRO!$E$37="Non-endemic",INTRO!$E$41="Non-endemic"),0,COUNTRY_INFO!R99)</f>
        <v>1</v>
      </c>
      <c r="I99" s="15">
        <f>IF(INTRO!$E$39="Non-endemic",IF($G99=1,DEC!I99,0),IF($G99=1,IVM!G99,0))</f>
        <v>0</v>
      </c>
      <c r="J99" s="31" t="s">
        <v>336</v>
      </c>
      <c r="K99" s="52">
        <f>IF($J99="ALB", IF(INTRO!$E$39="Non-endemic", IF($H99&lt;&gt;0, IF($I99=0, $D99*$H99, $D99*($H99-$G99)), 0), $D99*$H99), 0)</f>
        <v>42814</v>
      </c>
      <c r="L99" s="15">
        <f t="shared" si="24"/>
        <v>79920</v>
      </c>
      <c r="M99" s="3">
        <v>0</v>
      </c>
      <c r="N99" s="15">
        <f t="shared" si="25"/>
        <v>122734</v>
      </c>
      <c r="O99" s="52">
        <f>IF($J99="MBD", IF(INTRO!$E$39="Non-endemic", IF($H99&lt;&gt;0, IF($I99=0, $D99*$H99, $D99*($H99-$G99)), 0), $D99*$H99), 0)</f>
        <v>0</v>
      </c>
      <c r="P99" s="15">
        <f t="shared" si="26"/>
        <v>0</v>
      </c>
      <c r="Q99" s="3">
        <v>0</v>
      </c>
      <c r="R99" s="15">
        <f t="shared" si="27"/>
        <v>0</v>
      </c>
      <c r="S99" s="3">
        <v>0</v>
      </c>
      <c r="T99" s="17">
        <f t="shared" si="28"/>
        <v>0</v>
      </c>
      <c r="U99" s="17">
        <f t="shared" si="29"/>
        <v>0</v>
      </c>
      <c r="V99" s="27"/>
      <c r="W99" s="17">
        <f t="shared" si="30"/>
        <v>79920</v>
      </c>
      <c r="X99" s="17">
        <f t="shared" si="31"/>
        <v>400</v>
      </c>
      <c r="Y99" s="3">
        <v>0</v>
      </c>
      <c r="Z99" s="17">
        <f t="shared" si="32"/>
        <v>0</v>
      </c>
      <c r="AA99" s="17">
        <f t="shared" si="33"/>
        <v>0</v>
      </c>
    </row>
    <row r="100" spans="1:27" x14ac:dyDescent="0.25">
      <c r="A100" s="14" t="str">
        <f>IF(AND(INTRO!$E$37="Non-endemic",INTRO!$E$41="Non-endemic")," ",IF(COUNTRY_INFO!A100=0," ",COUNTRY_INFO!A100))</f>
        <v>Angola</v>
      </c>
      <c r="B100" s="14" t="str">
        <f>IF(AND(INTRO!$E$37="Non-endemic",INTRO!$E$41="Non-endemic")," ",IF(COUNTRY_INFO!B100=0," ",COUNTRY_INFO!B100))</f>
        <v>LUANDA</v>
      </c>
      <c r="C100" s="14" t="str">
        <f>IF(AND(INTRO!$E$37="Non-endemic",INTRO!$E$41="Non-endemic")," ",IF(COUNTRY_INFO!C100=0," ",COUNTRY_INFO!C100))</f>
        <v>BELAS</v>
      </c>
      <c r="D100" s="15">
        <f>IF(AND(INTRO!$E$37="Non-endemic",INTRO!$E$41="Non-endemic"),0,IF(AND(OR(COUNTRY_INFO!$H100=0,COUNTRY_INFO!$H100=4,COUNTRY_INFO!$H100=99),OR(COUNTRY_INFO!$J100=0,COUNTRY_INFO!$J100=4)),0,COUNTRY_INFO!$E100))</f>
        <v>170351</v>
      </c>
      <c r="E100" s="15">
        <f>IF(AND(INTRO!$E$37="Non-endemic",INTRO!$E$41="Non-endemic"),0,IF(AND(OR(COUNTRY_INFO!$H100=0,COUNTRY_INFO!$H100=4,COUNTRY_INFO!$H100=99),OR(COUNTRY_INFO!$J100=0,COUNTRY_INFO!$J100=4)),0,COUNTRY_INFO!$F100))</f>
        <v>317988</v>
      </c>
      <c r="F100" s="15">
        <f t="shared" si="23"/>
        <v>488339</v>
      </c>
      <c r="G100" s="16">
        <f>IF(AND(INTRO!$E$37="Non-endemic",INTRO!$E$41="Non-endemic"),0,COUNTRY_INFO!P100)</f>
        <v>0</v>
      </c>
      <c r="H100" s="16">
        <f>IF(AND(INTRO!$E$37="Non-endemic",INTRO!$E$41="Non-endemic"),0,COUNTRY_INFO!R100)</f>
        <v>1</v>
      </c>
      <c r="I100" s="15">
        <f>IF(INTRO!$E$39="Non-endemic",IF($G100=1,DEC!I100,0),IF($G100=1,IVM!G100,0))</f>
        <v>0</v>
      </c>
      <c r="J100" s="31" t="s">
        <v>336</v>
      </c>
      <c r="K100" s="52">
        <f>IF($J100="ALB", IF(INTRO!$E$39="Non-endemic", IF($H100&lt;&gt;0, IF($I100=0, $D100*$H100, $D100*($H100-$G100)), 0), $D100*$H100), 0)</f>
        <v>170351</v>
      </c>
      <c r="L100" s="15">
        <f t="shared" si="24"/>
        <v>317988</v>
      </c>
      <c r="M100" s="3">
        <v>0</v>
      </c>
      <c r="N100" s="15">
        <f t="shared" si="25"/>
        <v>488339</v>
      </c>
      <c r="O100" s="52">
        <f>IF($J100="MBD", IF(INTRO!$E$39="Non-endemic", IF($H100&lt;&gt;0, IF($I100=0, $D100*$H100, $D100*($H100-$G100)), 0), $D100*$H100), 0)</f>
        <v>0</v>
      </c>
      <c r="P100" s="15">
        <f t="shared" si="26"/>
        <v>0</v>
      </c>
      <c r="Q100" s="3">
        <v>0</v>
      </c>
      <c r="R100" s="15">
        <f t="shared" si="27"/>
        <v>0</v>
      </c>
      <c r="S100" s="3">
        <v>0</v>
      </c>
      <c r="T100" s="17">
        <f t="shared" si="28"/>
        <v>0</v>
      </c>
      <c r="U100" s="17">
        <f t="shared" si="29"/>
        <v>0</v>
      </c>
      <c r="V100" s="27"/>
      <c r="W100" s="17">
        <f t="shared" si="30"/>
        <v>317988</v>
      </c>
      <c r="X100" s="17">
        <f t="shared" si="31"/>
        <v>1590</v>
      </c>
      <c r="Y100" s="3">
        <v>0</v>
      </c>
      <c r="Z100" s="17">
        <f t="shared" si="32"/>
        <v>0</v>
      </c>
      <c r="AA100" s="17">
        <f t="shared" si="33"/>
        <v>0</v>
      </c>
    </row>
    <row r="101" spans="1:27" x14ac:dyDescent="0.25">
      <c r="A101" s="14" t="str">
        <f>IF(AND(INTRO!$E$37="Non-endemic",INTRO!$E$41="Non-endemic")," ",IF(COUNTRY_INFO!A101=0," ",COUNTRY_INFO!A101))</f>
        <v>Angola</v>
      </c>
      <c r="B101" s="14" t="str">
        <f>IF(AND(INTRO!$E$37="Non-endemic",INTRO!$E$41="Non-endemic")," ",IF(COUNTRY_INFO!B101=0," ",COUNTRY_INFO!B101))</f>
        <v>LUANDA</v>
      </c>
      <c r="C101" s="14" t="str">
        <f>IF(AND(INTRO!$E$37="Non-endemic",INTRO!$E$41="Non-endemic")," ",IF(COUNTRY_INFO!C101=0," ",COUNTRY_INFO!C101))</f>
        <v>CACUACO</v>
      </c>
      <c r="D101" s="15">
        <f>IF(AND(INTRO!$E$37="Non-endemic",INTRO!$E$41="Non-endemic"),0,IF(AND(OR(COUNTRY_INFO!$H101=0,COUNTRY_INFO!$H101=4,COUNTRY_INFO!$H101=99),OR(COUNTRY_INFO!$J101=0,COUNTRY_INFO!$J101=4)),0,COUNTRY_INFO!$E101))</f>
        <v>141129</v>
      </c>
      <c r="E101" s="15">
        <f>IF(AND(INTRO!$E$37="Non-endemic",INTRO!$E$41="Non-endemic"),0,IF(AND(OR(COUNTRY_INFO!$H101=0,COUNTRY_INFO!$H101=4,COUNTRY_INFO!$H101=99),OR(COUNTRY_INFO!$J101=0,COUNTRY_INFO!$J101=4)),0,COUNTRY_INFO!$F101))</f>
        <v>263441</v>
      </c>
      <c r="F101" s="15">
        <f t="shared" si="23"/>
        <v>404570</v>
      </c>
      <c r="G101" s="16">
        <f>IF(AND(INTRO!$E$37="Non-endemic",INTRO!$E$41="Non-endemic"),0,COUNTRY_INFO!P101)</f>
        <v>0</v>
      </c>
      <c r="H101" s="16">
        <f>IF(AND(INTRO!$E$37="Non-endemic",INTRO!$E$41="Non-endemic"),0,COUNTRY_INFO!R101)</f>
        <v>1</v>
      </c>
      <c r="I101" s="15">
        <f>IF(INTRO!$E$39="Non-endemic",IF($G101=1,DEC!I101,0),IF($G101=1,IVM!G101,0))</f>
        <v>0</v>
      </c>
      <c r="J101" s="31" t="s">
        <v>336</v>
      </c>
      <c r="K101" s="52">
        <f>IF($J101="ALB", IF(INTRO!$E$39="Non-endemic", IF($H101&lt;&gt;0, IF($I101=0, $D101*$H101, $D101*($H101-$G101)), 0), $D101*$H101), 0)</f>
        <v>141129</v>
      </c>
      <c r="L101" s="15">
        <f t="shared" si="24"/>
        <v>263441</v>
      </c>
      <c r="M101" s="3">
        <v>0</v>
      </c>
      <c r="N101" s="15">
        <f t="shared" si="25"/>
        <v>404570</v>
      </c>
      <c r="O101" s="52">
        <f>IF($J101="MBD", IF(INTRO!$E$39="Non-endemic", IF($H101&lt;&gt;0, IF($I101=0, $D101*$H101, $D101*($H101-$G101)), 0), $D101*$H101), 0)</f>
        <v>0</v>
      </c>
      <c r="P101" s="15">
        <f t="shared" si="26"/>
        <v>0</v>
      </c>
      <c r="Q101" s="3">
        <v>0</v>
      </c>
      <c r="R101" s="15">
        <f t="shared" si="27"/>
        <v>0</v>
      </c>
      <c r="S101" s="3">
        <v>0</v>
      </c>
      <c r="T101" s="17">
        <f t="shared" si="28"/>
        <v>0</v>
      </c>
      <c r="U101" s="17">
        <f t="shared" si="29"/>
        <v>0</v>
      </c>
      <c r="V101" s="27"/>
      <c r="W101" s="17">
        <f t="shared" si="30"/>
        <v>263441</v>
      </c>
      <c r="X101" s="17">
        <f t="shared" si="31"/>
        <v>1318</v>
      </c>
      <c r="Y101" s="3">
        <v>0</v>
      </c>
      <c r="Z101" s="17">
        <f t="shared" si="32"/>
        <v>0</v>
      </c>
      <c r="AA101" s="17">
        <f t="shared" si="33"/>
        <v>0</v>
      </c>
    </row>
    <row r="102" spans="1:27" x14ac:dyDescent="0.25">
      <c r="A102" s="14" t="str">
        <f>IF(AND(INTRO!$E$37="Non-endemic",INTRO!$E$41="Non-endemic")," ",IF(COUNTRY_INFO!A102=0," ",COUNTRY_INFO!A102))</f>
        <v>Angola</v>
      </c>
      <c r="B102" s="14" t="str">
        <f>IF(AND(INTRO!$E$37="Non-endemic",INTRO!$E$41="Non-endemic")," ",IF(COUNTRY_INFO!B102=0," ",COUNTRY_INFO!B102))</f>
        <v>LUANDA</v>
      </c>
      <c r="C102" s="14" t="str">
        <f>IF(AND(INTRO!$E$37="Non-endemic",INTRO!$E$41="Non-endemic")," ",IF(COUNTRY_INFO!C102=0," ",COUNTRY_INFO!C102))</f>
        <v>CAZENGA</v>
      </c>
      <c r="D102" s="15">
        <f>IF(AND(INTRO!$E$37="Non-endemic",INTRO!$E$41="Non-endemic"),0,IF(AND(OR(COUNTRY_INFO!$H102=0,COUNTRY_INFO!$H102=4,COUNTRY_INFO!$H102=99),OR(COUNTRY_INFO!$J102=0,COUNTRY_INFO!$J102=4)),0,COUNTRY_INFO!$E102))</f>
        <v>137923</v>
      </c>
      <c r="E102" s="15">
        <f>IF(AND(INTRO!$E$37="Non-endemic",INTRO!$E$41="Non-endemic"),0,IF(AND(OR(COUNTRY_INFO!$H102=0,COUNTRY_INFO!$H102=4,COUNTRY_INFO!$H102=99),OR(COUNTRY_INFO!$J102=0,COUNTRY_INFO!$J102=4)),0,COUNTRY_INFO!$F102))</f>
        <v>257455</v>
      </c>
      <c r="F102" s="15">
        <f t="shared" si="23"/>
        <v>395378</v>
      </c>
      <c r="G102" s="16">
        <f>IF(AND(INTRO!$E$37="Non-endemic",INTRO!$E$41="Non-endemic"),0,COUNTRY_INFO!P102)</f>
        <v>0</v>
      </c>
      <c r="H102" s="16">
        <f>IF(AND(INTRO!$E$37="Non-endemic",INTRO!$E$41="Non-endemic"),0,COUNTRY_INFO!R102)</f>
        <v>1</v>
      </c>
      <c r="I102" s="15">
        <f>IF(INTRO!$E$39="Non-endemic",IF($G102=1,DEC!I102,0),IF($G102=1,IVM!G102,0))</f>
        <v>0</v>
      </c>
      <c r="J102" s="31" t="s">
        <v>336</v>
      </c>
      <c r="K102" s="52">
        <f>IF($J102="ALB", IF(INTRO!$E$39="Non-endemic", IF($H102&lt;&gt;0, IF($I102=0, $D102*$H102, $D102*($H102-$G102)), 0), $D102*$H102), 0)</f>
        <v>137923</v>
      </c>
      <c r="L102" s="15">
        <f t="shared" si="24"/>
        <v>257455</v>
      </c>
      <c r="M102" s="3">
        <v>0</v>
      </c>
      <c r="N102" s="15">
        <f t="shared" si="25"/>
        <v>395378</v>
      </c>
      <c r="O102" s="52">
        <f>IF($J102="MBD", IF(INTRO!$E$39="Non-endemic", IF($H102&lt;&gt;0, IF($I102=0, $D102*$H102, $D102*($H102-$G102)), 0), $D102*$H102), 0)</f>
        <v>0</v>
      </c>
      <c r="P102" s="15">
        <f t="shared" si="26"/>
        <v>0</v>
      </c>
      <c r="Q102" s="3">
        <v>0</v>
      </c>
      <c r="R102" s="15">
        <f t="shared" si="27"/>
        <v>0</v>
      </c>
      <c r="S102" s="3">
        <v>0</v>
      </c>
      <c r="T102" s="17">
        <f t="shared" si="28"/>
        <v>0</v>
      </c>
      <c r="U102" s="17">
        <f t="shared" si="29"/>
        <v>0</v>
      </c>
      <c r="V102" s="27"/>
      <c r="W102" s="17">
        <f t="shared" si="30"/>
        <v>257455</v>
      </c>
      <c r="X102" s="17">
        <f t="shared" si="31"/>
        <v>1288</v>
      </c>
      <c r="Y102" s="3">
        <v>0</v>
      </c>
      <c r="Z102" s="17">
        <f t="shared" si="32"/>
        <v>0</v>
      </c>
      <c r="AA102" s="17">
        <f t="shared" si="33"/>
        <v>0</v>
      </c>
    </row>
    <row r="103" spans="1:27" x14ac:dyDescent="0.25">
      <c r="A103" s="14" t="str">
        <f>IF(AND(INTRO!$E$37="Non-endemic",INTRO!$E$41="Non-endemic")," ",IF(COUNTRY_INFO!A103=0," ",COUNTRY_INFO!A103))</f>
        <v>Angola</v>
      </c>
      <c r="B103" s="14" t="str">
        <f>IF(AND(INTRO!$E$37="Non-endemic",INTRO!$E$41="Non-endemic")," ",IF(COUNTRY_INFO!B103=0," ",COUNTRY_INFO!B103))</f>
        <v>LUANDA</v>
      </c>
      <c r="C103" s="14" t="str">
        <f>IF(AND(INTRO!$E$37="Non-endemic",INTRO!$E$41="Non-endemic")," ",IF(COUNTRY_INFO!C103=0," ",COUNTRY_INFO!C103))</f>
        <v>ICOLO E BENGO</v>
      </c>
      <c r="D103" s="15">
        <f>IF(AND(INTRO!$E$37="Non-endemic",INTRO!$E$41="Non-endemic"),0,IF(AND(OR(COUNTRY_INFO!$H103=0,COUNTRY_INFO!$H103=4,COUNTRY_INFO!$H103=99),OR(COUNTRY_INFO!$J103=0,COUNTRY_INFO!$J103=4)),0,COUNTRY_INFO!$E103))</f>
        <v>11938</v>
      </c>
      <c r="E103" s="15">
        <f>IF(AND(INTRO!$E$37="Non-endemic",INTRO!$E$41="Non-endemic"),0,IF(AND(OR(COUNTRY_INFO!$H103=0,COUNTRY_INFO!$H103=4,COUNTRY_INFO!$H103=99),OR(COUNTRY_INFO!$J103=0,COUNTRY_INFO!$J103=4)),0,COUNTRY_INFO!$F103))</f>
        <v>22285</v>
      </c>
      <c r="F103" s="15">
        <f t="shared" si="23"/>
        <v>34223</v>
      </c>
      <c r="G103" s="16">
        <f>IF(AND(INTRO!$E$37="Non-endemic",INTRO!$E$41="Non-endemic"),0,COUNTRY_INFO!P103)</f>
        <v>0</v>
      </c>
      <c r="H103" s="16">
        <f>IF(AND(INTRO!$E$37="Non-endemic",INTRO!$E$41="Non-endemic"),0,COUNTRY_INFO!R103)</f>
        <v>1</v>
      </c>
      <c r="I103" s="15">
        <f>IF(INTRO!$E$39="Non-endemic",IF($G103=1,DEC!I103,0),IF($G103=1,IVM!G103,0))</f>
        <v>0</v>
      </c>
      <c r="J103" s="31" t="s">
        <v>336</v>
      </c>
      <c r="K103" s="52">
        <f>IF($J103="ALB", IF(INTRO!$E$39="Non-endemic", IF($H103&lt;&gt;0, IF($I103=0, $D103*$H103, $D103*($H103-$G103)), 0), $D103*$H103), 0)</f>
        <v>11938</v>
      </c>
      <c r="L103" s="15">
        <f t="shared" si="24"/>
        <v>22285</v>
      </c>
      <c r="M103" s="3">
        <v>0</v>
      </c>
      <c r="N103" s="15">
        <f t="shared" si="25"/>
        <v>34223</v>
      </c>
      <c r="O103" s="52">
        <f>IF($J103="MBD", IF(INTRO!$E$39="Non-endemic", IF($H103&lt;&gt;0, IF($I103=0, $D103*$H103, $D103*($H103-$G103)), 0), $D103*$H103), 0)</f>
        <v>0</v>
      </c>
      <c r="P103" s="15">
        <f t="shared" si="26"/>
        <v>0</v>
      </c>
      <c r="Q103" s="3">
        <v>0</v>
      </c>
      <c r="R103" s="15">
        <f t="shared" si="27"/>
        <v>0</v>
      </c>
      <c r="S103" s="3">
        <v>0</v>
      </c>
      <c r="T103" s="17">
        <f t="shared" si="28"/>
        <v>0</v>
      </c>
      <c r="U103" s="17">
        <f t="shared" si="29"/>
        <v>0</v>
      </c>
      <c r="V103" s="27"/>
      <c r="W103" s="17">
        <f t="shared" si="30"/>
        <v>22285</v>
      </c>
      <c r="X103" s="17">
        <f t="shared" si="31"/>
        <v>112</v>
      </c>
      <c r="Y103" s="3">
        <v>0</v>
      </c>
      <c r="Z103" s="17">
        <f t="shared" si="32"/>
        <v>0</v>
      </c>
      <c r="AA103" s="17">
        <f t="shared" si="33"/>
        <v>0</v>
      </c>
    </row>
    <row r="104" spans="1:27" x14ac:dyDescent="0.25">
      <c r="A104" s="14" t="str">
        <f>IF(AND(INTRO!$E$37="Non-endemic",INTRO!$E$41="Non-endemic")," ",IF(COUNTRY_INFO!A104=0," ",COUNTRY_INFO!A104))</f>
        <v>Angola</v>
      </c>
      <c r="B104" s="14" t="str">
        <f>IF(AND(INTRO!$E$37="Non-endemic",INTRO!$E$41="Non-endemic")," ",IF(COUNTRY_INFO!B104=0," ",COUNTRY_INFO!B104))</f>
        <v>LUANDA</v>
      </c>
      <c r="C104" s="14" t="str">
        <f>IF(AND(INTRO!$E$37="Non-endemic",INTRO!$E$41="Non-endemic")," ",IF(COUNTRY_INFO!C104=0," ",COUNTRY_INFO!C104))</f>
        <v>LUANDA</v>
      </c>
      <c r="D104" s="15">
        <f>IF(AND(INTRO!$E$37="Non-endemic",INTRO!$E$41="Non-endemic"),0,IF(AND(OR(COUNTRY_INFO!$H104=0,COUNTRY_INFO!$H104=4,COUNTRY_INFO!$H104=99),OR(COUNTRY_INFO!$J104=0,COUNTRY_INFO!$J104=4)),0,COUNTRY_INFO!$E104))</f>
        <v>337093</v>
      </c>
      <c r="E104" s="15">
        <f>IF(AND(INTRO!$E$37="Non-endemic",INTRO!$E$41="Non-endemic"),0,IF(AND(OR(COUNTRY_INFO!$H104=0,COUNTRY_INFO!$H104=4,COUNTRY_INFO!$H104=99),OR(COUNTRY_INFO!$J104=0,COUNTRY_INFO!$J104=4)),0,COUNTRY_INFO!$F104))</f>
        <v>629240</v>
      </c>
      <c r="F104" s="15">
        <f t="shared" si="23"/>
        <v>966333</v>
      </c>
      <c r="G104" s="16">
        <f>IF(AND(INTRO!$E$37="Non-endemic",INTRO!$E$41="Non-endemic"),0,COUNTRY_INFO!P104)</f>
        <v>0</v>
      </c>
      <c r="H104" s="16">
        <f>IF(AND(INTRO!$E$37="Non-endemic",INTRO!$E$41="Non-endemic"),0,COUNTRY_INFO!R104)</f>
        <v>1</v>
      </c>
      <c r="I104" s="15">
        <f>IF(INTRO!$E$39="Non-endemic",IF($G104=1,DEC!I104,0),IF($G104=1,IVM!G104,0))</f>
        <v>0</v>
      </c>
      <c r="J104" s="31" t="s">
        <v>336</v>
      </c>
      <c r="K104" s="52">
        <f>IF($J104="ALB", IF(INTRO!$E$39="Non-endemic", IF($H104&lt;&gt;0, IF($I104=0, $D104*$H104, $D104*($H104-$G104)), 0), $D104*$H104), 0)</f>
        <v>337093</v>
      </c>
      <c r="L104" s="15">
        <f t="shared" si="24"/>
        <v>629240</v>
      </c>
      <c r="M104" s="3">
        <v>0</v>
      </c>
      <c r="N104" s="15">
        <f t="shared" si="25"/>
        <v>966333</v>
      </c>
      <c r="O104" s="52">
        <f>IF($J104="MBD", IF(INTRO!$E$39="Non-endemic", IF($H104&lt;&gt;0, IF($I104=0, $D104*$H104, $D104*($H104-$G104)), 0), $D104*$H104), 0)</f>
        <v>0</v>
      </c>
      <c r="P104" s="15">
        <f t="shared" si="26"/>
        <v>0</v>
      </c>
      <c r="Q104" s="3">
        <v>0</v>
      </c>
      <c r="R104" s="15">
        <f t="shared" si="27"/>
        <v>0</v>
      </c>
      <c r="S104" s="3">
        <v>0</v>
      </c>
      <c r="T104" s="17">
        <f t="shared" si="28"/>
        <v>0</v>
      </c>
      <c r="U104" s="17">
        <f t="shared" si="29"/>
        <v>0</v>
      </c>
      <c r="V104" s="27">
        <v>1135400</v>
      </c>
      <c r="W104" s="17">
        <f t="shared" si="30"/>
        <v>0</v>
      </c>
      <c r="X104" s="17">
        <f t="shared" si="31"/>
        <v>3147</v>
      </c>
      <c r="Y104" s="3">
        <v>0</v>
      </c>
      <c r="Z104" s="17">
        <f t="shared" si="32"/>
        <v>0</v>
      </c>
      <c r="AA104" s="17">
        <f t="shared" si="33"/>
        <v>0</v>
      </c>
    </row>
    <row r="105" spans="1:27" x14ac:dyDescent="0.25">
      <c r="A105" s="14" t="str">
        <f>IF(AND(INTRO!$E$37="Non-endemic",INTRO!$E$41="Non-endemic")," ",IF(COUNTRY_INFO!A105=0," ",COUNTRY_INFO!A105))</f>
        <v>Angola</v>
      </c>
      <c r="B105" s="14" t="str">
        <f>IF(AND(INTRO!$E$37="Non-endemic",INTRO!$E$41="Non-endemic")," ",IF(COUNTRY_INFO!B105=0," ",COUNTRY_INFO!B105))</f>
        <v>LUANDA</v>
      </c>
      <c r="C105" s="14" t="str">
        <f>IF(AND(INTRO!$E$37="Non-endemic",INTRO!$E$41="Non-endemic")," ",IF(COUNTRY_INFO!C105=0," ",COUNTRY_INFO!C105))</f>
        <v>QUISSAMA</v>
      </c>
      <c r="D105" s="15">
        <f>IF(AND(INTRO!$E$37="Non-endemic",INTRO!$E$41="Non-endemic"),0,IF(AND(OR(COUNTRY_INFO!$H105=0,COUNTRY_INFO!$H105=4,COUNTRY_INFO!$H105=99),OR(COUNTRY_INFO!$J105=0,COUNTRY_INFO!$J105=4)),0,COUNTRY_INFO!$E105))</f>
        <v>4012</v>
      </c>
      <c r="E105" s="15">
        <f>IF(AND(INTRO!$E$37="Non-endemic",INTRO!$E$41="Non-endemic"),0,IF(AND(OR(COUNTRY_INFO!$H105=0,COUNTRY_INFO!$H105=4,COUNTRY_INFO!$H105=99),OR(COUNTRY_INFO!$J105=0,COUNTRY_INFO!$J105=4)),0,COUNTRY_INFO!$F105))</f>
        <v>7489</v>
      </c>
      <c r="F105" s="15">
        <f t="shared" ref="F105:F136" si="34">SUM(D105:E105)</f>
        <v>11501</v>
      </c>
      <c r="G105" s="16">
        <f>IF(AND(INTRO!$E$37="Non-endemic",INTRO!$E$41="Non-endemic"),0,COUNTRY_INFO!P105)</f>
        <v>0</v>
      </c>
      <c r="H105" s="16">
        <f>IF(AND(INTRO!$E$37="Non-endemic",INTRO!$E$41="Non-endemic"),0,COUNTRY_INFO!R105)</f>
        <v>1</v>
      </c>
      <c r="I105" s="15">
        <f>IF(INTRO!$E$39="Non-endemic",IF($G105=1,DEC!I105,0),IF($G105=1,IVM!G105,0))</f>
        <v>0</v>
      </c>
      <c r="J105" s="31" t="s">
        <v>336</v>
      </c>
      <c r="K105" s="52">
        <f>IF($J105="ALB", IF(INTRO!$E$39="Non-endemic", IF($H105&lt;&gt;0, IF($I105=0, $D105*$H105, $D105*($H105-$G105)), 0), $D105*$H105), 0)</f>
        <v>4012</v>
      </c>
      <c r="L105" s="15">
        <f t="shared" ref="L105:L136" si="35">IF($J105="ALB", IF($H105&lt;&gt;0, IF($I105=0, $E105*$H105, $E105*($H105-$G105)),0), 0)</f>
        <v>7489</v>
      </c>
      <c r="M105" s="3">
        <v>0</v>
      </c>
      <c r="N105" s="15">
        <f t="shared" ref="N105:N136" si="36">SUM(K105:M105)</f>
        <v>11501</v>
      </c>
      <c r="O105" s="52">
        <f>IF($J105="MBD", IF(INTRO!$E$39="Non-endemic", IF($H105&lt;&gt;0, IF($I105=0, $D105*$H105, $D105*($H105-$G105)), 0), $D105*$H105), 0)</f>
        <v>0</v>
      </c>
      <c r="P105" s="15">
        <f t="shared" ref="P105:P136" si="37">IF($J105="MBD", IF($H105&lt;&gt;0,IF($I105=0, $E105*$H105, $E105*($H105-$G105)),0), 0 )</f>
        <v>0</v>
      </c>
      <c r="Q105" s="3">
        <v>0</v>
      </c>
      <c r="R105" s="15">
        <f t="shared" ref="R105:R136" si="38">SUM(O105:Q105)</f>
        <v>0</v>
      </c>
      <c r="S105" s="3">
        <v>0</v>
      </c>
      <c r="T105" s="17">
        <f t="shared" ref="T105:T136" si="39">IF($I105&gt;$S105, $I105-$S105,0)</f>
        <v>0</v>
      </c>
      <c r="U105" s="17">
        <f t="shared" ref="U105:U136" si="40">ROUNDUP($I105/200,0)</f>
        <v>0</v>
      </c>
      <c r="V105" s="27"/>
      <c r="W105" s="17">
        <f t="shared" ref="W105:W136" si="41">IF($L105&gt;$V105,$L105-$V105,0)</f>
        <v>7489</v>
      </c>
      <c r="X105" s="17">
        <f t="shared" ref="X105:X136" si="42">ROUNDUP($L105/200,0)</f>
        <v>38</v>
      </c>
      <c r="Y105" s="3">
        <v>0</v>
      </c>
      <c r="Z105" s="17">
        <f t="shared" ref="Z105:Z136" si="43">IF($P105&gt;$Y105,$P105-$Y105,0)</f>
        <v>0</v>
      </c>
      <c r="AA105" s="17">
        <f t="shared" ref="AA105:AA136" si="44">ROUNDUP($P105/150,0)</f>
        <v>0</v>
      </c>
    </row>
    <row r="106" spans="1:27" x14ac:dyDescent="0.25">
      <c r="A106" s="14" t="str">
        <f>IF(AND(INTRO!$E$37="Non-endemic",INTRO!$E$41="Non-endemic")," ",IF(COUNTRY_INFO!A106=0," ",COUNTRY_INFO!A106))</f>
        <v>Angola</v>
      </c>
      <c r="B106" s="14" t="str">
        <f>IF(AND(INTRO!$E$37="Non-endemic",INTRO!$E$41="Non-endemic")," ",IF(COUNTRY_INFO!B106=0," ",COUNTRY_INFO!B106))</f>
        <v>LUANDA</v>
      </c>
      <c r="C106" s="14" t="str">
        <f>IF(AND(INTRO!$E$37="Non-endemic",INTRO!$E$41="Non-endemic")," ",IF(COUNTRY_INFO!C106=0," ",COUNTRY_INFO!C106))</f>
        <v>VIANA</v>
      </c>
      <c r="D106" s="15">
        <f>IF(AND(INTRO!$E$37="Non-endemic",INTRO!$E$41="Non-endemic"),0,IF(AND(OR(COUNTRY_INFO!$H106=0,COUNTRY_INFO!$H106=4,COUNTRY_INFO!$H106=99),OR(COUNTRY_INFO!$J106=0,COUNTRY_INFO!$J106=4)),0,COUNTRY_INFO!$E106))</f>
        <v>244019</v>
      </c>
      <c r="E106" s="15">
        <f>IF(AND(INTRO!$E$37="Non-endemic",INTRO!$E$41="Non-endemic"),0,IF(AND(OR(COUNTRY_INFO!$H106=0,COUNTRY_INFO!$H106=4,COUNTRY_INFO!$H106=99),OR(COUNTRY_INFO!$J106=0,COUNTRY_INFO!$J106=4)),0,COUNTRY_INFO!$F106))</f>
        <v>455502</v>
      </c>
      <c r="F106" s="15">
        <f t="shared" si="34"/>
        <v>699521</v>
      </c>
      <c r="G106" s="16">
        <f>IF(AND(INTRO!$E$37="Non-endemic",INTRO!$E$41="Non-endemic"),0,COUNTRY_INFO!P106)</f>
        <v>0</v>
      </c>
      <c r="H106" s="16">
        <f>IF(AND(INTRO!$E$37="Non-endemic",INTRO!$E$41="Non-endemic"),0,COUNTRY_INFO!R106)</f>
        <v>1</v>
      </c>
      <c r="I106" s="15">
        <f>IF(INTRO!$E$39="Non-endemic",IF($G106=1,DEC!I106,0),IF($G106=1,IVM!G106,0))</f>
        <v>0</v>
      </c>
      <c r="J106" s="31" t="s">
        <v>336</v>
      </c>
      <c r="K106" s="52">
        <f>IF($J106="ALB", IF(INTRO!$E$39="Non-endemic", IF($H106&lt;&gt;0, IF($I106=0, $D106*$H106, $D106*($H106-$G106)), 0), $D106*$H106), 0)</f>
        <v>244019</v>
      </c>
      <c r="L106" s="15">
        <f t="shared" si="35"/>
        <v>455502</v>
      </c>
      <c r="M106" s="3">
        <v>0</v>
      </c>
      <c r="N106" s="15">
        <f t="shared" si="36"/>
        <v>699521</v>
      </c>
      <c r="O106" s="52">
        <f>IF($J106="MBD", IF(INTRO!$E$39="Non-endemic", IF($H106&lt;&gt;0, IF($I106=0, $D106*$H106, $D106*($H106-$G106)), 0), $D106*$H106), 0)</f>
        <v>0</v>
      </c>
      <c r="P106" s="15">
        <f t="shared" si="37"/>
        <v>0</v>
      </c>
      <c r="Q106" s="3">
        <v>0</v>
      </c>
      <c r="R106" s="15">
        <f t="shared" si="38"/>
        <v>0</v>
      </c>
      <c r="S106" s="3">
        <v>0</v>
      </c>
      <c r="T106" s="17">
        <f t="shared" si="39"/>
        <v>0</v>
      </c>
      <c r="U106" s="17">
        <f t="shared" si="40"/>
        <v>0</v>
      </c>
      <c r="V106" s="27"/>
      <c r="W106" s="17">
        <f t="shared" si="41"/>
        <v>455502</v>
      </c>
      <c r="X106" s="17">
        <f t="shared" si="42"/>
        <v>2278</v>
      </c>
      <c r="Y106" s="3">
        <v>0</v>
      </c>
      <c r="Z106" s="17">
        <f t="shared" si="43"/>
        <v>0</v>
      </c>
      <c r="AA106" s="17">
        <f t="shared" si="44"/>
        <v>0</v>
      </c>
    </row>
    <row r="107" spans="1:27" x14ac:dyDescent="0.25">
      <c r="A107" s="14" t="str">
        <f>IF(AND(INTRO!$E$37="Non-endemic",INTRO!$E$41="Non-endemic")," ",IF(COUNTRY_INFO!A107=0," ",COUNTRY_INFO!A107))</f>
        <v>Angola</v>
      </c>
      <c r="B107" s="14" t="str">
        <f>IF(AND(INTRO!$E$37="Non-endemic",INTRO!$E$41="Non-endemic")," ",IF(COUNTRY_INFO!B107=0," ",COUNTRY_INFO!B107))</f>
        <v>LUNDA NORTE</v>
      </c>
      <c r="C107" s="14" t="str">
        <f>IF(AND(INTRO!$E$37="Non-endemic",INTRO!$E$41="Non-endemic")," ",IF(COUNTRY_INFO!C107=0," ",COUNTRY_INFO!C107))</f>
        <v>CAMBULO</v>
      </c>
      <c r="D107" s="15">
        <f>IF(AND(INTRO!$E$37="Non-endemic",INTRO!$E$41="Non-endemic"),0,IF(AND(OR(COUNTRY_INFO!$H107=0,COUNTRY_INFO!$H107=4,COUNTRY_INFO!$H107=99),OR(COUNTRY_INFO!$J107=0,COUNTRY_INFO!$J107=4)),0,COUNTRY_INFO!$E107))</f>
        <v>18053</v>
      </c>
      <c r="E107" s="15">
        <f>IF(AND(INTRO!$E$37="Non-endemic",INTRO!$E$41="Non-endemic"),0,IF(AND(OR(COUNTRY_INFO!$H107=0,COUNTRY_INFO!$H107=4,COUNTRY_INFO!$H107=99),OR(COUNTRY_INFO!$J107=0,COUNTRY_INFO!$J107=4)),0,COUNTRY_INFO!$F107))</f>
        <v>33699</v>
      </c>
      <c r="F107" s="15">
        <f t="shared" si="34"/>
        <v>51752</v>
      </c>
      <c r="G107" s="16">
        <f>IF(AND(INTRO!$E$37="Non-endemic",INTRO!$E$41="Non-endemic"),0,COUNTRY_INFO!P107)</f>
        <v>0</v>
      </c>
      <c r="H107" s="16">
        <f>IF(AND(INTRO!$E$37="Non-endemic",INTRO!$E$41="Non-endemic"),0,COUNTRY_INFO!R107)</f>
        <v>1</v>
      </c>
      <c r="I107" s="15">
        <f>IF(INTRO!$E$39="Non-endemic",IF($G107=1,DEC!I107,0),IF($G107=1,IVM!G107,0))</f>
        <v>0</v>
      </c>
      <c r="J107" s="31" t="s">
        <v>336</v>
      </c>
      <c r="K107" s="52">
        <f>IF($J107="ALB", IF(INTRO!$E$39="Non-endemic", IF($H107&lt;&gt;0, IF($I107=0, $D107*$H107, $D107*($H107-$G107)), 0), $D107*$H107), 0)</f>
        <v>18053</v>
      </c>
      <c r="L107" s="15">
        <f t="shared" si="35"/>
        <v>33699</v>
      </c>
      <c r="M107" s="3">
        <v>0</v>
      </c>
      <c r="N107" s="15">
        <f t="shared" si="36"/>
        <v>51752</v>
      </c>
      <c r="O107" s="52">
        <f>IF($J107="MBD", IF(INTRO!$E$39="Non-endemic", IF($H107&lt;&gt;0, IF($I107=0, $D107*$H107, $D107*($H107-$G107)), 0), $D107*$H107), 0)</f>
        <v>0</v>
      </c>
      <c r="P107" s="15">
        <f t="shared" si="37"/>
        <v>0</v>
      </c>
      <c r="Q107" s="3">
        <v>0</v>
      </c>
      <c r="R107" s="15">
        <f t="shared" si="38"/>
        <v>0</v>
      </c>
      <c r="S107" s="3">
        <v>0</v>
      </c>
      <c r="T107" s="17">
        <f t="shared" si="39"/>
        <v>0</v>
      </c>
      <c r="U107" s="17">
        <f t="shared" si="40"/>
        <v>0</v>
      </c>
      <c r="V107" s="27"/>
      <c r="W107" s="17">
        <f t="shared" si="41"/>
        <v>33699</v>
      </c>
      <c r="X107" s="17">
        <f t="shared" si="42"/>
        <v>169</v>
      </c>
      <c r="Y107" s="3">
        <v>0</v>
      </c>
      <c r="Z107" s="17">
        <f t="shared" si="43"/>
        <v>0</v>
      </c>
      <c r="AA107" s="17">
        <f t="shared" si="44"/>
        <v>0</v>
      </c>
    </row>
    <row r="108" spans="1:27" x14ac:dyDescent="0.25">
      <c r="A108" s="14" t="str">
        <f>IF(AND(INTRO!$E$37="Non-endemic",INTRO!$E$41="Non-endemic")," ",IF(COUNTRY_INFO!A108=0," ",COUNTRY_INFO!A108))</f>
        <v>Angola</v>
      </c>
      <c r="B108" s="14" t="str">
        <f>IF(AND(INTRO!$E$37="Non-endemic",INTRO!$E$41="Non-endemic")," ",IF(COUNTRY_INFO!B108=0," ",COUNTRY_INFO!B108))</f>
        <v>LUNDA NORTE</v>
      </c>
      <c r="C108" s="14" t="str">
        <f>IF(AND(INTRO!$E$37="Non-endemic",INTRO!$E$41="Non-endemic")," ",IF(COUNTRY_INFO!C108=0," ",COUNTRY_INFO!C108))</f>
        <v>CAPENDA CAMULEMBA</v>
      </c>
      <c r="D108" s="15">
        <f>IF(AND(INTRO!$E$37="Non-endemic",INTRO!$E$41="Non-endemic"),0,IF(AND(OR(COUNTRY_INFO!$H108=0,COUNTRY_INFO!$H108=4,COUNTRY_INFO!$H108=99),OR(COUNTRY_INFO!$J108=0,COUNTRY_INFO!$J108=4)),0,COUNTRY_INFO!$E108))</f>
        <v>8599</v>
      </c>
      <c r="E108" s="15">
        <f>IF(AND(INTRO!$E$37="Non-endemic",INTRO!$E$41="Non-endemic"),0,IF(AND(OR(COUNTRY_INFO!$H108=0,COUNTRY_INFO!$H108=4,COUNTRY_INFO!$H108=99),OR(COUNTRY_INFO!$J108=0,COUNTRY_INFO!$J108=4)),0,COUNTRY_INFO!$F108))</f>
        <v>16052</v>
      </c>
      <c r="F108" s="15">
        <f t="shared" si="34"/>
        <v>24651</v>
      </c>
      <c r="G108" s="16">
        <f>IF(AND(INTRO!$E$37="Non-endemic",INTRO!$E$41="Non-endemic"),0,COUNTRY_INFO!P108)</f>
        <v>0</v>
      </c>
      <c r="H108" s="16">
        <f>IF(AND(INTRO!$E$37="Non-endemic",INTRO!$E$41="Non-endemic"),0,COUNTRY_INFO!R108)</f>
        <v>1</v>
      </c>
      <c r="I108" s="15">
        <f>IF(INTRO!$E$39="Non-endemic",IF($G108=1,DEC!I108,0),IF($G108=1,IVM!G108,0))</f>
        <v>0</v>
      </c>
      <c r="J108" s="31" t="s">
        <v>336</v>
      </c>
      <c r="K108" s="52">
        <f>IF($J108="ALB", IF(INTRO!$E$39="Non-endemic", IF($H108&lt;&gt;0, IF($I108=0, $D108*$H108, $D108*($H108-$G108)), 0), $D108*$H108), 0)</f>
        <v>8599</v>
      </c>
      <c r="L108" s="15">
        <f t="shared" si="35"/>
        <v>16052</v>
      </c>
      <c r="M108" s="3">
        <v>0</v>
      </c>
      <c r="N108" s="15">
        <f t="shared" si="36"/>
        <v>24651</v>
      </c>
      <c r="O108" s="52">
        <f>IF($J108="MBD", IF(INTRO!$E$39="Non-endemic", IF($H108&lt;&gt;0, IF($I108=0, $D108*$H108, $D108*($H108-$G108)), 0), $D108*$H108), 0)</f>
        <v>0</v>
      </c>
      <c r="P108" s="15">
        <f t="shared" si="37"/>
        <v>0</v>
      </c>
      <c r="Q108" s="3">
        <v>0</v>
      </c>
      <c r="R108" s="15">
        <f t="shared" si="38"/>
        <v>0</v>
      </c>
      <c r="S108" s="3">
        <v>0</v>
      </c>
      <c r="T108" s="17">
        <f t="shared" si="39"/>
        <v>0</v>
      </c>
      <c r="U108" s="17">
        <f t="shared" si="40"/>
        <v>0</v>
      </c>
      <c r="V108" s="27"/>
      <c r="W108" s="17">
        <f t="shared" si="41"/>
        <v>16052</v>
      </c>
      <c r="X108" s="17">
        <f t="shared" si="42"/>
        <v>81</v>
      </c>
      <c r="Y108" s="3">
        <v>0</v>
      </c>
      <c r="Z108" s="17">
        <f t="shared" si="43"/>
        <v>0</v>
      </c>
      <c r="AA108" s="17">
        <f t="shared" si="44"/>
        <v>0</v>
      </c>
    </row>
    <row r="109" spans="1:27" x14ac:dyDescent="0.25">
      <c r="A109" s="14" t="str">
        <f>IF(AND(INTRO!$E$37="Non-endemic",INTRO!$E$41="Non-endemic")," ",IF(COUNTRY_INFO!A109=0," ",COUNTRY_INFO!A109))</f>
        <v>Angola</v>
      </c>
      <c r="B109" s="14" t="str">
        <f>IF(AND(INTRO!$E$37="Non-endemic",INTRO!$E$41="Non-endemic")," ",IF(COUNTRY_INFO!B109=0," ",COUNTRY_INFO!B109))</f>
        <v>LUNDA NORTE</v>
      </c>
      <c r="C109" s="14" t="str">
        <f>IF(AND(INTRO!$E$37="Non-endemic",INTRO!$E$41="Non-endemic")," ",IF(COUNTRY_INFO!C109=0," ",COUNTRY_INFO!C109))</f>
        <v>CAUNGULA</v>
      </c>
      <c r="D109" s="15">
        <f>IF(AND(INTRO!$E$37="Non-endemic",INTRO!$E$41="Non-endemic"),0,IF(AND(OR(COUNTRY_INFO!$H109=0,COUNTRY_INFO!$H109=4,COUNTRY_INFO!$H109=99),OR(COUNTRY_INFO!$J109=0,COUNTRY_INFO!$J109=4)),0,COUNTRY_INFO!$E109))</f>
        <v>4334</v>
      </c>
      <c r="E109" s="15">
        <f>IF(AND(INTRO!$E$37="Non-endemic",INTRO!$E$41="Non-endemic"),0,IF(AND(OR(COUNTRY_INFO!$H109=0,COUNTRY_INFO!$H109=4,COUNTRY_INFO!$H109=99),OR(COUNTRY_INFO!$J109=0,COUNTRY_INFO!$J109=4)),0,COUNTRY_INFO!$F109))</f>
        <v>8090</v>
      </c>
      <c r="F109" s="15">
        <f t="shared" si="34"/>
        <v>12424</v>
      </c>
      <c r="G109" s="16">
        <f>IF(AND(INTRO!$E$37="Non-endemic",INTRO!$E$41="Non-endemic"),0,COUNTRY_INFO!P109)</f>
        <v>0</v>
      </c>
      <c r="H109" s="16">
        <f>IF(AND(INTRO!$E$37="Non-endemic",INTRO!$E$41="Non-endemic"),0,COUNTRY_INFO!R109)</f>
        <v>1</v>
      </c>
      <c r="I109" s="15">
        <f>IF(INTRO!$E$39="Non-endemic",IF($G109=1,DEC!I109,0),IF($G109=1,IVM!G109,0))</f>
        <v>0</v>
      </c>
      <c r="J109" s="31" t="s">
        <v>336</v>
      </c>
      <c r="K109" s="52">
        <f>IF($J109="ALB", IF(INTRO!$E$39="Non-endemic", IF($H109&lt;&gt;0, IF($I109=0, $D109*$H109, $D109*($H109-$G109)), 0), $D109*$H109), 0)</f>
        <v>4334</v>
      </c>
      <c r="L109" s="15">
        <f t="shared" si="35"/>
        <v>8090</v>
      </c>
      <c r="M109" s="3">
        <v>0</v>
      </c>
      <c r="N109" s="15">
        <f t="shared" si="36"/>
        <v>12424</v>
      </c>
      <c r="O109" s="52">
        <f>IF($J109="MBD", IF(INTRO!$E$39="Non-endemic", IF($H109&lt;&gt;0, IF($I109=0, $D109*$H109, $D109*($H109-$G109)), 0), $D109*$H109), 0)</f>
        <v>0</v>
      </c>
      <c r="P109" s="15">
        <f t="shared" si="37"/>
        <v>0</v>
      </c>
      <c r="Q109" s="3">
        <v>0</v>
      </c>
      <c r="R109" s="15">
        <f t="shared" si="38"/>
        <v>0</v>
      </c>
      <c r="S109" s="3">
        <v>0</v>
      </c>
      <c r="T109" s="17">
        <f t="shared" si="39"/>
        <v>0</v>
      </c>
      <c r="U109" s="17">
        <f t="shared" si="40"/>
        <v>0</v>
      </c>
      <c r="V109" s="27"/>
      <c r="W109" s="17">
        <f t="shared" si="41"/>
        <v>8090</v>
      </c>
      <c r="X109" s="17">
        <f t="shared" si="42"/>
        <v>41</v>
      </c>
      <c r="Y109" s="3">
        <v>0</v>
      </c>
      <c r="Z109" s="17">
        <f t="shared" si="43"/>
        <v>0</v>
      </c>
      <c r="AA109" s="17">
        <f t="shared" si="44"/>
        <v>0</v>
      </c>
    </row>
    <row r="110" spans="1:27" x14ac:dyDescent="0.25">
      <c r="A110" s="14" t="str">
        <f>IF(AND(INTRO!$E$37="Non-endemic",INTRO!$E$41="Non-endemic")," ",IF(COUNTRY_INFO!A110=0," ",COUNTRY_INFO!A110))</f>
        <v>Angola</v>
      </c>
      <c r="B110" s="14" t="str">
        <f>IF(AND(INTRO!$E$37="Non-endemic",INTRO!$E$41="Non-endemic")," ",IF(COUNTRY_INFO!B110=0," ",COUNTRY_INFO!B110))</f>
        <v>LUNDA NORTE</v>
      </c>
      <c r="C110" s="14" t="str">
        <f>IF(AND(INTRO!$E$37="Non-endemic",INTRO!$E$41="Non-endemic")," ",IF(COUNTRY_INFO!C110=0," ",COUNTRY_INFO!C110))</f>
        <v>CHITATO</v>
      </c>
      <c r="D110" s="15">
        <f>IF(AND(INTRO!$E$37="Non-endemic",INTRO!$E$41="Non-endemic"),0,IF(AND(OR(COUNTRY_INFO!$H110=0,COUNTRY_INFO!$H110=4,COUNTRY_INFO!$H110=99),OR(COUNTRY_INFO!$J110=0,COUNTRY_INFO!$J110=4)),0,COUNTRY_INFO!$E110))</f>
        <v>31294</v>
      </c>
      <c r="E110" s="15">
        <f>IF(AND(INTRO!$E$37="Non-endemic",INTRO!$E$41="Non-endemic"),0,IF(AND(OR(COUNTRY_INFO!$H110=0,COUNTRY_INFO!$H110=4,COUNTRY_INFO!$H110=99),OR(COUNTRY_INFO!$J110=0,COUNTRY_INFO!$J110=4)),0,COUNTRY_INFO!$F110))</f>
        <v>58416</v>
      </c>
      <c r="F110" s="15">
        <f t="shared" si="34"/>
        <v>89710</v>
      </c>
      <c r="G110" s="16">
        <f>IF(AND(INTRO!$E$37="Non-endemic",INTRO!$E$41="Non-endemic"),0,COUNTRY_INFO!P110)</f>
        <v>0</v>
      </c>
      <c r="H110" s="16">
        <f>IF(AND(INTRO!$E$37="Non-endemic",INTRO!$E$41="Non-endemic"),0,COUNTRY_INFO!R110)</f>
        <v>1</v>
      </c>
      <c r="I110" s="15">
        <f>IF(INTRO!$E$39="Non-endemic",IF($G110=1,DEC!I110,0),IF($G110=1,IVM!G110,0))</f>
        <v>0</v>
      </c>
      <c r="J110" s="31" t="s">
        <v>336</v>
      </c>
      <c r="K110" s="52">
        <f>IF($J110="ALB", IF(INTRO!$E$39="Non-endemic", IF($H110&lt;&gt;0, IF($I110=0, $D110*$H110, $D110*($H110-$G110)), 0), $D110*$H110), 0)</f>
        <v>31294</v>
      </c>
      <c r="L110" s="15">
        <f t="shared" si="35"/>
        <v>58416</v>
      </c>
      <c r="M110" s="3">
        <v>0</v>
      </c>
      <c r="N110" s="15">
        <f t="shared" si="36"/>
        <v>89710</v>
      </c>
      <c r="O110" s="52">
        <f>IF($J110="MBD", IF(INTRO!$E$39="Non-endemic", IF($H110&lt;&gt;0, IF($I110=0, $D110*$H110, $D110*($H110-$G110)), 0), $D110*$H110), 0)</f>
        <v>0</v>
      </c>
      <c r="P110" s="15">
        <f t="shared" si="37"/>
        <v>0</v>
      </c>
      <c r="Q110" s="3">
        <v>0</v>
      </c>
      <c r="R110" s="15">
        <f t="shared" si="38"/>
        <v>0</v>
      </c>
      <c r="S110" s="3">
        <v>0</v>
      </c>
      <c r="T110" s="17">
        <f t="shared" si="39"/>
        <v>0</v>
      </c>
      <c r="U110" s="17">
        <f t="shared" si="40"/>
        <v>0</v>
      </c>
      <c r="V110" s="27"/>
      <c r="W110" s="17">
        <f t="shared" si="41"/>
        <v>58416</v>
      </c>
      <c r="X110" s="17">
        <f t="shared" si="42"/>
        <v>293</v>
      </c>
      <c r="Y110" s="3">
        <v>0</v>
      </c>
      <c r="Z110" s="17">
        <f t="shared" si="43"/>
        <v>0</v>
      </c>
      <c r="AA110" s="17">
        <f t="shared" si="44"/>
        <v>0</v>
      </c>
    </row>
    <row r="111" spans="1:27" x14ac:dyDescent="0.25">
      <c r="A111" s="14" t="str">
        <f>IF(AND(INTRO!$E$37="Non-endemic",INTRO!$E$41="Non-endemic")," ",IF(COUNTRY_INFO!A111=0," ",COUNTRY_INFO!A111))</f>
        <v>Angola</v>
      </c>
      <c r="B111" s="14" t="str">
        <f>IF(AND(INTRO!$E$37="Non-endemic",INTRO!$E$41="Non-endemic")," ",IF(COUNTRY_INFO!B111=0," ",COUNTRY_INFO!B111))</f>
        <v>LUNDA NORTE</v>
      </c>
      <c r="C111" s="14" t="str">
        <f>IF(AND(INTRO!$E$37="Non-endemic",INTRO!$E$41="Non-endemic")," ",IF(COUNTRY_INFO!C111=0," ",COUNTRY_INFO!C111))</f>
        <v>CUANGO</v>
      </c>
      <c r="D111" s="15">
        <f>IF(AND(INTRO!$E$37="Non-endemic",INTRO!$E$41="Non-endemic"),0,IF(AND(OR(COUNTRY_INFO!$H111=0,COUNTRY_INFO!$H111=4,COUNTRY_INFO!$H111=99),OR(COUNTRY_INFO!$J111=0,COUNTRY_INFO!$J111=4)),0,COUNTRY_INFO!$E111))</f>
        <v>27727</v>
      </c>
      <c r="E111" s="15">
        <f>IF(AND(INTRO!$E$37="Non-endemic",INTRO!$E$41="Non-endemic"),0,IF(AND(OR(COUNTRY_INFO!$H111=0,COUNTRY_INFO!$H111=4,COUNTRY_INFO!$H111=99),OR(COUNTRY_INFO!$J111=0,COUNTRY_INFO!$J111=4)),0,COUNTRY_INFO!$F111))</f>
        <v>51757</v>
      </c>
      <c r="F111" s="15">
        <f t="shared" si="34"/>
        <v>79484</v>
      </c>
      <c r="G111" s="16">
        <f>IF(AND(INTRO!$E$37="Non-endemic",INTRO!$E$41="Non-endemic"),0,COUNTRY_INFO!P111)</f>
        <v>0</v>
      </c>
      <c r="H111" s="16">
        <f>IF(AND(INTRO!$E$37="Non-endemic",INTRO!$E$41="Non-endemic"),0,COUNTRY_INFO!R111)</f>
        <v>1</v>
      </c>
      <c r="I111" s="15">
        <f>IF(INTRO!$E$39="Non-endemic",IF($G111=1,DEC!I111,0),IF($G111=1,IVM!G111,0))</f>
        <v>0</v>
      </c>
      <c r="J111" s="31" t="s">
        <v>336</v>
      </c>
      <c r="K111" s="52">
        <f>IF($J111="ALB", IF(INTRO!$E$39="Non-endemic", IF($H111&lt;&gt;0, IF($I111=0, $D111*$H111, $D111*($H111-$G111)), 0), $D111*$H111), 0)</f>
        <v>27727</v>
      </c>
      <c r="L111" s="15">
        <f t="shared" si="35"/>
        <v>51757</v>
      </c>
      <c r="M111" s="3">
        <v>0</v>
      </c>
      <c r="N111" s="15">
        <f t="shared" si="36"/>
        <v>79484</v>
      </c>
      <c r="O111" s="52">
        <f>IF($J111="MBD", IF(INTRO!$E$39="Non-endemic", IF($H111&lt;&gt;0, IF($I111=0, $D111*$H111, $D111*($H111-$G111)), 0), $D111*$H111), 0)</f>
        <v>0</v>
      </c>
      <c r="P111" s="15">
        <f t="shared" si="37"/>
        <v>0</v>
      </c>
      <c r="Q111" s="3">
        <v>0</v>
      </c>
      <c r="R111" s="15">
        <f t="shared" si="38"/>
        <v>0</v>
      </c>
      <c r="S111" s="3">
        <v>0</v>
      </c>
      <c r="T111" s="17">
        <f t="shared" si="39"/>
        <v>0</v>
      </c>
      <c r="U111" s="17">
        <f t="shared" si="40"/>
        <v>0</v>
      </c>
      <c r="V111" s="27"/>
      <c r="W111" s="17">
        <f t="shared" si="41"/>
        <v>51757</v>
      </c>
      <c r="X111" s="17">
        <f t="shared" si="42"/>
        <v>259</v>
      </c>
      <c r="Y111" s="3">
        <v>0</v>
      </c>
      <c r="Z111" s="17">
        <f t="shared" si="43"/>
        <v>0</v>
      </c>
      <c r="AA111" s="17">
        <f t="shared" si="44"/>
        <v>0</v>
      </c>
    </row>
    <row r="112" spans="1:27" x14ac:dyDescent="0.25">
      <c r="A112" s="14" t="str">
        <f>IF(AND(INTRO!$E$37="Non-endemic",INTRO!$E$41="Non-endemic")," ",IF(COUNTRY_INFO!A112=0," ",COUNTRY_INFO!A112))</f>
        <v>Angola</v>
      </c>
      <c r="B112" s="14" t="str">
        <f>IF(AND(INTRO!$E$37="Non-endemic",INTRO!$E$41="Non-endemic")," ",IF(COUNTRY_INFO!B112=0," ",COUNTRY_INFO!B112))</f>
        <v>LUNDA NORTE</v>
      </c>
      <c r="C112" s="14" t="str">
        <f>IF(AND(INTRO!$E$37="Non-endemic",INTRO!$E$41="Non-endemic")," ",IF(COUNTRY_INFO!C112=0," ",COUNTRY_INFO!C112))</f>
        <v>CUILO</v>
      </c>
      <c r="D112" s="15">
        <f>IF(AND(INTRO!$E$37="Non-endemic",INTRO!$E$41="Non-endemic"),0,IF(AND(OR(COUNTRY_INFO!$H112=0,COUNTRY_INFO!$H112=4,COUNTRY_INFO!$H112=99),OR(COUNTRY_INFO!$J112=0,COUNTRY_INFO!$J112=4)),0,COUNTRY_INFO!$E112))</f>
        <v>3154</v>
      </c>
      <c r="E112" s="15">
        <f>IF(AND(INTRO!$E$37="Non-endemic",INTRO!$E$41="Non-endemic"),0,IF(AND(OR(COUNTRY_INFO!$H112=0,COUNTRY_INFO!$H112=4,COUNTRY_INFO!$H112=99),OR(COUNTRY_INFO!$J112=0,COUNTRY_INFO!$J112=4)),0,COUNTRY_INFO!$F112))</f>
        <v>5887</v>
      </c>
      <c r="F112" s="15">
        <f t="shared" si="34"/>
        <v>9041</v>
      </c>
      <c r="G112" s="16">
        <f>IF(AND(INTRO!$E$37="Non-endemic",INTRO!$E$41="Non-endemic"),0,COUNTRY_INFO!P112)</f>
        <v>0</v>
      </c>
      <c r="H112" s="16">
        <f>IF(AND(INTRO!$E$37="Non-endemic",INTRO!$E$41="Non-endemic"),0,COUNTRY_INFO!R112)</f>
        <v>1</v>
      </c>
      <c r="I112" s="15">
        <f>IF(INTRO!$E$39="Non-endemic",IF($G112=1,DEC!I112,0),IF($G112=1,IVM!G112,0))</f>
        <v>0</v>
      </c>
      <c r="J112" s="31" t="s">
        <v>336</v>
      </c>
      <c r="K112" s="52">
        <f>IF($J112="ALB", IF(INTRO!$E$39="Non-endemic", IF($H112&lt;&gt;0, IF($I112=0, $D112*$H112, $D112*($H112-$G112)), 0), $D112*$H112), 0)</f>
        <v>3154</v>
      </c>
      <c r="L112" s="15">
        <f t="shared" si="35"/>
        <v>5887</v>
      </c>
      <c r="M112" s="3">
        <v>0</v>
      </c>
      <c r="N112" s="15">
        <f t="shared" si="36"/>
        <v>9041</v>
      </c>
      <c r="O112" s="52">
        <f>IF($J112="MBD", IF(INTRO!$E$39="Non-endemic", IF($H112&lt;&gt;0, IF($I112=0, $D112*$H112, $D112*($H112-$G112)), 0), $D112*$H112), 0)</f>
        <v>0</v>
      </c>
      <c r="P112" s="15">
        <f t="shared" si="37"/>
        <v>0</v>
      </c>
      <c r="Q112" s="3">
        <v>0</v>
      </c>
      <c r="R112" s="15">
        <f t="shared" si="38"/>
        <v>0</v>
      </c>
      <c r="S112" s="3">
        <v>0</v>
      </c>
      <c r="T112" s="17">
        <f t="shared" si="39"/>
        <v>0</v>
      </c>
      <c r="U112" s="17">
        <f t="shared" si="40"/>
        <v>0</v>
      </c>
      <c r="V112" s="27"/>
      <c r="W112" s="17">
        <f t="shared" si="41"/>
        <v>5887</v>
      </c>
      <c r="X112" s="17">
        <f t="shared" si="42"/>
        <v>30</v>
      </c>
      <c r="Y112" s="3">
        <v>0</v>
      </c>
      <c r="Z112" s="17">
        <f t="shared" si="43"/>
        <v>0</v>
      </c>
      <c r="AA112" s="17">
        <f t="shared" si="44"/>
        <v>0</v>
      </c>
    </row>
    <row r="113" spans="1:27" x14ac:dyDescent="0.25">
      <c r="A113" s="14" t="str">
        <f>IF(AND(INTRO!$E$37="Non-endemic",INTRO!$E$41="Non-endemic")," ",IF(COUNTRY_INFO!A113=0," ",COUNTRY_INFO!A113))</f>
        <v>Angola</v>
      </c>
      <c r="B113" s="14" t="str">
        <f>IF(AND(INTRO!$E$37="Non-endemic",INTRO!$E$41="Non-endemic")," ",IF(COUNTRY_INFO!B113=0," ",COUNTRY_INFO!B113))</f>
        <v>LUNDA NORTE</v>
      </c>
      <c r="C113" s="14" t="str">
        <f>IF(AND(INTRO!$E$37="Non-endemic",INTRO!$E$41="Non-endemic")," ",IF(COUNTRY_INFO!C113=0," ",COUNTRY_INFO!C113))</f>
        <v>LUBALO</v>
      </c>
      <c r="D113" s="15">
        <f>IF(AND(INTRO!$E$37="Non-endemic",INTRO!$E$41="Non-endemic"),0,IF(AND(OR(COUNTRY_INFO!$H113=0,COUNTRY_INFO!$H113=4,COUNTRY_INFO!$H113=99),OR(COUNTRY_INFO!$J113=0,COUNTRY_INFO!$J113=4)),0,COUNTRY_INFO!$E113))</f>
        <v>2927</v>
      </c>
      <c r="E113" s="15">
        <f>IF(AND(INTRO!$E$37="Non-endemic",INTRO!$E$41="Non-endemic"),0,IF(AND(OR(COUNTRY_INFO!$H113=0,COUNTRY_INFO!$H113=4,COUNTRY_INFO!$H113=99),OR(COUNTRY_INFO!$J113=0,COUNTRY_INFO!$J113=4)),0,COUNTRY_INFO!$F113))</f>
        <v>5464</v>
      </c>
      <c r="F113" s="15">
        <f t="shared" si="34"/>
        <v>8391</v>
      </c>
      <c r="G113" s="16">
        <f>IF(AND(INTRO!$E$37="Non-endemic",INTRO!$E$41="Non-endemic"),0,COUNTRY_INFO!P113)</f>
        <v>0</v>
      </c>
      <c r="H113" s="16">
        <f>IF(AND(INTRO!$E$37="Non-endemic",INTRO!$E$41="Non-endemic"),0,COUNTRY_INFO!R113)</f>
        <v>1</v>
      </c>
      <c r="I113" s="15">
        <f>IF(INTRO!$E$39="Non-endemic",IF($G113=1,DEC!I113,0),IF($G113=1,IVM!G113,0))</f>
        <v>0</v>
      </c>
      <c r="J113" s="31" t="s">
        <v>336</v>
      </c>
      <c r="K113" s="52">
        <f>IF($J113="ALB", IF(INTRO!$E$39="Non-endemic", IF($H113&lt;&gt;0, IF($I113=0, $D113*$H113, $D113*($H113-$G113)), 0), $D113*$H113), 0)</f>
        <v>2927</v>
      </c>
      <c r="L113" s="15">
        <f t="shared" si="35"/>
        <v>5464</v>
      </c>
      <c r="M113" s="3">
        <v>0</v>
      </c>
      <c r="N113" s="15">
        <f t="shared" si="36"/>
        <v>8391</v>
      </c>
      <c r="O113" s="52">
        <f>IF($J113="MBD", IF(INTRO!$E$39="Non-endemic", IF($H113&lt;&gt;0, IF($I113=0, $D113*$H113, $D113*($H113-$G113)), 0), $D113*$H113), 0)</f>
        <v>0</v>
      </c>
      <c r="P113" s="15">
        <f t="shared" si="37"/>
        <v>0</v>
      </c>
      <c r="Q113" s="3">
        <v>0</v>
      </c>
      <c r="R113" s="15">
        <f t="shared" si="38"/>
        <v>0</v>
      </c>
      <c r="S113" s="3">
        <v>0</v>
      </c>
      <c r="T113" s="17">
        <f t="shared" si="39"/>
        <v>0</v>
      </c>
      <c r="U113" s="17">
        <f t="shared" si="40"/>
        <v>0</v>
      </c>
      <c r="V113" s="27"/>
      <c r="W113" s="17">
        <f t="shared" si="41"/>
        <v>5464</v>
      </c>
      <c r="X113" s="17">
        <f t="shared" si="42"/>
        <v>28</v>
      </c>
      <c r="Y113" s="3">
        <v>0</v>
      </c>
      <c r="Z113" s="17">
        <f t="shared" si="43"/>
        <v>0</v>
      </c>
      <c r="AA113" s="17">
        <f t="shared" si="44"/>
        <v>0</v>
      </c>
    </row>
    <row r="114" spans="1:27" x14ac:dyDescent="0.25">
      <c r="A114" s="14" t="str">
        <f>IF(AND(INTRO!$E$37="Non-endemic",INTRO!$E$41="Non-endemic")," ",IF(COUNTRY_INFO!A114=0," ",COUNTRY_INFO!A114))</f>
        <v>Angola</v>
      </c>
      <c r="B114" s="14" t="str">
        <f>IF(AND(INTRO!$E$37="Non-endemic",INTRO!$E$41="Non-endemic")," ",IF(COUNTRY_INFO!B114=0," ",COUNTRY_INFO!B114))</f>
        <v>LUNDA NORTE</v>
      </c>
      <c r="C114" s="14" t="str">
        <f>IF(AND(INTRO!$E$37="Non-endemic",INTRO!$E$41="Non-endemic")," ",IF(COUNTRY_INFO!C114=0," ",COUNTRY_INFO!C114))</f>
        <v>LUCAPA</v>
      </c>
      <c r="D114" s="15">
        <f>IF(AND(INTRO!$E$37="Non-endemic",INTRO!$E$41="Non-endemic"),0,IF(AND(OR(COUNTRY_INFO!$H114=0,COUNTRY_INFO!$H114=4,COUNTRY_INFO!$H114=99),OR(COUNTRY_INFO!$J114=0,COUNTRY_INFO!$J114=4)),0,COUNTRY_INFO!$E114))</f>
        <v>23466</v>
      </c>
      <c r="E114" s="15">
        <f>IF(AND(INTRO!$E$37="Non-endemic",INTRO!$E$41="Non-endemic"),0,IF(AND(OR(COUNTRY_INFO!$H114=0,COUNTRY_INFO!$H114=4,COUNTRY_INFO!$H114=99),OR(COUNTRY_INFO!$J114=0,COUNTRY_INFO!$J114=4)),0,COUNTRY_INFO!$F114))</f>
        <v>43803</v>
      </c>
      <c r="F114" s="15">
        <f t="shared" si="34"/>
        <v>67269</v>
      </c>
      <c r="G114" s="16">
        <f>IF(AND(INTRO!$E$37="Non-endemic",INTRO!$E$41="Non-endemic"),0,COUNTRY_INFO!P114)</f>
        <v>0</v>
      </c>
      <c r="H114" s="16">
        <f>IF(AND(INTRO!$E$37="Non-endemic",INTRO!$E$41="Non-endemic"),0,COUNTRY_INFO!R114)</f>
        <v>1</v>
      </c>
      <c r="I114" s="15">
        <f>IF(INTRO!$E$39="Non-endemic",IF($G114=1,DEC!I114,0),IF($G114=1,IVM!G114,0))</f>
        <v>0</v>
      </c>
      <c r="J114" s="31" t="s">
        <v>336</v>
      </c>
      <c r="K114" s="52">
        <f>IF($J114="ALB", IF(INTRO!$E$39="Non-endemic", IF($H114&lt;&gt;0, IF($I114=0, $D114*$H114, $D114*($H114-$G114)), 0), $D114*$H114), 0)</f>
        <v>23466</v>
      </c>
      <c r="L114" s="15">
        <f t="shared" si="35"/>
        <v>43803</v>
      </c>
      <c r="M114" s="3">
        <v>0</v>
      </c>
      <c r="N114" s="15">
        <f t="shared" si="36"/>
        <v>67269</v>
      </c>
      <c r="O114" s="52">
        <f>IF($J114="MBD", IF(INTRO!$E$39="Non-endemic", IF($H114&lt;&gt;0, IF($I114=0, $D114*$H114, $D114*($H114-$G114)), 0), $D114*$H114), 0)</f>
        <v>0</v>
      </c>
      <c r="P114" s="15">
        <f t="shared" si="37"/>
        <v>0</v>
      </c>
      <c r="Q114" s="3">
        <v>0</v>
      </c>
      <c r="R114" s="15">
        <f t="shared" si="38"/>
        <v>0</v>
      </c>
      <c r="S114" s="3">
        <v>0</v>
      </c>
      <c r="T114" s="17">
        <f t="shared" si="39"/>
        <v>0</v>
      </c>
      <c r="U114" s="17">
        <f t="shared" si="40"/>
        <v>0</v>
      </c>
      <c r="V114" s="27"/>
      <c r="W114" s="17">
        <f t="shared" si="41"/>
        <v>43803</v>
      </c>
      <c r="X114" s="17">
        <f t="shared" si="42"/>
        <v>220</v>
      </c>
      <c r="Y114" s="3">
        <v>0</v>
      </c>
      <c r="Z114" s="17">
        <f t="shared" si="43"/>
        <v>0</v>
      </c>
      <c r="AA114" s="17">
        <f t="shared" si="44"/>
        <v>0</v>
      </c>
    </row>
    <row r="115" spans="1:27" x14ac:dyDescent="0.25">
      <c r="A115" s="14" t="str">
        <f>IF(AND(INTRO!$E$37="Non-endemic",INTRO!$E$41="Non-endemic")," ",IF(COUNTRY_INFO!A115=0," ",COUNTRY_INFO!A115))</f>
        <v>Angola</v>
      </c>
      <c r="B115" s="14" t="str">
        <f>IF(AND(INTRO!$E$37="Non-endemic",INTRO!$E$41="Non-endemic")," ",IF(COUNTRY_INFO!B115=0," ",COUNTRY_INFO!B115))</f>
        <v>LUNDA NORTE</v>
      </c>
      <c r="C115" s="14" t="str">
        <f>IF(AND(INTRO!$E$37="Non-endemic",INTRO!$E$41="Non-endemic")," ",IF(COUNTRY_INFO!C115=0," ",COUNTRY_INFO!C115))</f>
        <v>XA MUTEBA</v>
      </c>
      <c r="D115" s="15">
        <f>IF(AND(INTRO!$E$37="Non-endemic",INTRO!$E$41="Non-endemic"),0,IF(AND(OR(COUNTRY_INFO!$H115=0,COUNTRY_INFO!$H115=4,COUNTRY_INFO!$H115=99),OR(COUNTRY_INFO!$J115=0,COUNTRY_INFO!$J115=4)),0,COUNTRY_INFO!$E115))</f>
        <v>8387</v>
      </c>
      <c r="E115" s="15">
        <f>IF(AND(INTRO!$E$37="Non-endemic",INTRO!$E$41="Non-endemic"),0,IF(AND(OR(COUNTRY_INFO!$H115=0,COUNTRY_INFO!$H115=4,COUNTRY_INFO!$H115=99),OR(COUNTRY_INFO!$J115=0,COUNTRY_INFO!$J115=4)),0,COUNTRY_INFO!$F115))</f>
        <v>15656</v>
      </c>
      <c r="F115" s="15">
        <f t="shared" si="34"/>
        <v>24043</v>
      </c>
      <c r="G115" s="16">
        <f>IF(AND(INTRO!$E$37="Non-endemic",INTRO!$E$41="Non-endemic"),0,COUNTRY_INFO!P115)</f>
        <v>0</v>
      </c>
      <c r="H115" s="16">
        <f>IF(AND(INTRO!$E$37="Non-endemic",INTRO!$E$41="Non-endemic"),0,COUNTRY_INFO!R115)</f>
        <v>1</v>
      </c>
      <c r="I115" s="15">
        <f>IF(INTRO!$E$39="Non-endemic",IF($G115=1,DEC!I115,0),IF($G115=1,IVM!G115,0))</f>
        <v>0</v>
      </c>
      <c r="J115" s="31" t="s">
        <v>336</v>
      </c>
      <c r="K115" s="52">
        <f>IF($J115="ALB", IF(INTRO!$E$39="Non-endemic", IF($H115&lt;&gt;0, IF($I115=0, $D115*$H115, $D115*($H115-$G115)), 0), $D115*$H115), 0)</f>
        <v>8387</v>
      </c>
      <c r="L115" s="15">
        <f t="shared" si="35"/>
        <v>15656</v>
      </c>
      <c r="M115" s="3">
        <v>0</v>
      </c>
      <c r="N115" s="15">
        <f t="shared" si="36"/>
        <v>24043</v>
      </c>
      <c r="O115" s="52">
        <f>IF($J115="MBD", IF(INTRO!$E$39="Non-endemic", IF($H115&lt;&gt;0, IF($I115=0, $D115*$H115, $D115*($H115-$G115)), 0), $D115*$H115), 0)</f>
        <v>0</v>
      </c>
      <c r="P115" s="15">
        <f t="shared" si="37"/>
        <v>0</v>
      </c>
      <c r="Q115" s="3">
        <v>0</v>
      </c>
      <c r="R115" s="15">
        <f t="shared" si="38"/>
        <v>0</v>
      </c>
      <c r="S115" s="3">
        <v>0</v>
      </c>
      <c r="T115" s="17">
        <f t="shared" si="39"/>
        <v>0</v>
      </c>
      <c r="U115" s="17">
        <f t="shared" si="40"/>
        <v>0</v>
      </c>
      <c r="V115" s="27"/>
      <c r="W115" s="17">
        <f t="shared" si="41"/>
        <v>15656</v>
      </c>
      <c r="X115" s="17">
        <f t="shared" si="42"/>
        <v>79</v>
      </c>
      <c r="Y115" s="3">
        <v>0</v>
      </c>
      <c r="Z115" s="17">
        <f t="shared" si="43"/>
        <v>0</v>
      </c>
      <c r="AA115" s="17">
        <f t="shared" si="44"/>
        <v>0</v>
      </c>
    </row>
    <row r="116" spans="1:27" x14ac:dyDescent="0.25">
      <c r="A116" s="14" t="str">
        <f>IF(AND(INTRO!$E$37="Non-endemic",INTRO!$E$41="Non-endemic")," ",IF(COUNTRY_INFO!A116=0," ",COUNTRY_INFO!A116))</f>
        <v>Angola</v>
      </c>
      <c r="B116" s="14" t="str">
        <f>IF(AND(INTRO!$E$37="Non-endemic",INTRO!$E$41="Non-endemic")," ",IF(COUNTRY_INFO!B116=0," ",COUNTRY_INFO!B116))</f>
        <v>LUNDA SUL</v>
      </c>
      <c r="C116" s="14" t="str">
        <f>IF(AND(INTRO!$E$37="Non-endemic",INTRO!$E$41="Non-endemic")," ",IF(COUNTRY_INFO!C116=0," ",COUNTRY_INFO!C116))</f>
        <v>CACOLO</v>
      </c>
      <c r="D116" s="15">
        <f>IF(AND(INTRO!$E$37="Non-endemic",INTRO!$E$41="Non-endemic"),0,IF(AND(OR(COUNTRY_INFO!$H116=0,COUNTRY_INFO!$H116=4,COUNTRY_INFO!$H116=99),OR(COUNTRY_INFO!$J116=0,COUNTRY_INFO!$J116=4)),0,COUNTRY_INFO!$E116))</f>
        <v>4882</v>
      </c>
      <c r="E116" s="15">
        <f>IF(AND(INTRO!$E$37="Non-endemic",INTRO!$E$41="Non-endemic"),0,IF(AND(OR(COUNTRY_INFO!$H116=0,COUNTRY_INFO!$H116=4,COUNTRY_INFO!$H116=99),OR(COUNTRY_INFO!$J116=0,COUNTRY_INFO!$J116=4)),0,COUNTRY_INFO!$F116))</f>
        <v>9113</v>
      </c>
      <c r="F116" s="15">
        <f t="shared" si="34"/>
        <v>13995</v>
      </c>
      <c r="G116" s="16">
        <f>IF(AND(INTRO!$E$37="Non-endemic",INTRO!$E$41="Non-endemic"),0,COUNTRY_INFO!P116)</f>
        <v>0</v>
      </c>
      <c r="H116" s="16">
        <f>IF(AND(INTRO!$E$37="Non-endemic",INTRO!$E$41="Non-endemic"),0,COUNTRY_INFO!R116)</f>
        <v>1</v>
      </c>
      <c r="I116" s="15">
        <f>IF(INTRO!$E$39="Non-endemic",IF($G116=1,DEC!I116,0),IF($G116=1,IVM!G116,0))</f>
        <v>0</v>
      </c>
      <c r="J116" s="31" t="s">
        <v>336</v>
      </c>
      <c r="K116" s="52">
        <f>IF($J116="ALB", IF(INTRO!$E$39="Non-endemic", IF($H116&lt;&gt;0, IF($I116=0, $D116*$H116, $D116*($H116-$G116)), 0), $D116*$H116), 0)</f>
        <v>4882</v>
      </c>
      <c r="L116" s="15">
        <f t="shared" si="35"/>
        <v>9113</v>
      </c>
      <c r="M116" s="3">
        <v>0</v>
      </c>
      <c r="N116" s="15">
        <f t="shared" si="36"/>
        <v>13995</v>
      </c>
      <c r="O116" s="52">
        <f>IF($J116="MBD", IF(INTRO!$E$39="Non-endemic", IF($H116&lt;&gt;0, IF($I116=0, $D116*$H116, $D116*($H116-$G116)), 0), $D116*$H116), 0)</f>
        <v>0</v>
      </c>
      <c r="P116" s="15">
        <f t="shared" si="37"/>
        <v>0</v>
      </c>
      <c r="Q116" s="3">
        <v>0</v>
      </c>
      <c r="R116" s="15">
        <f t="shared" si="38"/>
        <v>0</v>
      </c>
      <c r="S116" s="3">
        <v>0</v>
      </c>
      <c r="T116" s="17">
        <f t="shared" si="39"/>
        <v>0</v>
      </c>
      <c r="U116" s="17">
        <f t="shared" si="40"/>
        <v>0</v>
      </c>
      <c r="V116" s="27"/>
      <c r="W116" s="17">
        <f t="shared" si="41"/>
        <v>9113</v>
      </c>
      <c r="X116" s="17">
        <f t="shared" si="42"/>
        <v>46</v>
      </c>
      <c r="Y116" s="3">
        <v>0</v>
      </c>
      <c r="Z116" s="17">
        <f t="shared" si="43"/>
        <v>0</v>
      </c>
      <c r="AA116" s="17">
        <f t="shared" si="44"/>
        <v>0</v>
      </c>
    </row>
    <row r="117" spans="1:27" x14ac:dyDescent="0.25">
      <c r="A117" s="14" t="str">
        <f>IF(AND(INTRO!$E$37="Non-endemic",INTRO!$E$41="Non-endemic")," ",IF(COUNTRY_INFO!A117=0," ",COUNTRY_INFO!A117))</f>
        <v>Angola</v>
      </c>
      <c r="B117" s="14" t="str">
        <f>IF(AND(INTRO!$E$37="Non-endemic",INTRO!$E$41="Non-endemic")," ",IF(COUNTRY_INFO!B117=0," ",COUNTRY_INFO!B117))</f>
        <v>LUNDA SUL</v>
      </c>
      <c r="C117" s="14" t="str">
        <f>IF(AND(INTRO!$E$37="Non-endemic",INTRO!$E$41="Non-endemic")," ",IF(COUNTRY_INFO!C117=0," ",COUNTRY_INFO!C117))</f>
        <v>DALA</v>
      </c>
      <c r="D117" s="15">
        <f>IF(AND(INTRO!$E$37="Non-endemic",INTRO!$E$41="Non-endemic"),0,IF(AND(OR(COUNTRY_INFO!$H117=0,COUNTRY_INFO!$H117=4,COUNTRY_INFO!$H117=99),OR(COUNTRY_INFO!$J117=0,COUNTRY_INFO!$J117=4)),0,COUNTRY_INFO!$E117))</f>
        <v>4279</v>
      </c>
      <c r="E117" s="15">
        <f>IF(AND(INTRO!$E$37="Non-endemic",INTRO!$E$41="Non-endemic"),0,IF(AND(OR(COUNTRY_INFO!$H117=0,COUNTRY_INFO!$H117=4,COUNTRY_INFO!$H117=99),OR(COUNTRY_INFO!$J117=0,COUNTRY_INFO!$J117=4)),0,COUNTRY_INFO!$F117))</f>
        <v>7987</v>
      </c>
      <c r="F117" s="15">
        <f t="shared" si="34"/>
        <v>12266</v>
      </c>
      <c r="G117" s="16">
        <f>IF(AND(INTRO!$E$37="Non-endemic",INTRO!$E$41="Non-endemic"),0,COUNTRY_INFO!P117)</f>
        <v>0</v>
      </c>
      <c r="H117" s="16">
        <f>IF(AND(INTRO!$E$37="Non-endemic",INTRO!$E$41="Non-endemic"),0,COUNTRY_INFO!R117)</f>
        <v>1</v>
      </c>
      <c r="I117" s="15">
        <f>IF(INTRO!$E$39="Non-endemic",IF($G117=1,DEC!I117,0),IF($G117=1,IVM!G117,0))</f>
        <v>0</v>
      </c>
      <c r="J117" s="31" t="s">
        <v>336</v>
      </c>
      <c r="K117" s="52">
        <f>IF($J117="ALB", IF(INTRO!$E$39="Non-endemic", IF($H117&lt;&gt;0, IF($I117=0, $D117*$H117, $D117*($H117-$G117)), 0), $D117*$H117), 0)</f>
        <v>4279</v>
      </c>
      <c r="L117" s="15">
        <f t="shared" si="35"/>
        <v>7987</v>
      </c>
      <c r="M117" s="3">
        <v>0</v>
      </c>
      <c r="N117" s="15">
        <f t="shared" si="36"/>
        <v>12266</v>
      </c>
      <c r="O117" s="52">
        <f>IF($J117="MBD", IF(INTRO!$E$39="Non-endemic", IF($H117&lt;&gt;0, IF($I117=0, $D117*$H117, $D117*($H117-$G117)), 0), $D117*$H117), 0)</f>
        <v>0</v>
      </c>
      <c r="P117" s="15">
        <f t="shared" si="37"/>
        <v>0</v>
      </c>
      <c r="Q117" s="3">
        <v>0</v>
      </c>
      <c r="R117" s="15">
        <f t="shared" si="38"/>
        <v>0</v>
      </c>
      <c r="S117" s="3">
        <v>0</v>
      </c>
      <c r="T117" s="17">
        <f t="shared" si="39"/>
        <v>0</v>
      </c>
      <c r="U117" s="17">
        <f t="shared" si="40"/>
        <v>0</v>
      </c>
      <c r="V117" s="27"/>
      <c r="W117" s="17">
        <f t="shared" si="41"/>
        <v>7987</v>
      </c>
      <c r="X117" s="17">
        <f t="shared" si="42"/>
        <v>40</v>
      </c>
      <c r="Y117" s="3">
        <v>0</v>
      </c>
      <c r="Z117" s="17">
        <f t="shared" si="43"/>
        <v>0</v>
      </c>
      <c r="AA117" s="17">
        <f t="shared" si="44"/>
        <v>0</v>
      </c>
    </row>
    <row r="118" spans="1:27" x14ac:dyDescent="0.25">
      <c r="A118" s="14" t="str">
        <f>IF(AND(INTRO!$E$37="Non-endemic",INTRO!$E$41="Non-endemic")," ",IF(COUNTRY_INFO!A118=0," ",COUNTRY_INFO!A118))</f>
        <v>Angola</v>
      </c>
      <c r="B118" s="14" t="str">
        <f>IF(AND(INTRO!$E$37="Non-endemic",INTRO!$E$41="Non-endemic")," ",IF(COUNTRY_INFO!B118=0," ",COUNTRY_INFO!B118))</f>
        <v>LUNDA SUL</v>
      </c>
      <c r="C118" s="14" t="str">
        <f>IF(AND(INTRO!$E$37="Non-endemic",INTRO!$E$41="Non-endemic")," ",IF(COUNTRY_INFO!C118=0," ",COUNTRY_INFO!C118))</f>
        <v>MUCONDA</v>
      </c>
      <c r="D118" s="15">
        <f>IF(AND(INTRO!$E$37="Non-endemic",INTRO!$E$41="Non-endemic"),0,IF(AND(OR(COUNTRY_INFO!$H118=0,COUNTRY_INFO!$H118=4,COUNTRY_INFO!$H118=99),OR(COUNTRY_INFO!$J118=0,COUNTRY_INFO!$J118=4)),0,COUNTRY_INFO!$E118))</f>
        <v>5638</v>
      </c>
      <c r="E118" s="15">
        <f>IF(AND(INTRO!$E$37="Non-endemic",INTRO!$E$41="Non-endemic"),0,IF(AND(OR(COUNTRY_INFO!$H118=0,COUNTRY_INFO!$H118=4,COUNTRY_INFO!$H118=99),OR(COUNTRY_INFO!$J118=0,COUNTRY_INFO!$J118=4)),0,COUNTRY_INFO!$F118))</f>
        <v>10524</v>
      </c>
      <c r="F118" s="15">
        <f t="shared" si="34"/>
        <v>16162</v>
      </c>
      <c r="G118" s="16">
        <f>IF(AND(INTRO!$E$37="Non-endemic",INTRO!$E$41="Non-endemic"),0,COUNTRY_INFO!P118)</f>
        <v>0</v>
      </c>
      <c r="H118" s="16">
        <f>IF(AND(INTRO!$E$37="Non-endemic",INTRO!$E$41="Non-endemic"),0,COUNTRY_INFO!R118)</f>
        <v>1</v>
      </c>
      <c r="I118" s="15">
        <f>IF(INTRO!$E$39="Non-endemic",IF($G118=1,DEC!I118,0),IF($G118=1,IVM!G118,0))</f>
        <v>0</v>
      </c>
      <c r="J118" s="31" t="s">
        <v>336</v>
      </c>
      <c r="K118" s="52">
        <f>IF($J118="ALB", IF(INTRO!$E$39="Non-endemic", IF($H118&lt;&gt;0, IF($I118=0, $D118*$H118, $D118*($H118-$G118)), 0), $D118*$H118), 0)</f>
        <v>5638</v>
      </c>
      <c r="L118" s="15">
        <f t="shared" si="35"/>
        <v>10524</v>
      </c>
      <c r="M118" s="3">
        <v>0</v>
      </c>
      <c r="N118" s="15">
        <f t="shared" si="36"/>
        <v>16162</v>
      </c>
      <c r="O118" s="52">
        <f>IF($J118="MBD", IF(INTRO!$E$39="Non-endemic", IF($H118&lt;&gt;0, IF($I118=0, $D118*$H118, $D118*($H118-$G118)), 0), $D118*$H118), 0)</f>
        <v>0</v>
      </c>
      <c r="P118" s="15">
        <f t="shared" si="37"/>
        <v>0</v>
      </c>
      <c r="Q118" s="3">
        <v>0</v>
      </c>
      <c r="R118" s="15">
        <f t="shared" si="38"/>
        <v>0</v>
      </c>
      <c r="S118" s="3">
        <v>0</v>
      </c>
      <c r="T118" s="17">
        <f t="shared" si="39"/>
        <v>0</v>
      </c>
      <c r="U118" s="17">
        <f t="shared" si="40"/>
        <v>0</v>
      </c>
      <c r="V118" s="27"/>
      <c r="W118" s="17">
        <f t="shared" si="41"/>
        <v>10524</v>
      </c>
      <c r="X118" s="17">
        <f t="shared" si="42"/>
        <v>53</v>
      </c>
      <c r="Y118" s="3">
        <v>0</v>
      </c>
      <c r="Z118" s="17">
        <f t="shared" si="43"/>
        <v>0</v>
      </c>
      <c r="AA118" s="17">
        <f t="shared" si="44"/>
        <v>0</v>
      </c>
    </row>
    <row r="119" spans="1:27" x14ac:dyDescent="0.25">
      <c r="A119" s="14" t="str">
        <f>IF(AND(INTRO!$E$37="Non-endemic",INTRO!$E$41="Non-endemic")," ",IF(COUNTRY_INFO!A119=0," ",COUNTRY_INFO!A119))</f>
        <v>Angola</v>
      </c>
      <c r="B119" s="14" t="str">
        <f>IF(AND(INTRO!$E$37="Non-endemic",INTRO!$E$41="Non-endemic")," ",IF(COUNTRY_INFO!B119=0," ",COUNTRY_INFO!B119))</f>
        <v>LUNDA SUL</v>
      </c>
      <c r="C119" s="14" t="str">
        <f>IF(AND(INTRO!$E$37="Non-endemic",INTRO!$E$41="Non-endemic")," ",IF(COUNTRY_INFO!C119=0," ",COUNTRY_INFO!C119))</f>
        <v>SAURIMO</v>
      </c>
      <c r="D119" s="15">
        <f>IF(AND(INTRO!$E$37="Non-endemic",INTRO!$E$41="Non-endemic"),0,IF(AND(OR(COUNTRY_INFO!$H119=0,COUNTRY_INFO!$H119=4,COUNTRY_INFO!$H119=99),OR(COUNTRY_INFO!$J119=0,COUNTRY_INFO!$J119=4)),0,COUNTRY_INFO!$E119))</f>
        <v>67741</v>
      </c>
      <c r="E119" s="15">
        <f>IF(AND(INTRO!$E$37="Non-endemic",INTRO!$E$41="Non-endemic"),0,IF(AND(OR(COUNTRY_INFO!$H119=0,COUNTRY_INFO!$H119=4,COUNTRY_INFO!$H119=99),OR(COUNTRY_INFO!$J119=0,COUNTRY_INFO!$J119=4)),0,COUNTRY_INFO!$F119))</f>
        <v>126450</v>
      </c>
      <c r="F119" s="15">
        <f t="shared" si="34"/>
        <v>194191</v>
      </c>
      <c r="G119" s="16">
        <f>IF(AND(INTRO!$E$37="Non-endemic",INTRO!$E$41="Non-endemic"),0,COUNTRY_INFO!P119)</f>
        <v>0</v>
      </c>
      <c r="H119" s="16">
        <f>IF(AND(INTRO!$E$37="Non-endemic",INTRO!$E$41="Non-endemic"),0,COUNTRY_INFO!R119)</f>
        <v>1</v>
      </c>
      <c r="I119" s="15">
        <f>IF(INTRO!$E$39="Non-endemic",IF($G119=1,DEC!I119,0),IF($G119=1,IVM!G119,0))</f>
        <v>0</v>
      </c>
      <c r="J119" s="31" t="s">
        <v>336</v>
      </c>
      <c r="K119" s="52">
        <f>IF($J119="ALB", IF(INTRO!$E$39="Non-endemic", IF($H119&lt;&gt;0, IF($I119=0, $D119*$H119, $D119*($H119-$G119)), 0), $D119*$H119), 0)</f>
        <v>67741</v>
      </c>
      <c r="L119" s="15">
        <f t="shared" si="35"/>
        <v>126450</v>
      </c>
      <c r="M119" s="3">
        <v>0</v>
      </c>
      <c r="N119" s="15">
        <f t="shared" si="36"/>
        <v>194191</v>
      </c>
      <c r="O119" s="52">
        <f>IF($J119="MBD", IF(INTRO!$E$39="Non-endemic", IF($H119&lt;&gt;0, IF($I119=0, $D119*$H119, $D119*($H119-$G119)), 0), $D119*$H119), 0)</f>
        <v>0</v>
      </c>
      <c r="P119" s="15">
        <f t="shared" si="37"/>
        <v>0</v>
      </c>
      <c r="Q119" s="3">
        <v>0</v>
      </c>
      <c r="R119" s="15">
        <f t="shared" si="38"/>
        <v>0</v>
      </c>
      <c r="S119" s="3">
        <v>0</v>
      </c>
      <c r="T119" s="17">
        <f t="shared" si="39"/>
        <v>0</v>
      </c>
      <c r="U119" s="17">
        <f t="shared" si="40"/>
        <v>0</v>
      </c>
      <c r="V119" s="27"/>
      <c r="W119" s="17">
        <f t="shared" si="41"/>
        <v>126450</v>
      </c>
      <c r="X119" s="17">
        <f t="shared" si="42"/>
        <v>633</v>
      </c>
      <c r="Y119" s="3">
        <v>0</v>
      </c>
      <c r="Z119" s="17">
        <f t="shared" si="43"/>
        <v>0</v>
      </c>
      <c r="AA119" s="17">
        <f t="shared" si="44"/>
        <v>0</v>
      </c>
    </row>
    <row r="120" spans="1:27" x14ac:dyDescent="0.25">
      <c r="A120" s="14" t="str">
        <f>IF(AND(INTRO!$E$37="Non-endemic",INTRO!$E$41="Non-endemic")," ",IF(COUNTRY_INFO!A120=0," ",COUNTRY_INFO!A120))</f>
        <v>Angola</v>
      </c>
      <c r="B120" s="14" t="str">
        <f>IF(AND(INTRO!$E$37="Non-endemic",INTRO!$E$41="Non-endemic")," ",IF(COUNTRY_INFO!B120=0," ",COUNTRY_INFO!B120))</f>
        <v>MALANGE</v>
      </c>
      <c r="C120" s="14" t="str">
        <f>IF(AND(INTRO!$E$37="Non-endemic",INTRO!$E$41="Non-endemic")," ",IF(COUNTRY_INFO!C120=0," ",COUNTRY_INFO!C120))</f>
        <v>CACULAMA (Mukari)</v>
      </c>
      <c r="D120" s="15">
        <f>IF(AND(INTRO!$E$37="Non-endemic",INTRO!$E$41="Non-endemic"),0,IF(AND(OR(COUNTRY_INFO!$H120=0,COUNTRY_INFO!$H120=4,COUNTRY_INFO!$H120=99),OR(COUNTRY_INFO!$J120=0,COUNTRY_INFO!$J120=4)),0,COUNTRY_INFO!$E120))</f>
        <v>4644</v>
      </c>
      <c r="E120" s="15">
        <f>IF(AND(INTRO!$E$37="Non-endemic",INTRO!$E$41="Non-endemic"),0,IF(AND(OR(COUNTRY_INFO!$H120=0,COUNTRY_INFO!$H120=4,COUNTRY_INFO!$H120=99),OR(COUNTRY_INFO!$J120=0,COUNTRY_INFO!$J120=4)),0,COUNTRY_INFO!$F120))</f>
        <v>8669</v>
      </c>
      <c r="F120" s="15">
        <f t="shared" si="34"/>
        <v>13313</v>
      </c>
      <c r="G120" s="16">
        <f>IF(AND(INTRO!$E$37="Non-endemic",INTRO!$E$41="Non-endemic"),0,COUNTRY_INFO!P120)</f>
        <v>0</v>
      </c>
      <c r="H120" s="16">
        <f>IF(AND(INTRO!$E$37="Non-endemic",INTRO!$E$41="Non-endemic"),0,COUNTRY_INFO!R120)</f>
        <v>1</v>
      </c>
      <c r="I120" s="15">
        <f>IF(INTRO!$E$39="Non-endemic",IF($G120=1,DEC!I120,0),IF($G120=1,IVM!G120,0))</f>
        <v>0</v>
      </c>
      <c r="J120" s="31" t="s">
        <v>336</v>
      </c>
      <c r="K120" s="52">
        <f>IF($J120="ALB", IF(INTRO!$E$39="Non-endemic", IF($H120&lt;&gt;0, IF($I120=0, $D120*$H120, $D120*($H120-$G120)), 0), $D120*$H120), 0)</f>
        <v>4644</v>
      </c>
      <c r="L120" s="15">
        <f t="shared" si="35"/>
        <v>8669</v>
      </c>
      <c r="M120" s="3">
        <v>0</v>
      </c>
      <c r="N120" s="15">
        <f t="shared" si="36"/>
        <v>13313</v>
      </c>
      <c r="O120" s="52">
        <f>IF($J120="MBD", IF(INTRO!$E$39="Non-endemic", IF($H120&lt;&gt;0, IF($I120=0, $D120*$H120, $D120*($H120-$G120)), 0), $D120*$H120), 0)</f>
        <v>0</v>
      </c>
      <c r="P120" s="15">
        <f t="shared" si="37"/>
        <v>0</v>
      </c>
      <c r="Q120" s="3">
        <v>0</v>
      </c>
      <c r="R120" s="15">
        <f t="shared" si="38"/>
        <v>0</v>
      </c>
      <c r="S120" s="3">
        <v>0</v>
      </c>
      <c r="T120" s="17">
        <f t="shared" si="39"/>
        <v>0</v>
      </c>
      <c r="U120" s="17">
        <f t="shared" si="40"/>
        <v>0</v>
      </c>
      <c r="V120" s="27"/>
      <c r="W120" s="17">
        <f t="shared" si="41"/>
        <v>8669</v>
      </c>
      <c r="X120" s="17">
        <f t="shared" si="42"/>
        <v>44</v>
      </c>
      <c r="Y120" s="3">
        <v>0</v>
      </c>
      <c r="Z120" s="17">
        <f t="shared" si="43"/>
        <v>0</v>
      </c>
      <c r="AA120" s="17">
        <f t="shared" si="44"/>
        <v>0</v>
      </c>
    </row>
    <row r="121" spans="1:27" x14ac:dyDescent="0.25">
      <c r="A121" s="14" t="str">
        <f>IF(AND(INTRO!$E$37="Non-endemic",INTRO!$E$41="Non-endemic")," ",IF(COUNTRY_INFO!A121=0," ",COUNTRY_INFO!A121))</f>
        <v>Angola</v>
      </c>
      <c r="B121" s="14" t="str">
        <f>IF(AND(INTRO!$E$37="Non-endemic",INTRO!$E$41="Non-endemic")," ",IF(COUNTRY_INFO!B121=0," ",COUNTRY_INFO!B121))</f>
        <v>MALANGE</v>
      </c>
      <c r="C121" s="14" t="str">
        <f>IF(AND(INTRO!$E$37="Non-endemic",INTRO!$E$41="Non-endemic")," ",IF(COUNTRY_INFO!C121=0," ",COUNTRY_INFO!C121))</f>
        <v>CACUSO</v>
      </c>
      <c r="D121" s="15">
        <f>IF(AND(INTRO!$E$37="Non-endemic",INTRO!$E$41="Non-endemic"),0,IF(AND(OR(COUNTRY_INFO!$H121=0,COUNTRY_INFO!$H121=4,COUNTRY_INFO!$H121=99),OR(COUNTRY_INFO!$J121=0,COUNTRY_INFO!$J121=4)),0,COUNTRY_INFO!$E121))</f>
        <v>11442</v>
      </c>
      <c r="E121" s="15">
        <f>IF(AND(INTRO!$E$37="Non-endemic",INTRO!$E$41="Non-endemic"),0,IF(AND(OR(COUNTRY_INFO!$H121=0,COUNTRY_INFO!$H121=4,COUNTRY_INFO!$H121=99),OR(COUNTRY_INFO!$J121=0,COUNTRY_INFO!$J121=4)),0,COUNTRY_INFO!$F121))</f>
        <v>21359</v>
      </c>
      <c r="F121" s="15">
        <f t="shared" si="34"/>
        <v>32801</v>
      </c>
      <c r="G121" s="16">
        <f>IF(AND(INTRO!$E$37="Non-endemic",INTRO!$E$41="Non-endemic"),0,COUNTRY_INFO!P121)</f>
        <v>0</v>
      </c>
      <c r="H121" s="16">
        <f>IF(AND(INTRO!$E$37="Non-endemic",INTRO!$E$41="Non-endemic"),0,COUNTRY_INFO!R121)</f>
        <v>1</v>
      </c>
      <c r="I121" s="15">
        <f>IF(INTRO!$E$39="Non-endemic",IF($G121=1,DEC!I121,0),IF($G121=1,IVM!G121,0))</f>
        <v>0</v>
      </c>
      <c r="J121" s="31" t="s">
        <v>336</v>
      </c>
      <c r="K121" s="52">
        <f>IF($J121="ALB", IF(INTRO!$E$39="Non-endemic", IF($H121&lt;&gt;0, IF($I121=0, $D121*$H121, $D121*($H121-$G121)), 0), $D121*$H121), 0)</f>
        <v>11442</v>
      </c>
      <c r="L121" s="15">
        <f t="shared" si="35"/>
        <v>21359</v>
      </c>
      <c r="M121" s="3">
        <v>0</v>
      </c>
      <c r="N121" s="15">
        <f t="shared" si="36"/>
        <v>32801</v>
      </c>
      <c r="O121" s="52">
        <f>IF($J121="MBD", IF(INTRO!$E$39="Non-endemic", IF($H121&lt;&gt;0, IF($I121=0, $D121*$H121, $D121*($H121-$G121)), 0), $D121*$H121), 0)</f>
        <v>0</v>
      </c>
      <c r="P121" s="15">
        <f t="shared" si="37"/>
        <v>0</v>
      </c>
      <c r="Q121" s="3">
        <v>0</v>
      </c>
      <c r="R121" s="15">
        <f t="shared" si="38"/>
        <v>0</v>
      </c>
      <c r="S121" s="3">
        <v>0</v>
      </c>
      <c r="T121" s="17">
        <f t="shared" si="39"/>
        <v>0</v>
      </c>
      <c r="U121" s="17">
        <f t="shared" si="40"/>
        <v>0</v>
      </c>
      <c r="V121" s="27"/>
      <c r="W121" s="17">
        <f t="shared" si="41"/>
        <v>21359</v>
      </c>
      <c r="X121" s="17">
        <f t="shared" si="42"/>
        <v>107</v>
      </c>
      <c r="Y121" s="3">
        <v>0</v>
      </c>
      <c r="Z121" s="17">
        <f t="shared" si="43"/>
        <v>0</v>
      </c>
      <c r="AA121" s="17">
        <f t="shared" si="44"/>
        <v>0</v>
      </c>
    </row>
    <row r="122" spans="1:27" x14ac:dyDescent="0.25">
      <c r="A122" s="14" t="str">
        <f>IF(AND(INTRO!$E$37="Non-endemic",INTRO!$E$41="Non-endemic")," ",IF(COUNTRY_INFO!A122=0," ",COUNTRY_INFO!A122))</f>
        <v>Angola</v>
      </c>
      <c r="B122" s="14" t="str">
        <f>IF(AND(INTRO!$E$37="Non-endemic",INTRO!$E$41="Non-endemic")," ",IF(COUNTRY_INFO!B122=0," ",COUNTRY_INFO!B122))</f>
        <v>MALANGE</v>
      </c>
      <c r="C122" s="14" t="str">
        <f>IF(AND(INTRO!$E$37="Non-endemic",INTRO!$E$41="Non-endemic")," ",IF(COUNTRY_INFO!C122=0," ",COUNTRY_INFO!C122))</f>
        <v>CAMBUNDI CATEMBO</v>
      </c>
      <c r="D122" s="15">
        <f>IF(AND(INTRO!$E$37="Non-endemic",INTRO!$E$41="Non-endemic"),0,IF(AND(OR(COUNTRY_INFO!$H122=0,COUNTRY_INFO!$H122=4,COUNTRY_INFO!$H122=99),OR(COUNTRY_INFO!$J122=0,COUNTRY_INFO!$J122=4)),0,COUNTRY_INFO!$E122))</f>
        <v>7072</v>
      </c>
      <c r="E122" s="15">
        <f>IF(AND(INTRO!$E$37="Non-endemic",INTRO!$E$41="Non-endemic"),0,IF(AND(OR(COUNTRY_INFO!$H122=0,COUNTRY_INFO!$H122=4,COUNTRY_INFO!$H122=99),OR(COUNTRY_INFO!$J122=0,COUNTRY_INFO!$J122=4)),0,COUNTRY_INFO!$F122))</f>
        <v>13202</v>
      </c>
      <c r="F122" s="15">
        <f t="shared" si="34"/>
        <v>20274</v>
      </c>
      <c r="G122" s="16">
        <f>IF(AND(INTRO!$E$37="Non-endemic",INTRO!$E$41="Non-endemic"),0,COUNTRY_INFO!P122)</f>
        <v>0</v>
      </c>
      <c r="H122" s="16">
        <f>IF(AND(INTRO!$E$37="Non-endemic",INTRO!$E$41="Non-endemic"),0,COUNTRY_INFO!R122)</f>
        <v>1</v>
      </c>
      <c r="I122" s="15">
        <f>IF(INTRO!$E$39="Non-endemic",IF($G122=1,DEC!I122,0),IF($G122=1,IVM!G122,0))</f>
        <v>0</v>
      </c>
      <c r="J122" s="31" t="s">
        <v>336</v>
      </c>
      <c r="K122" s="52">
        <f>IF($J122="ALB", IF(INTRO!$E$39="Non-endemic", IF($H122&lt;&gt;0, IF($I122=0, $D122*$H122, $D122*($H122-$G122)), 0), $D122*$H122), 0)</f>
        <v>7072</v>
      </c>
      <c r="L122" s="15">
        <f t="shared" si="35"/>
        <v>13202</v>
      </c>
      <c r="M122" s="3">
        <v>0</v>
      </c>
      <c r="N122" s="15">
        <f t="shared" si="36"/>
        <v>20274</v>
      </c>
      <c r="O122" s="52">
        <f>IF($J122="MBD", IF(INTRO!$E$39="Non-endemic", IF($H122&lt;&gt;0, IF($I122=0, $D122*$H122, $D122*($H122-$G122)), 0), $D122*$H122), 0)</f>
        <v>0</v>
      </c>
      <c r="P122" s="15">
        <f t="shared" si="37"/>
        <v>0</v>
      </c>
      <c r="Q122" s="3">
        <v>0</v>
      </c>
      <c r="R122" s="15">
        <f t="shared" si="38"/>
        <v>0</v>
      </c>
      <c r="S122" s="3">
        <v>0</v>
      </c>
      <c r="T122" s="17">
        <f t="shared" si="39"/>
        <v>0</v>
      </c>
      <c r="U122" s="17">
        <f t="shared" si="40"/>
        <v>0</v>
      </c>
      <c r="V122" s="27"/>
      <c r="W122" s="17">
        <f t="shared" si="41"/>
        <v>13202</v>
      </c>
      <c r="X122" s="17">
        <f t="shared" si="42"/>
        <v>67</v>
      </c>
      <c r="Y122" s="3">
        <v>0</v>
      </c>
      <c r="Z122" s="17">
        <f t="shared" si="43"/>
        <v>0</v>
      </c>
      <c r="AA122" s="17">
        <f t="shared" si="44"/>
        <v>0</v>
      </c>
    </row>
    <row r="123" spans="1:27" x14ac:dyDescent="0.25">
      <c r="A123" s="14" t="str">
        <f>IF(AND(INTRO!$E$37="Non-endemic",INTRO!$E$41="Non-endemic")," ",IF(COUNTRY_INFO!A123=0," ",COUNTRY_INFO!A123))</f>
        <v>Angola</v>
      </c>
      <c r="B123" s="14" t="str">
        <f>IF(AND(INTRO!$E$37="Non-endemic",INTRO!$E$41="Non-endemic")," ",IF(COUNTRY_INFO!B123=0," ",COUNTRY_INFO!B123))</f>
        <v>MALANGE</v>
      </c>
      <c r="C123" s="14" t="str">
        <f>IF(AND(INTRO!$E$37="Non-endemic",INTRO!$E$41="Non-endemic")," ",IF(COUNTRY_INFO!C123=0," ",COUNTRY_INFO!C123))</f>
        <v>CANGANDALA</v>
      </c>
      <c r="D123" s="15">
        <f>IF(AND(INTRO!$E$37="Non-endemic",INTRO!$E$41="Non-endemic"),0,IF(AND(OR(COUNTRY_INFO!$H123=0,COUNTRY_INFO!$H123=4,COUNTRY_INFO!$H123=99),OR(COUNTRY_INFO!$J123=0,COUNTRY_INFO!$J123=4)),0,COUNTRY_INFO!$E123))</f>
        <v>7014</v>
      </c>
      <c r="E123" s="15">
        <f>IF(AND(INTRO!$E$37="Non-endemic",INTRO!$E$41="Non-endemic"),0,IF(AND(OR(COUNTRY_INFO!$H123=0,COUNTRY_INFO!$H123=4,COUNTRY_INFO!$H123=99),OR(COUNTRY_INFO!$J123=0,COUNTRY_INFO!$J123=4)),0,COUNTRY_INFO!$F123))</f>
        <v>13093</v>
      </c>
      <c r="F123" s="15">
        <f t="shared" si="34"/>
        <v>20107</v>
      </c>
      <c r="G123" s="16">
        <f>IF(AND(INTRO!$E$37="Non-endemic",INTRO!$E$41="Non-endemic"),0,COUNTRY_INFO!P123)</f>
        <v>0</v>
      </c>
      <c r="H123" s="16">
        <f>IF(AND(INTRO!$E$37="Non-endemic",INTRO!$E$41="Non-endemic"),0,COUNTRY_INFO!R123)</f>
        <v>1</v>
      </c>
      <c r="I123" s="15">
        <f>IF(INTRO!$E$39="Non-endemic",IF($G123=1,DEC!I123,0),IF($G123=1,IVM!G123,0))</f>
        <v>0</v>
      </c>
      <c r="J123" s="31" t="s">
        <v>336</v>
      </c>
      <c r="K123" s="52">
        <f>IF($J123="ALB", IF(INTRO!$E$39="Non-endemic", IF($H123&lt;&gt;0, IF($I123=0, $D123*$H123, $D123*($H123-$G123)), 0), $D123*$H123), 0)</f>
        <v>7014</v>
      </c>
      <c r="L123" s="15">
        <f t="shared" si="35"/>
        <v>13093</v>
      </c>
      <c r="M123" s="3">
        <v>0</v>
      </c>
      <c r="N123" s="15">
        <f t="shared" si="36"/>
        <v>20107</v>
      </c>
      <c r="O123" s="52">
        <f>IF($J123="MBD", IF(INTRO!$E$39="Non-endemic", IF($H123&lt;&gt;0, IF($I123=0, $D123*$H123, $D123*($H123-$G123)), 0), $D123*$H123), 0)</f>
        <v>0</v>
      </c>
      <c r="P123" s="15">
        <f t="shared" si="37"/>
        <v>0</v>
      </c>
      <c r="Q123" s="3">
        <v>0</v>
      </c>
      <c r="R123" s="15">
        <f t="shared" si="38"/>
        <v>0</v>
      </c>
      <c r="S123" s="3">
        <v>0</v>
      </c>
      <c r="T123" s="17">
        <f t="shared" si="39"/>
        <v>0</v>
      </c>
      <c r="U123" s="17">
        <f t="shared" si="40"/>
        <v>0</v>
      </c>
      <c r="V123" s="27"/>
      <c r="W123" s="17">
        <f t="shared" si="41"/>
        <v>13093</v>
      </c>
      <c r="X123" s="17">
        <f t="shared" si="42"/>
        <v>66</v>
      </c>
      <c r="Y123" s="3">
        <v>0</v>
      </c>
      <c r="Z123" s="17">
        <f t="shared" si="43"/>
        <v>0</v>
      </c>
      <c r="AA123" s="17">
        <f t="shared" si="44"/>
        <v>0</v>
      </c>
    </row>
    <row r="124" spans="1:27" x14ac:dyDescent="0.25">
      <c r="A124" s="14" t="str">
        <f>IF(AND(INTRO!$E$37="Non-endemic",INTRO!$E$41="Non-endemic")," ",IF(COUNTRY_INFO!A124=0," ",COUNTRY_INFO!A124))</f>
        <v>Angola</v>
      </c>
      <c r="B124" s="14" t="str">
        <f>IF(AND(INTRO!$E$37="Non-endemic",INTRO!$E$41="Non-endemic")," ",IF(COUNTRY_INFO!B124=0," ",COUNTRY_INFO!B124))</f>
        <v>MALANGE</v>
      </c>
      <c r="C124" s="14" t="str">
        <f>IF(AND(INTRO!$E$37="Non-endemic",INTRO!$E$41="Non-endemic")," ",IF(COUNTRY_INFO!C124=0," ",COUNTRY_INFO!C124))</f>
        <v>KAHOMBO</v>
      </c>
      <c r="D124" s="15">
        <f>IF(AND(INTRO!$E$37="Non-endemic",INTRO!$E$41="Non-endemic"),0,IF(AND(OR(COUNTRY_INFO!$H124=0,COUNTRY_INFO!$H124=4,COUNTRY_INFO!$H124=99),OR(COUNTRY_INFO!$J124=0,COUNTRY_INFO!$J124=4)),0,COUNTRY_INFO!$E124))</f>
        <v>3537</v>
      </c>
      <c r="E124" s="15">
        <f>IF(AND(INTRO!$E$37="Non-endemic",INTRO!$E$41="Non-endemic"),0,IF(AND(OR(COUNTRY_INFO!$H124=0,COUNTRY_INFO!$H124=4,COUNTRY_INFO!$H124=99),OR(COUNTRY_INFO!$J124=0,COUNTRY_INFO!$J124=4)),0,COUNTRY_INFO!$F124))</f>
        <v>6602</v>
      </c>
      <c r="F124" s="15">
        <f t="shared" si="34"/>
        <v>10139</v>
      </c>
      <c r="G124" s="16">
        <f>IF(AND(INTRO!$E$37="Non-endemic",INTRO!$E$41="Non-endemic"),0,COUNTRY_INFO!P124)</f>
        <v>0</v>
      </c>
      <c r="H124" s="16">
        <f>IF(AND(INTRO!$E$37="Non-endemic",INTRO!$E$41="Non-endemic"),0,COUNTRY_INFO!R124)</f>
        <v>1</v>
      </c>
      <c r="I124" s="15">
        <f>IF(INTRO!$E$39="Non-endemic",IF($G124=1,DEC!I124,0),IF($G124=1,IVM!G124,0))</f>
        <v>0</v>
      </c>
      <c r="J124" s="31" t="s">
        <v>336</v>
      </c>
      <c r="K124" s="52">
        <f>IF($J124="ALB", IF(INTRO!$E$39="Non-endemic", IF($H124&lt;&gt;0, IF($I124=0, $D124*$H124, $D124*($H124-$G124)), 0), $D124*$H124), 0)</f>
        <v>3537</v>
      </c>
      <c r="L124" s="15">
        <f t="shared" si="35"/>
        <v>6602</v>
      </c>
      <c r="M124" s="3">
        <v>0</v>
      </c>
      <c r="N124" s="15">
        <f t="shared" si="36"/>
        <v>10139</v>
      </c>
      <c r="O124" s="52">
        <f>IF($J124="MBD", IF(INTRO!$E$39="Non-endemic", IF($H124&lt;&gt;0, IF($I124=0, $D124*$H124, $D124*($H124-$G124)), 0), $D124*$H124), 0)</f>
        <v>0</v>
      </c>
      <c r="P124" s="15">
        <f t="shared" si="37"/>
        <v>0</v>
      </c>
      <c r="Q124" s="3">
        <v>0</v>
      </c>
      <c r="R124" s="15">
        <f t="shared" si="38"/>
        <v>0</v>
      </c>
      <c r="S124" s="3">
        <v>0</v>
      </c>
      <c r="T124" s="17">
        <f t="shared" si="39"/>
        <v>0</v>
      </c>
      <c r="U124" s="17">
        <f t="shared" si="40"/>
        <v>0</v>
      </c>
      <c r="V124" s="27"/>
      <c r="W124" s="17">
        <f t="shared" si="41"/>
        <v>6602</v>
      </c>
      <c r="X124" s="17">
        <f t="shared" si="42"/>
        <v>34</v>
      </c>
      <c r="Y124" s="3">
        <v>0</v>
      </c>
      <c r="Z124" s="17">
        <f t="shared" si="43"/>
        <v>0</v>
      </c>
      <c r="AA124" s="17">
        <f t="shared" si="44"/>
        <v>0</v>
      </c>
    </row>
    <row r="125" spans="1:27" x14ac:dyDescent="0.25">
      <c r="A125" s="14" t="str">
        <f>IF(AND(INTRO!$E$37="Non-endemic",INTRO!$E$41="Non-endemic")," ",IF(COUNTRY_INFO!A125=0," ",COUNTRY_INFO!A125))</f>
        <v>Angola</v>
      </c>
      <c r="B125" s="14" t="str">
        <f>IF(AND(INTRO!$E$37="Non-endemic",INTRO!$E$41="Non-endemic")," ",IF(COUNTRY_INFO!B125=0," ",COUNTRY_INFO!B125))</f>
        <v>MALANGE</v>
      </c>
      <c r="C125" s="14" t="str">
        <f>IF(AND(INTRO!$E$37="Non-endemic",INTRO!$E$41="Non-endemic")," ",IF(COUNTRY_INFO!C125=0," ",COUNTRY_INFO!C125))</f>
        <v>KALANDULA</v>
      </c>
      <c r="D125" s="15">
        <f>IF(AND(INTRO!$E$37="Non-endemic",INTRO!$E$41="Non-endemic"),0,IF(AND(OR(COUNTRY_INFO!$H125=0,COUNTRY_INFO!$H125=4,COUNTRY_INFO!$H125=99),OR(COUNTRY_INFO!$J125=0,COUNTRY_INFO!$J125=4)),0,COUNTRY_INFO!$E125))</f>
        <v>13917</v>
      </c>
      <c r="E125" s="15">
        <f>IF(AND(INTRO!$E$37="Non-endemic",INTRO!$E$41="Non-endemic"),0,IF(AND(OR(COUNTRY_INFO!$H125=0,COUNTRY_INFO!$H125=4,COUNTRY_INFO!$H125=99),OR(COUNTRY_INFO!$J125=0,COUNTRY_INFO!$J125=4)),0,COUNTRY_INFO!$F125))</f>
        <v>25979</v>
      </c>
      <c r="F125" s="15">
        <f t="shared" si="34"/>
        <v>39896</v>
      </c>
      <c r="G125" s="16">
        <f>IF(AND(INTRO!$E$37="Non-endemic",INTRO!$E$41="Non-endemic"),0,COUNTRY_INFO!P125)</f>
        <v>0</v>
      </c>
      <c r="H125" s="16">
        <f>IF(AND(INTRO!$E$37="Non-endemic",INTRO!$E$41="Non-endemic"),0,COUNTRY_INFO!R125)</f>
        <v>1</v>
      </c>
      <c r="I125" s="15">
        <f>IF(INTRO!$E$39="Non-endemic",IF($G125=1,DEC!I125,0),IF($G125=1,IVM!G125,0))</f>
        <v>0</v>
      </c>
      <c r="J125" s="31" t="s">
        <v>336</v>
      </c>
      <c r="K125" s="52">
        <f>IF($J125="ALB", IF(INTRO!$E$39="Non-endemic", IF($H125&lt;&gt;0, IF($I125=0, $D125*$H125, $D125*($H125-$G125)), 0), $D125*$H125), 0)</f>
        <v>13917</v>
      </c>
      <c r="L125" s="15">
        <f t="shared" si="35"/>
        <v>25979</v>
      </c>
      <c r="M125" s="3">
        <v>0</v>
      </c>
      <c r="N125" s="15">
        <f t="shared" si="36"/>
        <v>39896</v>
      </c>
      <c r="O125" s="52">
        <f>IF($J125="MBD", IF(INTRO!$E$39="Non-endemic", IF($H125&lt;&gt;0, IF($I125=0, $D125*$H125, $D125*($H125-$G125)), 0), $D125*$H125), 0)</f>
        <v>0</v>
      </c>
      <c r="P125" s="15">
        <f t="shared" si="37"/>
        <v>0</v>
      </c>
      <c r="Q125" s="3">
        <v>0</v>
      </c>
      <c r="R125" s="15">
        <f t="shared" si="38"/>
        <v>0</v>
      </c>
      <c r="S125" s="3">
        <v>0</v>
      </c>
      <c r="T125" s="17">
        <f t="shared" si="39"/>
        <v>0</v>
      </c>
      <c r="U125" s="17">
        <f t="shared" si="40"/>
        <v>0</v>
      </c>
      <c r="V125" s="27"/>
      <c r="W125" s="17">
        <f t="shared" si="41"/>
        <v>25979</v>
      </c>
      <c r="X125" s="17">
        <f t="shared" si="42"/>
        <v>130</v>
      </c>
      <c r="Y125" s="3">
        <v>0</v>
      </c>
      <c r="Z125" s="17">
        <f t="shared" si="43"/>
        <v>0</v>
      </c>
      <c r="AA125" s="17">
        <f t="shared" si="44"/>
        <v>0</v>
      </c>
    </row>
    <row r="126" spans="1:27" x14ac:dyDescent="0.25">
      <c r="A126" s="14" t="str">
        <f>IF(AND(INTRO!$E$37="Non-endemic",INTRO!$E$41="Non-endemic")," ",IF(COUNTRY_INFO!A126=0," ",COUNTRY_INFO!A126))</f>
        <v>Angola</v>
      </c>
      <c r="B126" s="14" t="str">
        <f>IF(AND(INTRO!$E$37="Non-endemic",INTRO!$E$41="Non-endemic")," ",IF(COUNTRY_INFO!B126=0," ",COUNTRY_INFO!B126))</f>
        <v>MALANGE</v>
      </c>
      <c r="C126" s="14" t="str">
        <f>IF(AND(INTRO!$E$37="Non-endemic",INTRO!$E$41="Non-endemic")," ",IF(COUNTRY_INFO!C126=0," ",COUNTRY_INFO!C126))</f>
        <v>KIWABA NZOGI</v>
      </c>
      <c r="D126" s="15">
        <f>IF(AND(INTRO!$E$37="Non-endemic",INTRO!$E$41="Non-endemic"),0,IF(AND(OR(COUNTRY_INFO!$H126=0,COUNTRY_INFO!$H126=4,COUNTRY_INFO!$H126=99),OR(COUNTRY_INFO!$J126=0,COUNTRY_INFO!$J126=4)),0,COUNTRY_INFO!$E126))</f>
        <v>2303</v>
      </c>
      <c r="E126" s="15">
        <f>IF(AND(INTRO!$E$37="Non-endemic",INTRO!$E$41="Non-endemic"),0,IF(AND(OR(COUNTRY_INFO!$H126=0,COUNTRY_INFO!$H126=4,COUNTRY_INFO!$H126=99),OR(COUNTRY_INFO!$J126=0,COUNTRY_INFO!$J126=4)),0,COUNTRY_INFO!$F126))</f>
        <v>4300</v>
      </c>
      <c r="F126" s="15">
        <f t="shared" si="34"/>
        <v>6603</v>
      </c>
      <c r="G126" s="16">
        <f>IF(AND(INTRO!$E$37="Non-endemic",INTRO!$E$41="Non-endemic"),0,COUNTRY_INFO!P126)</f>
        <v>0</v>
      </c>
      <c r="H126" s="16">
        <f>IF(AND(INTRO!$E$37="Non-endemic",INTRO!$E$41="Non-endemic"),0,COUNTRY_INFO!R126)</f>
        <v>1</v>
      </c>
      <c r="I126" s="15">
        <f>IF(INTRO!$E$39="Non-endemic",IF($G126=1,DEC!I126,0),IF($G126=1,IVM!G126,0))</f>
        <v>0</v>
      </c>
      <c r="J126" s="31" t="s">
        <v>336</v>
      </c>
      <c r="K126" s="52">
        <f>IF($J126="ALB", IF(INTRO!$E$39="Non-endemic", IF($H126&lt;&gt;0, IF($I126=0, $D126*$H126, $D126*($H126-$G126)), 0), $D126*$H126), 0)</f>
        <v>2303</v>
      </c>
      <c r="L126" s="15">
        <f t="shared" si="35"/>
        <v>4300</v>
      </c>
      <c r="M126" s="3">
        <v>0</v>
      </c>
      <c r="N126" s="15">
        <f t="shared" si="36"/>
        <v>6603</v>
      </c>
      <c r="O126" s="52">
        <f>IF($J126="MBD", IF(INTRO!$E$39="Non-endemic", IF($H126&lt;&gt;0, IF($I126=0, $D126*$H126, $D126*($H126-$G126)), 0), $D126*$H126), 0)</f>
        <v>0</v>
      </c>
      <c r="P126" s="15">
        <f t="shared" si="37"/>
        <v>0</v>
      </c>
      <c r="Q126" s="3">
        <v>0</v>
      </c>
      <c r="R126" s="15">
        <f t="shared" si="38"/>
        <v>0</v>
      </c>
      <c r="S126" s="3">
        <v>0</v>
      </c>
      <c r="T126" s="17">
        <f t="shared" si="39"/>
        <v>0</v>
      </c>
      <c r="U126" s="17">
        <f t="shared" si="40"/>
        <v>0</v>
      </c>
      <c r="V126" s="27"/>
      <c r="W126" s="17">
        <f t="shared" si="41"/>
        <v>4300</v>
      </c>
      <c r="X126" s="17">
        <f t="shared" si="42"/>
        <v>22</v>
      </c>
      <c r="Y126" s="3">
        <v>0</v>
      </c>
      <c r="Z126" s="17">
        <f t="shared" si="43"/>
        <v>0</v>
      </c>
      <c r="AA126" s="17">
        <f t="shared" si="44"/>
        <v>0</v>
      </c>
    </row>
    <row r="127" spans="1:27" x14ac:dyDescent="0.25">
      <c r="A127" s="14" t="str">
        <f>IF(AND(INTRO!$E$37="Non-endemic",INTRO!$E$41="Non-endemic")," ",IF(COUNTRY_INFO!A127=0," ",COUNTRY_INFO!A127))</f>
        <v>Angola</v>
      </c>
      <c r="B127" s="14" t="str">
        <f>IF(AND(INTRO!$E$37="Non-endemic",INTRO!$E$41="Non-endemic")," ",IF(COUNTRY_INFO!B127=0," ",COUNTRY_INFO!B127))</f>
        <v>MALANGE</v>
      </c>
      <c r="C127" s="14" t="str">
        <f>IF(AND(INTRO!$E$37="Non-endemic",INTRO!$E$41="Non-endemic")," ",IF(COUNTRY_INFO!C127=0," ",COUNTRY_INFO!C127))</f>
        <v>KUNDA DIA BASE</v>
      </c>
      <c r="D127" s="15">
        <f>IF(AND(INTRO!$E$37="Non-endemic",INTRO!$E$41="Non-endemic"),0,IF(AND(OR(COUNTRY_INFO!$H127=0,COUNTRY_INFO!$H127=4,COUNTRY_INFO!$H127=99),OR(COUNTRY_INFO!$J127=0,COUNTRY_INFO!$J127=4)),0,COUNTRY_INFO!$E127))</f>
        <v>2183</v>
      </c>
      <c r="E127" s="15">
        <f>IF(AND(INTRO!$E$37="Non-endemic",INTRO!$E$41="Non-endemic"),0,IF(AND(OR(COUNTRY_INFO!$H127=0,COUNTRY_INFO!$H127=4,COUNTRY_INFO!$H127=99),OR(COUNTRY_INFO!$J127=0,COUNTRY_INFO!$J127=4)),0,COUNTRY_INFO!$F127))</f>
        <v>4075</v>
      </c>
      <c r="F127" s="15">
        <f t="shared" si="34"/>
        <v>6258</v>
      </c>
      <c r="G127" s="16">
        <f>IF(AND(INTRO!$E$37="Non-endemic",INTRO!$E$41="Non-endemic"),0,COUNTRY_INFO!P127)</f>
        <v>0</v>
      </c>
      <c r="H127" s="16">
        <f>IF(AND(INTRO!$E$37="Non-endemic",INTRO!$E$41="Non-endemic"),0,COUNTRY_INFO!R127)</f>
        <v>1</v>
      </c>
      <c r="I127" s="15">
        <f>IF(INTRO!$E$39="Non-endemic",IF($G127=1,DEC!I127,0),IF($G127=1,IVM!G127,0))</f>
        <v>0</v>
      </c>
      <c r="J127" s="31" t="s">
        <v>336</v>
      </c>
      <c r="K127" s="52">
        <f>IF($J127="ALB", IF(INTRO!$E$39="Non-endemic", IF($H127&lt;&gt;0, IF($I127=0, $D127*$H127, $D127*($H127-$G127)), 0), $D127*$H127), 0)</f>
        <v>2183</v>
      </c>
      <c r="L127" s="15">
        <f t="shared" si="35"/>
        <v>4075</v>
      </c>
      <c r="M127" s="3">
        <v>0</v>
      </c>
      <c r="N127" s="15">
        <f t="shared" si="36"/>
        <v>6258</v>
      </c>
      <c r="O127" s="52">
        <f>IF($J127="MBD", IF(INTRO!$E$39="Non-endemic", IF($H127&lt;&gt;0, IF($I127=0, $D127*$H127, $D127*($H127-$G127)), 0), $D127*$H127), 0)</f>
        <v>0</v>
      </c>
      <c r="P127" s="15">
        <f t="shared" si="37"/>
        <v>0</v>
      </c>
      <c r="Q127" s="3">
        <v>0</v>
      </c>
      <c r="R127" s="15">
        <f t="shared" si="38"/>
        <v>0</v>
      </c>
      <c r="S127" s="3">
        <v>0</v>
      </c>
      <c r="T127" s="17">
        <f t="shared" si="39"/>
        <v>0</v>
      </c>
      <c r="U127" s="17">
        <f t="shared" si="40"/>
        <v>0</v>
      </c>
      <c r="V127" s="27"/>
      <c r="W127" s="17">
        <f t="shared" si="41"/>
        <v>4075</v>
      </c>
      <c r="X127" s="17">
        <f t="shared" si="42"/>
        <v>21</v>
      </c>
      <c r="Y127" s="3">
        <v>0</v>
      </c>
      <c r="Z127" s="17">
        <f t="shared" si="43"/>
        <v>0</v>
      </c>
      <c r="AA127" s="17">
        <f t="shared" si="44"/>
        <v>0</v>
      </c>
    </row>
    <row r="128" spans="1:27" x14ac:dyDescent="0.25">
      <c r="A128" s="14" t="str">
        <f>IF(AND(INTRO!$E$37="Non-endemic",INTRO!$E$41="Non-endemic")," ",IF(COUNTRY_INFO!A128=0," ",COUNTRY_INFO!A128))</f>
        <v>Angola</v>
      </c>
      <c r="B128" s="14" t="str">
        <f>IF(AND(INTRO!$E$37="Non-endemic",INTRO!$E$41="Non-endemic")," ",IF(COUNTRY_INFO!B128=0," ",COUNTRY_INFO!B128))</f>
        <v>MALANGE</v>
      </c>
      <c r="C128" s="14" t="str">
        <f>IF(AND(INTRO!$E$37="Non-endemic",INTRO!$E$41="Non-endemic")," ",IF(COUNTRY_INFO!C128=0," ",COUNTRY_INFO!C128))</f>
        <v>LUQUEMBO</v>
      </c>
      <c r="D128" s="15">
        <f>IF(AND(INTRO!$E$37="Non-endemic",INTRO!$E$41="Non-endemic"),0,IF(AND(OR(COUNTRY_INFO!$H128=0,COUNTRY_INFO!$H128=4,COUNTRY_INFO!$H128=99),OR(COUNTRY_INFO!$J128=0,COUNTRY_INFO!$J128=4)),0,COUNTRY_INFO!$E128))</f>
        <v>8260</v>
      </c>
      <c r="E128" s="15">
        <f>IF(AND(INTRO!$E$37="Non-endemic",INTRO!$E$41="Non-endemic"),0,IF(AND(OR(COUNTRY_INFO!$H128=0,COUNTRY_INFO!$H128=4,COUNTRY_INFO!$H128=99),OR(COUNTRY_INFO!$J128=0,COUNTRY_INFO!$J128=4)),0,COUNTRY_INFO!$F128))</f>
        <v>15419</v>
      </c>
      <c r="F128" s="15">
        <f t="shared" si="34"/>
        <v>23679</v>
      </c>
      <c r="G128" s="16">
        <f>IF(AND(INTRO!$E$37="Non-endemic",INTRO!$E$41="Non-endemic"),0,COUNTRY_INFO!P128)</f>
        <v>0</v>
      </c>
      <c r="H128" s="16">
        <f>IF(AND(INTRO!$E$37="Non-endemic",INTRO!$E$41="Non-endemic"),0,COUNTRY_INFO!R128)</f>
        <v>1</v>
      </c>
      <c r="I128" s="15">
        <f>IF(INTRO!$E$39="Non-endemic",IF($G128=1,DEC!I128,0),IF($G128=1,IVM!G128,0))</f>
        <v>0</v>
      </c>
      <c r="J128" s="31" t="s">
        <v>336</v>
      </c>
      <c r="K128" s="52">
        <f>IF($J128="ALB", IF(INTRO!$E$39="Non-endemic", IF($H128&lt;&gt;0, IF($I128=0, $D128*$H128, $D128*($H128-$G128)), 0), $D128*$H128), 0)</f>
        <v>8260</v>
      </c>
      <c r="L128" s="15">
        <f t="shared" si="35"/>
        <v>15419</v>
      </c>
      <c r="M128" s="3">
        <v>0</v>
      </c>
      <c r="N128" s="15">
        <f t="shared" si="36"/>
        <v>23679</v>
      </c>
      <c r="O128" s="52">
        <f>IF($J128="MBD", IF(INTRO!$E$39="Non-endemic", IF($H128&lt;&gt;0, IF($I128=0, $D128*$H128, $D128*($H128-$G128)), 0), $D128*$H128), 0)</f>
        <v>0</v>
      </c>
      <c r="P128" s="15">
        <f t="shared" si="37"/>
        <v>0</v>
      </c>
      <c r="Q128" s="3">
        <v>0</v>
      </c>
      <c r="R128" s="15">
        <f t="shared" si="38"/>
        <v>0</v>
      </c>
      <c r="S128" s="3">
        <v>0</v>
      </c>
      <c r="T128" s="17">
        <f t="shared" si="39"/>
        <v>0</v>
      </c>
      <c r="U128" s="17">
        <f t="shared" si="40"/>
        <v>0</v>
      </c>
      <c r="V128" s="27"/>
      <c r="W128" s="17">
        <f t="shared" si="41"/>
        <v>15419</v>
      </c>
      <c r="X128" s="17">
        <f t="shared" si="42"/>
        <v>78</v>
      </c>
      <c r="Y128" s="3">
        <v>0</v>
      </c>
      <c r="Z128" s="17">
        <f t="shared" si="43"/>
        <v>0</v>
      </c>
      <c r="AA128" s="17">
        <f t="shared" si="44"/>
        <v>0</v>
      </c>
    </row>
    <row r="129" spans="1:27" x14ac:dyDescent="0.25">
      <c r="A129" s="14" t="str">
        <f>IF(AND(INTRO!$E$37="Non-endemic",INTRO!$E$41="Non-endemic")," ",IF(COUNTRY_INFO!A129=0," ",COUNTRY_INFO!A129))</f>
        <v>Angola</v>
      </c>
      <c r="B129" s="14" t="str">
        <f>IF(AND(INTRO!$E$37="Non-endemic",INTRO!$E$41="Non-endemic")," ",IF(COUNTRY_INFO!B129=0," ",COUNTRY_INFO!B129))</f>
        <v>MALANGE</v>
      </c>
      <c r="C129" s="14" t="str">
        <f>IF(AND(INTRO!$E$37="Non-endemic",INTRO!$E$41="Non-endemic")," ",IF(COUNTRY_INFO!C129=0," ",COUNTRY_INFO!C129))</f>
        <v>MALANGE</v>
      </c>
      <c r="D129" s="15">
        <f>IF(AND(INTRO!$E$37="Non-endemic",INTRO!$E$41="Non-endemic"),0,IF(AND(OR(COUNTRY_INFO!$H129=0,COUNTRY_INFO!$H129=4,COUNTRY_INFO!$H129=99),OR(COUNTRY_INFO!$J129=0,COUNTRY_INFO!$J129=4)),0,COUNTRY_INFO!$E129))</f>
        <v>77869</v>
      </c>
      <c r="E129" s="15">
        <f>IF(AND(INTRO!$E$37="Non-endemic",INTRO!$E$41="Non-endemic"),0,IF(AND(OR(COUNTRY_INFO!$H129=0,COUNTRY_INFO!$H129=4,COUNTRY_INFO!$H129=99),OR(COUNTRY_INFO!$J129=0,COUNTRY_INFO!$J129=4)),0,COUNTRY_INFO!$F129))</f>
        <v>145355</v>
      </c>
      <c r="F129" s="15">
        <f t="shared" si="34"/>
        <v>223224</v>
      </c>
      <c r="G129" s="16">
        <f>IF(AND(INTRO!$E$37="Non-endemic",INTRO!$E$41="Non-endemic"),0,COUNTRY_INFO!P129)</f>
        <v>0</v>
      </c>
      <c r="H129" s="16">
        <f>IF(AND(INTRO!$E$37="Non-endemic",INTRO!$E$41="Non-endemic"),0,COUNTRY_INFO!R129)</f>
        <v>1</v>
      </c>
      <c r="I129" s="15">
        <f>IF(INTRO!$E$39="Non-endemic",IF($G129=1,DEC!I129,0),IF($G129=1,IVM!G129,0))</f>
        <v>0</v>
      </c>
      <c r="J129" s="31" t="s">
        <v>336</v>
      </c>
      <c r="K129" s="52">
        <f>IF($J129="ALB", IF(INTRO!$E$39="Non-endemic", IF($H129&lt;&gt;0, IF($I129=0, $D129*$H129, $D129*($H129-$G129)), 0), $D129*$H129), 0)</f>
        <v>77869</v>
      </c>
      <c r="L129" s="15">
        <f t="shared" si="35"/>
        <v>145355</v>
      </c>
      <c r="M129" s="3">
        <v>0</v>
      </c>
      <c r="N129" s="15">
        <f t="shared" si="36"/>
        <v>223224</v>
      </c>
      <c r="O129" s="52">
        <f>IF($J129="MBD", IF(INTRO!$E$39="Non-endemic", IF($H129&lt;&gt;0, IF($I129=0, $D129*$H129, $D129*($H129-$G129)), 0), $D129*$H129), 0)</f>
        <v>0</v>
      </c>
      <c r="P129" s="15">
        <f t="shared" si="37"/>
        <v>0</v>
      </c>
      <c r="Q129" s="3">
        <v>0</v>
      </c>
      <c r="R129" s="15">
        <f t="shared" si="38"/>
        <v>0</v>
      </c>
      <c r="S129" s="3">
        <v>0</v>
      </c>
      <c r="T129" s="17">
        <f t="shared" si="39"/>
        <v>0</v>
      </c>
      <c r="U129" s="17">
        <f t="shared" si="40"/>
        <v>0</v>
      </c>
      <c r="V129" s="27"/>
      <c r="W129" s="17">
        <f t="shared" si="41"/>
        <v>145355</v>
      </c>
      <c r="X129" s="17">
        <f t="shared" si="42"/>
        <v>727</v>
      </c>
      <c r="Y129" s="3">
        <v>0</v>
      </c>
      <c r="Z129" s="17">
        <f t="shared" si="43"/>
        <v>0</v>
      </c>
      <c r="AA129" s="17">
        <f t="shared" si="44"/>
        <v>0</v>
      </c>
    </row>
    <row r="130" spans="1:27" x14ac:dyDescent="0.25">
      <c r="A130" s="14" t="str">
        <f>IF(AND(INTRO!$E$37="Non-endemic",INTRO!$E$41="Non-endemic")," ",IF(COUNTRY_INFO!A130=0," ",COUNTRY_INFO!A130))</f>
        <v>Angola</v>
      </c>
      <c r="B130" s="14" t="str">
        <f>IF(AND(INTRO!$E$37="Non-endemic",INTRO!$E$41="Non-endemic")," ",IF(COUNTRY_INFO!B130=0," ",COUNTRY_INFO!B130))</f>
        <v>MALANGE</v>
      </c>
      <c r="C130" s="14" t="str">
        <f>IF(AND(INTRO!$E$37="Non-endemic",INTRO!$E$41="Non-endemic")," ",IF(COUNTRY_INFO!C130=0," ",COUNTRY_INFO!C130))</f>
        <v>MARIMBA</v>
      </c>
      <c r="D130" s="15">
        <f>IF(AND(INTRO!$E$37="Non-endemic",INTRO!$E$41="Non-endemic"),0,IF(AND(OR(COUNTRY_INFO!$H130=0,COUNTRY_INFO!$H130=4,COUNTRY_INFO!$H130=99),OR(COUNTRY_INFO!$J130=0,COUNTRY_INFO!$J130=4)),0,COUNTRY_INFO!$E130))</f>
        <v>4330</v>
      </c>
      <c r="E130" s="15">
        <f>IF(AND(INTRO!$E$37="Non-endemic",INTRO!$E$41="Non-endemic"),0,IF(AND(OR(COUNTRY_INFO!$H130=0,COUNTRY_INFO!$H130=4,COUNTRY_INFO!$H130=99),OR(COUNTRY_INFO!$J130=0,COUNTRY_INFO!$J130=4)),0,COUNTRY_INFO!$F130))</f>
        <v>8083</v>
      </c>
      <c r="F130" s="15">
        <f t="shared" si="34"/>
        <v>12413</v>
      </c>
      <c r="G130" s="16">
        <f>IF(AND(INTRO!$E$37="Non-endemic",INTRO!$E$41="Non-endemic"),0,COUNTRY_INFO!P130)</f>
        <v>0</v>
      </c>
      <c r="H130" s="16">
        <f>IF(AND(INTRO!$E$37="Non-endemic",INTRO!$E$41="Non-endemic"),0,COUNTRY_INFO!R130)</f>
        <v>1</v>
      </c>
      <c r="I130" s="15">
        <f>IF(INTRO!$E$39="Non-endemic",IF($G130=1,DEC!I130,0),IF($G130=1,IVM!G130,0))</f>
        <v>0</v>
      </c>
      <c r="J130" s="31" t="s">
        <v>336</v>
      </c>
      <c r="K130" s="52">
        <f>IF($J130="ALB", IF(INTRO!$E$39="Non-endemic", IF($H130&lt;&gt;0, IF($I130=0, $D130*$H130, $D130*($H130-$G130)), 0), $D130*$H130), 0)</f>
        <v>4330</v>
      </c>
      <c r="L130" s="15">
        <f t="shared" si="35"/>
        <v>8083</v>
      </c>
      <c r="M130" s="3">
        <v>0</v>
      </c>
      <c r="N130" s="15">
        <f t="shared" si="36"/>
        <v>12413</v>
      </c>
      <c r="O130" s="52">
        <f>IF($J130="MBD", IF(INTRO!$E$39="Non-endemic", IF($H130&lt;&gt;0, IF($I130=0, $D130*$H130, $D130*($H130-$G130)), 0), $D130*$H130), 0)</f>
        <v>0</v>
      </c>
      <c r="P130" s="15">
        <f t="shared" si="37"/>
        <v>0</v>
      </c>
      <c r="Q130" s="3">
        <v>0</v>
      </c>
      <c r="R130" s="15">
        <f t="shared" si="38"/>
        <v>0</v>
      </c>
      <c r="S130" s="3">
        <v>0</v>
      </c>
      <c r="T130" s="17">
        <f t="shared" si="39"/>
        <v>0</v>
      </c>
      <c r="U130" s="17">
        <f t="shared" si="40"/>
        <v>0</v>
      </c>
      <c r="V130" s="27"/>
      <c r="W130" s="17">
        <f t="shared" si="41"/>
        <v>8083</v>
      </c>
      <c r="X130" s="17">
        <f t="shared" si="42"/>
        <v>41</v>
      </c>
      <c r="Y130" s="3">
        <v>0</v>
      </c>
      <c r="Z130" s="17">
        <f t="shared" si="43"/>
        <v>0</v>
      </c>
      <c r="AA130" s="17">
        <f t="shared" si="44"/>
        <v>0</v>
      </c>
    </row>
    <row r="131" spans="1:27" x14ac:dyDescent="0.25">
      <c r="A131" s="14" t="str">
        <f>IF(AND(INTRO!$E$37="Non-endemic",INTRO!$E$41="Non-endemic")," ",IF(COUNTRY_INFO!A131=0," ",COUNTRY_INFO!A131))</f>
        <v>Angola</v>
      </c>
      <c r="B131" s="14" t="str">
        <f>IF(AND(INTRO!$E$37="Non-endemic",INTRO!$E$41="Non-endemic")," ",IF(COUNTRY_INFO!B131=0," ",COUNTRY_INFO!B131))</f>
        <v>MALANGE</v>
      </c>
      <c r="C131" s="14" t="str">
        <f>IF(AND(INTRO!$E$37="Non-endemic",INTRO!$E$41="Non-endemic")," ",IF(COUNTRY_INFO!C131=0," ",COUNTRY_INFO!C131))</f>
        <v>MASSANGO</v>
      </c>
      <c r="D131" s="15">
        <f>IF(AND(INTRO!$E$37="Non-endemic",INTRO!$E$41="Non-endemic"),0,IF(AND(OR(COUNTRY_INFO!$H131=0,COUNTRY_INFO!$H131=4,COUNTRY_INFO!$H131=99),OR(COUNTRY_INFO!$J131=0,COUNTRY_INFO!$J131=4)),0,COUNTRY_INFO!$E131))</f>
        <v>5216</v>
      </c>
      <c r="E131" s="15">
        <f>IF(AND(INTRO!$E$37="Non-endemic",INTRO!$E$41="Non-endemic"),0,IF(AND(OR(COUNTRY_INFO!$H131=0,COUNTRY_INFO!$H131=4,COUNTRY_INFO!$H131=99),OR(COUNTRY_INFO!$J131=0,COUNTRY_INFO!$J131=4)),0,COUNTRY_INFO!$F131))</f>
        <v>9736</v>
      </c>
      <c r="F131" s="15">
        <f t="shared" si="34"/>
        <v>14952</v>
      </c>
      <c r="G131" s="16">
        <f>IF(AND(INTRO!$E$37="Non-endemic",INTRO!$E$41="Non-endemic"),0,COUNTRY_INFO!P131)</f>
        <v>0</v>
      </c>
      <c r="H131" s="16">
        <f>IF(AND(INTRO!$E$37="Non-endemic",INTRO!$E$41="Non-endemic"),0,COUNTRY_INFO!R131)</f>
        <v>1</v>
      </c>
      <c r="I131" s="15">
        <f>IF(INTRO!$E$39="Non-endemic",IF($G131=1,DEC!I131,0),IF($G131=1,IVM!G131,0))</f>
        <v>0</v>
      </c>
      <c r="J131" s="31" t="s">
        <v>336</v>
      </c>
      <c r="K131" s="52">
        <f>IF($J131="ALB", IF(INTRO!$E$39="Non-endemic", IF($H131&lt;&gt;0, IF($I131=0, $D131*$H131, $D131*($H131-$G131)), 0), $D131*$H131), 0)</f>
        <v>5216</v>
      </c>
      <c r="L131" s="15">
        <f t="shared" si="35"/>
        <v>9736</v>
      </c>
      <c r="M131" s="3">
        <v>0</v>
      </c>
      <c r="N131" s="15">
        <f t="shared" si="36"/>
        <v>14952</v>
      </c>
      <c r="O131" s="52">
        <f>IF($J131="MBD", IF(INTRO!$E$39="Non-endemic", IF($H131&lt;&gt;0, IF($I131=0, $D131*$H131, $D131*($H131-$G131)), 0), $D131*$H131), 0)</f>
        <v>0</v>
      </c>
      <c r="P131" s="15">
        <f t="shared" si="37"/>
        <v>0</v>
      </c>
      <c r="Q131" s="3">
        <v>0</v>
      </c>
      <c r="R131" s="15">
        <f t="shared" si="38"/>
        <v>0</v>
      </c>
      <c r="S131" s="3">
        <v>0</v>
      </c>
      <c r="T131" s="17">
        <f t="shared" si="39"/>
        <v>0</v>
      </c>
      <c r="U131" s="17">
        <f t="shared" si="40"/>
        <v>0</v>
      </c>
      <c r="V131" s="27"/>
      <c r="W131" s="17">
        <f t="shared" si="41"/>
        <v>9736</v>
      </c>
      <c r="X131" s="17">
        <f t="shared" si="42"/>
        <v>49</v>
      </c>
      <c r="Y131" s="3">
        <v>0</v>
      </c>
      <c r="Z131" s="17">
        <f t="shared" si="43"/>
        <v>0</v>
      </c>
      <c r="AA131" s="17">
        <f t="shared" si="44"/>
        <v>0</v>
      </c>
    </row>
    <row r="132" spans="1:27" x14ac:dyDescent="0.25">
      <c r="A132" s="14" t="str">
        <f>IF(AND(INTRO!$E$37="Non-endemic",INTRO!$E$41="Non-endemic")," ",IF(COUNTRY_INFO!A132=0," ",COUNTRY_INFO!A132))</f>
        <v>Angola</v>
      </c>
      <c r="B132" s="14" t="str">
        <f>IF(AND(INTRO!$E$37="Non-endemic",INTRO!$E$41="Non-endemic")," ",IF(COUNTRY_INFO!B132=0," ",COUNTRY_INFO!B132))</f>
        <v>MALANGE</v>
      </c>
      <c r="C132" s="14" t="str">
        <f>IF(AND(INTRO!$E$37="Non-endemic",INTRO!$E$41="Non-endemic")," ",IF(COUNTRY_INFO!C132=0," ",COUNTRY_INFO!C132))</f>
        <v>QUELA</v>
      </c>
      <c r="D132" s="15">
        <f>IF(AND(INTRO!$E$37="Non-endemic",INTRO!$E$41="Non-endemic"),0,IF(AND(OR(COUNTRY_INFO!$H132=0,COUNTRY_INFO!$H132=4,COUNTRY_INFO!$H132=99),OR(COUNTRY_INFO!$J132=0,COUNTRY_INFO!$J132=4)),0,COUNTRY_INFO!$E132))</f>
        <v>3494</v>
      </c>
      <c r="E132" s="15">
        <f>IF(AND(INTRO!$E$37="Non-endemic",INTRO!$E$41="Non-endemic"),0,IF(AND(OR(COUNTRY_INFO!$H132=0,COUNTRY_INFO!$H132=4,COUNTRY_INFO!$H132=99),OR(COUNTRY_INFO!$J132=0,COUNTRY_INFO!$J132=4)),0,COUNTRY_INFO!$F132))</f>
        <v>6523</v>
      </c>
      <c r="F132" s="15">
        <f t="shared" si="34"/>
        <v>10017</v>
      </c>
      <c r="G132" s="16">
        <f>IF(AND(INTRO!$E$37="Non-endemic",INTRO!$E$41="Non-endemic"),0,COUNTRY_INFO!P132)</f>
        <v>0</v>
      </c>
      <c r="H132" s="16">
        <f>IF(AND(INTRO!$E$37="Non-endemic",INTRO!$E$41="Non-endemic"),0,COUNTRY_INFO!R132)</f>
        <v>1</v>
      </c>
      <c r="I132" s="15">
        <f>IF(INTRO!$E$39="Non-endemic",IF($G132=1,DEC!I132,0),IF($G132=1,IVM!G132,0))</f>
        <v>0</v>
      </c>
      <c r="J132" s="31" t="s">
        <v>336</v>
      </c>
      <c r="K132" s="52">
        <f>IF($J132="ALB", IF(INTRO!$E$39="Non-endemic", IF($H132&lt;&gt;0, IF($I132=0, $D132*$H132, $D132*($H132-$G132)), 0), $D132*$H132), 0)</f>
        <v>3494</v>
      </c>
      <c r="L132" s="15">
        <f t="shared" si="35"/>
        <v>6523</v>
      </c>
      <c r="M132" s="3">
        <v>0</v>
      </c>
      <c r="N132" s="15">
        <f t="shared" si="36"/>
        <v>10017</v>
      </c>
      <c r="O132" s="52">
        <f>IF($J132="MBD", IF(INTRO!$E$39="Non-endemic", IF($H132&lt;&gt;0, IF($I132=0, $D132*$H132, $D132*($H132-$G132)), 0), $D132*$H132), 0)</f>
        <v>0</v>
      </c>
      <c r="P132" s="15">
        <f t="shared" si="37"/>
        <v>0</v>
      </c>
      <c r="Q132" s="3">
        <v>0</v>
      </c>
      <c r="R132" s="15">
        <f t="shared" si="38"/>
        <v>0</v>
      </c>
      <c r="S132" s="3">
        <v>0</v>
      </c>
      <c r="T132" s="17">
        <f t="shared" si="39"/>
        <v>0</v>
      </c>
      <c r="U132" s="17">
        <f t="shared" si="40"/>
        <v>0</v>
      </c>
      <c r="V132" s="27"/>
      <c r="W132" s="17">
        <f t="shared" si="41"/>
        <v>6523</v>
      </c>
      <c r="X132" s="17">
        <f t="shared" si="42"/>
        <v>33</v>
      </c>
      <c r="Y132" s="3">
        <v>0</v>
      </c>
      <c r="Z132" s="17">
        <f t="shared" si="43"/>
        <v>0</v>
      </c>
      <c r="AA132" s="17">
        <f t="shared" si="44"/>
        <v>0</v>
      </c>
    </row>
    <row r="133" spans="1:27" x14ac:dyDescent="0.25">
      <c r="A133" s="14" t="str">
        <f>IF(AND(INTRO!$E$37="Non-endemic",INTRO!$E$41="Non-endemic")," ",IF(COUNTRY_INFO!A133=0," ",COUNTRY_INFO!A133))</f>
        <v>Angola</v>
      </c>
      <c r="B133" s="14" t="str">
        <f>IF(AND(INTRO!$E$37="Non-endemic",INTRO!$E$41="Non-endemic")," ",IF(COUNTRY_INFO!B133=0," ",COUNTRY_INFO!B133))</f>
        <v>MALANGE</v>
      </c>
      <c r="C133" s="14" t="str">
        <f>IF(AND(INTRO!$E$37="Non-endemic",INTRO!$E$41="Non-endemic")," ",IF(COUNTRY_INFO!C133=0," ",COUNTRY_INFO!C133))</f>
        <v>QUIRIMA</v>
      </c>
      <c r="D133" s="15">
        <f>IF(AND(INTRO!$E$37="Non-endemic",INTRO!$E$41="Non-endemic"),0,IF(AND(OR(COUNTRY_INFO!$H133=0,COUNTRY_INFO!$H133=4,COUNTRY_INFO!$H133=99),OR(COUNTRY_INFO!$J133=0,COUNTRY_INFO!$J133=4)),0,COUNTRY_INFO!$E133))</f>
        <v>3559</v>
      </c>
      <c r="E133" s="15">
        <f>IF(AND(INTRO!$E$37="Non-endemic",INTRO!$E$41="Non-endemic"),0,IF(AND(OR(COUNTRY_INFO!$H133=0,COUNTRY_INFO!$H133=4,COUNTRY_INFO!$H133=99),OR(COUNTRY_INFO!$J133=0,COUNTRY_INFO!$J133=4)),0,COUNTRY_INFO!$F133))</f>
        <v>6643</v>
      </c>
      <c r="F133" s="15">
        <f t="shared" si="34"/>
        <v>10202</v>
      </c>
      <c r="G133" s="16">
        <f>IF(AND(INTRO!$E$37="Non-endemic",INTRO!$E$41="Non-endemic"),0,COUNTRY_INFO!P133)</f>
        <v>0</v>
      </c>
      <c r="H133" s="16">
        <f>IF(AND(INTRO!$E$37="Non-endemic",INTRO!$E$41="Non-endemic"),0,COUNTRY_INFO!R133)</f>
        <v>1</v>
      </c>
      <c r="I133" s="15">
        <f>IF(INTRO!$E$39="Non-endemic",IF($G133=1,DEC!I133,0),IF($G133=1,IVM!G133,0))</f>
        <v>0</v>
      </c>
      <c r="J133" s="31" t="s">
        <v>336</v>
      </c>
      <c r="K133" s="52">
        <f>IF($J133="ALB", IF(INTRO!$E$39="Non-endemic", IF($H133&lt;&gt;0, IF($I133=0, $D133*$H133, $D133*($H133-$G133)), 0), $D133*$H133), 0)</f>
        <v>3559</v>
      </c>
      <c r="L133" s="15">
        <f t="shared" si="35"/>
        <v>6643</v>
      </c>
      <c r="M133" s="3">
        <v>0</v>
      </c>
      <c r="N133" s="15">
        <f t="shared" si="36"/>
        <v>10202</v>
      </c>
      <c r="O133" s="52">
        <f>IF($J133="MBD", IF(INTRO!$E$39="Non-endemic", IF($H133&lt;&gt;0, IF($I133=0, $D133*$H133, $D133*($H133-$G133)), 0), $D133*$H133), 0)</f>
        <v>0</v>
      </c>
      <c r="P133" s="15">
        <f t="shared" si="37"/>
        <v>0</v>
      </c>
      <c r="Q133" s="3">
        <v>0</v>
      </c>
      <c r="R133" s="15">
        <f t="shared" si="38"/>
        <v>0</v>
      </c>
      <c r="S133" s="3">
        <v>0</v>
      </c>
      <c r="T133" s="17">
        <f t="shared" si="39"/>
        <v>0</v>
      </c>
      <c r="U133" s="17">
        <f t="shared" si="40"/>
        <v>0</v>
      </c>
      <c r="V133" s="27"/>
      <c r="W133" s="17">
        <f t="shared" si="41"/>
        <v>6643</v>
      </c>
      <c r="X133" s="17">
        <f t="shared" si="42"/>
        <v>34</v>
      </c>
      <c r="Y133" s="3">
        <v>0</v>
      </c>
      <c r="Z133" s="17">
        <f t="shared" si="43"/>
        <v>0</v>
      </c>
      <c r="AA133" s="17">
        <f t="shared" si="44"/>
        <v>0</v>
      </c>
    </row>
    <row r="134" spans="1:27" x14ac:dyDescent="0.25">
      <c r="A134" s="14" t="str">
        <f>IF(AND(INTRO!$E$37="Non-endemic",INTRO!$E$41="Non-endemic")," ",IF(COUNTRY_INFO!A134=0," ",COUNTRY_INFO!A134))</f>
        <v>Angola</v>
      </c>
      <c r="B134" s="14" t="str">
        <f>IF(AND(INTRO!$E$37="Non-endemic",INTRO!$E$41="Non-endemic")," ",IF(COUNTRY_INFO!B134=0," ",COUNTRY_INFO!B134))</f>
        <v>MOXICO</v>
      </c>
      <c r="C134" s="14" t="str">
        <f>IF(AND(INTRO!$E$37="Non-endemic",INTRO!$E$41="Non-endemic")," ",IF(COUNTRY_INFO!C134=0," ",COUNTRY_INFO!C134))</f>
        <v>ALTO ZAMBEZE</v>
      </c>
      <c r="D134" s="15">
        <f>IF(AND(INTRO!$E$37="Non-endemic",INTRO!$E$41="Non-endemic"),0,IF(AND(OR(COUNTRY_INFO!$H134=0,COUNTRY_INFO!$H134=4,COUNTRY_INFO!$H134=99),OR(COUNTRY_INFO!$J134=0,COUNTRY_INFO!$J134=4)),0,COUNTRY_INFO!$E134))</f>
        <v>16070</v>
      </c>
      <c r="E134" s="15">
        <f>IF(AND(INTRO!$E$37="Non-endemic",INTRO!$E$41="Non-endemic"),0,IF(AND(OR(COUNTRY_INFO!$H134=0,COUNTRY_INFO!$H134=4,COUNTRY_INFO!$H134=99),OR(COUNTRY_INFO!$J134=0,COUNTRY_INFO!$J134=4)),0,COUNTRY_INFO!$F134))</f>
        <v>29997</v>
      </c>
      <c r="F134" s="15">
        <f t="shared" si="34"/>
        <v>46067</v>
      </c>
      <c r="G134" s="16">
        <f>IF(AND(INTRO!$E$37="Non-endemic",INTRO!$E$41="Non-endemic"),0,COUNTRY_INFO!P134)</f>
        <v>0</v>
      </c>
      <c r="H134" s="16">
        <f>IF(AND(INTRO!$E$37="Non-endemic",INTRO!$E$41="Non-endemic"),0,COUNTRY_INFO!R134)</f>
        <v>1</v>
      </c>
      <c r="I134" s="15">
        <f>IF(INTRO!$E$39="Non-endemic",IF($G134=1,DEC!I134,0),IF($G134=1,IVM!G134,0))</f>
        <v>0</v>
      </c>
      <c r="J134" s="31" t="s">
        <v>336</v>
      </c>
      <c r="K134" s="52">
        <f>IF($J134="ALB", IF(INTRO!$E$39="Non-endemic", IF($H134&lt;&gt;0, IF($I134=0, $D134*$H134, $D134*($H134-$G134)), 0), $D134*$H134), 0)</f>
        <v>16070</v>
      </c>
      <c r="L134" s="15">
        <f t="shared" si="35"/>
        <v>29997</v>
      </c>
      <c r="M134" s="3">
        <v>0</v>
      </c>
      <c r="N134" s="15">
        <f t="shared" si="36"/>
        <v>46067</v>
      </c>
      <c r="O134" s="52">
        <f>IF($J134="MBD", IF(INTRO!$E$39="Non-endemic", IF($H134&lt;&gt;0, IF($I134=0, $D134*$H134, $D134*($H134-$G134)), 0), $D134*$H134), 0)</f>
        <v>0</v>
      </c>
      <c r="P134" s="15">
        <f t="shared" si="37"/>
        <v>0</v>
      </c>
      <c r="Q134" s="3">
        <v>0</v>
      </c>
      <c r="R134" s="15">
        <f t="shared" si="38"/>
        <v>0</v>
      </c>
      <c r="S134" s="3">
        <v>0</v>
      </c>
      <c r="T134" s="17">
        <f t="shared" si="39"/>
        <v>0</v>
      </c>
      <c r="U134" s="17">
        <f t="shared" si="40"/>
        <v>0</v>
      </c>
      <c r="V134" s="27"/>
      <c r="W134" s="17">
        <f t="shared" si="41"/>
        <v>29997</v>
      </c>
      <c r="X134" s="17">
        <f t="shared" si="42"/>
        <v>150</v>
      </c>
      <c r="Y134" s="3">
        <v>0</v>
      </c>
      <c r="Z134" s="17">
        <f t="shared" si="43"/>
        <v>0</v>
      </c>
      <c r="AA134" s="17">
        <f t="shared" si="44"/>
        <v>0</v>
      </c>
    </row>
    <row r="135" spans="1:27" x14ac:dyDescent="0.25">
      <c r="A135" s="14" t="str">
        <f>IF(AND(INTRO!$E$37="Non-endemic",INTRO!$E$41="Non-endemic")," ",IF(COUNTRY_INFO!A135=0," ",COUNTRY_INFO!A135))</f>
        <v>Angola</v>
      </c>
      <c r="B135" s="14" t="str">
        <f>IF(AND(INTRO!$E$37="Non-endemic",INTRO!$E$41="Non-endemic")," ",IF(COUNTRY_INFO!B135=0," ",COUNTRY_INFO!B135))</f>
        <v>MOXICO</v>
      </c>
      <c r="C135" s="14" t="str">
        <f>IF(AND(INTRO!$E$37="Non-endemic",INTRO!$E$41="Non-endemic")," ",IF(COUNTRY_INFO!C135=0," ",COUNTRY_INFO!C135))</f>
        <v>CAMANONGUE</v>
      </c>
      <c r="D135" s="15">
        <f>IF(AND(INTRO!$E$37="Non-endemic",INTRO!$E$41="Non-endemic"),0,IF(AND(OR(COUNTRY_INFO!$H135=0,COUNTRY_INFO!$H135=4,COUNTRY_INFO!$H135=99),OR(COUNTRY_INFO!$J135=0,COUNTRY_INFO!$J135=4)),0,COUNTRY_INFO!$E135))</f>
        <v>5212</v>
      </c>
      <c r="E135" s="15">
        <f>IF(AND(INTRO!$E$37="Non-endemic",INTRO!$E$41="Non-endemic"),0,IF(AND(OR(COUNTRY_INFO!$H135=0,COUNTRY_INFO!$H135=4,COUNTRY_INFO!$H135=99),OR(COUNTRY_INFO!$J135=0,COUNTRY_INFO!$J135=4)),0,COUNTRY_INFO!$F135))</f>
        <v>9729</v>
      </c>
      <c r="F135" s="15">
        <f t="shared" si="34"/>
        <v>14941</v>
      </c>
      <c r="G135" s="16">
        <f>IF(AND(INTRO!$E$37="Non-endemic",INTRO!$E$41="Non-endemic"),0,COUNTRY_INFO!P135)</f>
        <v>0</v>
      </c>
      <c r="H135" s="16">
        <f>IF(AND(INTRO!$E$37="Non-endemic",INTRO!$E$41="Non-endemic"),0,COUNTRY_INFO!R135)</f>
        <v>1</v>
      </c>
      <c r="I135" s="15">
        <f>IF(INTRO!$E$39="Non-endemic",IF($G135=1,DEC!I135,0),IF($G135=1,IVM!G135,0))</f>
        <v>0</v>
      </c>
      <c r="J135" s="31" t="s">
        <v>336</v>
      </c>
      <c r="K135" s="52">
        <f>IF($J135="ALB", IF(INTRO!$E$39="Non-endemic", IF($H135&lt;&gt;0, IF($I135=0, $D135*$H135, $D135*($H135-$G135)), 0), $D135*$H135), 0)</f>
        <v>5212</v>
      </c>
      <c r="L135" s="15">
        <f t="shared" si="35"/>
        <v>9729</v>
      </c>
      <c r="M135" s="3">
        <v>0</v>
      </c>
      <c r="N135" s="15">
        <f t="shared" si="36"/>
        <v>14941</v>
      </c>
      <c r="O135" s="52">
        <f>IF($J135="MBD", IF(INTRO!$E$39="Non-endemic", IF($H135&lt;&gt;0, IF($I135=0, $D135*$H135, $D135*($H135-$G135)), 0), $D135*$H135), 0)</f>
        <v>0</v>
      </c>
      <c r="P135" s="15">
        <f t="shared" si="37"/>
        <v>0</v>
      </c>
      <c r="Q135" s="3">
        <v>0</v>
      </c>
      <c r="R135" s="15">
        <f t="shared" si="38"/>
        <v>0</v>
      </c>
      <c r="S135" s="3">
        <v>0</v>
      </c>
      <c r="T135" s="17">
        <f t="shared" si="39"/>
        <v>0</v>
      </c>
      <c r="U135" s="17">
        <f t="shared" si="40"/>
        <v>0</v>
      </c>
      <c r="V135" s="27"/>
      <c r="W135" s="17">
        <f t="shared" si="41"/>
        <v>9729</v>
      </c>
      <c r="X135" s="17">
        <f t="shared" si="42"/>
        <v>49</v>
      </c>
      <c r="Y135" s="3">
        <v>0</v>
      </c>
      <c r="Z135" s="17">
        <f t="shared" si="43"/>
        <v>0</v>
      </c>
      <c r="AA135" s="17">
        <f t="shared" si="44"/>
        <v>0</v>
      </c>
    </row>
    <row r="136" spans="1:27" x14ac:dyDescent="0.25">
      <c r="A136" s="14" t="str">
        <f>IF(AND(INTRO!$E$37="Non-endemic",INTRO!$E$41="Non-endemic")," ",IF(COUNTRY_INFO!A136=0," ",COUNTRY_INFO!A136))</f>
        <v>Angola</v>
      </c>
      <c r="B136" s="14" t="str">
        <f>IF(AND(INTRO!$E$37="Non-endemic",INTRO!$E$41="Non-endemic")," ",IF(COUNTRY_INFO!B136=0," ",COUNTRY_INFO!B136))</f>
        <v>MOXICO</v>
      </c>
      <c r="C136" s="14" t="str">
        <f>IF(AND(INTRO!$E$37="Non-endemic",INTRO!$E$41="Non-endemic")," ",IF(COUNTRY_INFO!C136=0," ",COUNTRY_INFO!C136))</f>
        <v>LEUA</v>
      </c>
      <c r="D136" s="15">
        <f>IF(AND(INTRO!$E$37="Non-endemic",INTRO!$E$41="Non-endemic"),0,IF(AND(OR(COUNTRY_INFO!$H136=0,COUNTRY_INFO!$H136=4,COUNTRY_INFO!$H136=99),OR(COUNTRY_INFO!$J136=0,COUNTRY_INFO!$J136=4)),0,COUNTRY_INFO!$E136))</f>
        <v>4918</v>
      </c>
      <c r="E136" s="15">
        <f>IF(AND(INTRO!$E$37="Non-endemic",INTRO!$E$41="Non-endemic"),0,IF(AND(OR(COUNTRY_INFO!$H136=0,COUNTRY_INFO!$H136=4,COUNTRY_INFO!$H136=99),OR(COUNTRY_INFO!$J136=0,COUNTRY_INFO!$J136=4)),0,COUNTRY_INFO!$F136))</f>
        <v>9180</v>
      </c>
      <c r="F136" s="15">
        <f t="shared" si="34"/>
        <v>14098</v>
      </c>
      <c r="G136" s="16">
        <f>IF(AND(INTRO!$E$37="Non-endemic",INTRO!$E$41="Non-endemic"),0,COUNTRY_INFO!P136)</f>
        <v>0</v>
      </c>
      <c r="H136" s="16">
        <f>IF(AND(INTRO!$E$37="Non-endemic",INTRO!$E$41="Non-endemic"),0,COUNTRY_INFO!R136)</f>
        <v>1</v>
      </c>
      <c r="I136" s="15">
        <f>IF(INTRO!$E$39="Non-endemic",IF($G136=1,DEC!I136,0),IF($G136=1,IVM!G136,0))</f>
        <v>0</v>
      </c>
      <c r="J136" s="31" t="s">
        <v>336</v>
      </c>
      <c r="K136" s="52">
        <f>IF($J136="ALB", IF(INTRO!$E$39="Non-endemic", IF($H136&lt;&gt;0, IF($I136=0, $D136*$H136, $D136*($H136-$G136)), 0), $D136*$H136), 0)</f>
        <v>4918</v>
      </c>
      <c r="L136" s="15">
        <f t="shared" si="35"/>
        <v>9180</v>
      </c>
      <c r="M136" s="3">
        <v>0</v>
      </c>
      <c r="N136" s="15">
        <f t="shared" si="36"/>
        <v>14098</v>
      </c>
      <c r="O136" s="52">
        <f>IF($J136="MBD", IF(INTRO!$E$39="Non-endemic", IF($H136&lt;&gt;0, IF($I136=0, $D136*$H136, $D136*($H136-$G136)), 0), $D136*$H136), 0)</f>
        <v>0</v>
      </c>
      <c r="P136" s="15">
        <f t="shared" si="37"/>
        <v>0</v>
      </c>
      <c r="Q136" s="3">
        <v>0</v>
      </c>
      <c r="R136" s="15">
        <f t="shared" si="38"/>
        <v>0</v>
      </c>
      <c r="S136" s="3">
        <v>0</v>
      </c>
      <c r="T136" s="17">
        <f t="shared" si="39"/>
        <v>0</v>
      </c>
      <c r="U136" s="17">
        <f t="shared" si="40"/>
        <v>0</v>
      </c>
      <c r="V136" s="27"/>
      <c r="W136" s="17">
        <f t="shared" si="41"/>
        <v>9180</v>
      </c>
      <c r="X136" s="17">
        <f t="shared" si="42"/>
        <v>46</v>
      </c>
      <c r="Y136" s="3">
        <v>0</v>
      </c>
      <c r="Z136" s="17">
        <f t="shared" si="43"/>
        <v>0</v>
      </c>
      <c r="AA136" s="17">
        <f t="shared" si="44"/>
        <v>0</v>
      </c>
    </row>
    <row r="137" spans="1:27" x14ac:dyDescent="0.25">
      <c r="A137" s="14" t="str">
        <f>IF(AND(INTRO!$E$37="Non-endemic",INTRO!$E$41="Non-endemic")," ",IF(COUNTRY_INFO!A137=0," ",COUNTRY_INFO!A137))</f>
        <v>Angola</v>
      </c>
      <c r="B137" s="14" t="str">
        <f>IF(AND(INTRO!$E$37="Non-endemic",INTRO!$E$41="Non-endemic")," ",IF(COUNTRY_INFO!B137=0," ",COUNTRY_INFO!B137))</f>
        <v>MOXICO</v>
      </c>
      <c r="C137" s="14" t="str">
        <f>IF(AND(INTRO!$E$37="Non-endemic",INTRO!$E$41="Non-endemic")," ",IF(COUNTRY_INFO!C137=0," ",COUNTRY_INFO!C137))</f>
        <v>LUACANO</v>
      </c>
      <c r="D137" s="15">
        <f>IF(AND(INTRO!$E$37="Non-endemic",INTRO!$E$41="Non-endemic"),0,IF(AND(OR(COUNTRY_INFO!$H137=0,COUNTRY_INFO!$H137=4,COUNTRY_INFO!$H137=99),OR(COUNTRY_INFO!$J137=0,COUNTRY_INFO!$J137=4)),0,COUNTRY_INFO!$E137))</f>
        <v>3430</v>
      </c>
      <c r="E137" s="15">
        <f>IF(AND(INTRO!$E$37="Non-endemic",INTRO!$E$41="Non-endemic"),0,IF(AND(OR(COUNTRY_INFO!$H137=0,COUNTRY_INFO!$H137=4,COUNTRY_INFO!$H137=99),OR(COUNTRY_INFO!$J137=0,COUNTRY_INFO!$J137=4)),0,COUNTRY_INFO!$F137))</f>
        <v>6403</v>
      </c>
      <c r="F137" s="15">
        <f t="shared" ref="F137:F168" si="45">SUM(D137:E137)</f>
        <v>9833</v>
      </c>
      <c r="G137" s="16">
        <f>IF(AND(INTRO!$E$37="Non-endemic",INTRO!$E$41="Non-endemic"),0,COUNTRY_INFO!P137)</f>
        <v>0</v>
      </c>
      <c r="H137" s="16">
        <f>IF(AND(INTRO!$E$37="Non-endemic",INTRO!$E$41="Non-endemic"),0,COUNTRY_INFO!R137)</f>
        <v>1</v>
      </c>
      <c r="I137" s="15">
        <f>IF(INTRO!$E$39="Non-endemic",IF($G137=1,DEC!I137,0),IF($G137=1,IVM!G137,0))</f>
        <v>0</v>
      </c>
      <c r="J137" s="31" t="s">
        <v>336</v>
      </c>
      <c r="K137" s="52">
        <f>IF($J137="ALB", IF(INTRO!$E$39="Non-endemic", IF($H137&lt;&gt;0, IF($I137=0, $D137*$H137, $D137*($H137-$G137)), 0), $D137*$H137), 0)</f>
        <v>3430</v>
      </c>
      <c r="L137" s="15">
        <f t="shared" ref="L137:L169" si="46">IF($J137="ALB", IF($H137&lt;&gt;0, IF($I137=0, $E137*$H137, $E137*($H137-$G137)),0), 0)</f>
        <v>6403</v>
      </c>
      <c r="M137" s="3">
        <v>0</v>
      </c>
      <c r="N137" s="15">
        <f t="shared" ref="N137:N168" si="47">SUM(K137:M137)</f>
        <v>9833</v>
      </c>
      <c r="O137" s="52">
        <f>IF($J137="MBD", IF(INTRO!$E$39="Non-endemic", IF($H137&lt;&gt;0, IF($I137=0, $D137*$H137, $D137*($H137-$G137)), 0), $D137*$H137), 0)</f>
        <v>0</v>
      </c>
      <c r="P137" s="15">
        <f t="shared" ref="P137:P169" si="48">IF($J137="MBD", IF($H137&lt;&gt;0,IF($I137=0, $E137*$H137, $E137*($H137-$G137)),0), 0 )</f>
        <v>0</v>
      </c>
      <c r="Q137" s="3">
        <v>0</v>
      </c>
      <c r="R137" s="15">
        <f t="shared" ref="R137:R168" si="49">SUM(O137:Q137)</f>
        <v>0</v>
      </c>
      <c r="S137" s="3">
        <v>0</v>
      </c>
      <c r="T137" s="17">
        <f t="shared" ref="T137:T169" si="50">IF($I137&gt;$S137, $I137-$S137,0)</f>
        <v>0</v>
      </c>
      <c r="U137" s="17">
        <f t="shared" ref="U137:U169" si="51">ROUNDUP($I137/200,0)</f>
        <v>0</v>
      </c>
      <c r="V137" s="27"/>
      <c r="W137" s="17">
        <f t="shared" ref="W137:W169" si="52">IF($L137&gt;$V137,$L137-$V137,0)</f>
        <v>6403</v>
      </c>
      <c r="X137" s="17">
        <f t="shared" ref="X137:X169" si="53">ROUNDUP($L137/200,0)</f>
        <v>33</v>
      </c>
      <c r="Y137" s="3">
        <v>0</v>
      </c>
      <c r="Z137" s="17">
        <f t="shared" ref="Z137:Z169" si="54">IF($P137&gt;$Y137,$P137-$Y137,0)</f>
        <v>0</v>
      </c>
      <c r="AA137" s="17">
        <f t="shared" ref="AA137:AA169" si="55">ROUNDUP($P137/150,0)</f>
        <v>0</v>
      </c>
    </row>
    <row r="138" spans="1:27" x14ac:dyDescent="0.25">
      <c r="A138" s="14" t="str">
        <f>IF(AND(INTRO!$E$37="Non-endemic",INTRO!$E$41="Non-endemic")," ",IF(COUNTRY_INFO!A138=0," ",COUNTRY_INFO!A138))</f>
        <v>Angola</v>
      </c>
      <c r="B138" s="14" t="str">
        <f>IF(AND(INTRO!$E$37="Non-endemic",INTRO!$E$41="Non-endemic")," ",IF(COUNTRY_INFO!B138=0," ",COUNTRY_INFO!B138))</f>
        <v>MOXICO</v>
      </c>
      <c r="C138" s="14" t="str">
        <f>IF(AND(INTRO!$E$37="Non-endemic",INTRO!$E$41="Non-endemic")," ",IF(COUNTRY_INFO!C138=0," ",COUNTRY_INFO!C138))</f>
        <v>LUAU</v>
      </c>
      <c r="D138" s="15">
        <f>IF(AND(INTRO!$E$37="Non-endemic",INTRO!$E$41="Non-endemic"),0,IF(AND(OR(COUNTRY_INFO!$H138=0,COUNTRY_INFO!$H138=4,COUNTRY_INFO!$H138=99),OR(COUNTRY_INFO!$J138=0,COUNTRY_INFO!$J138=4)),0,COUNTRY_INFO!$E138))</f>
        <v>13511</v>
      </c>
      <c r="E138" s="15">
        <f>IF(AND(INTRO!$E$37="Non-endemic",INTRO!$E$41="Non-endemic"),0,IF(AND(OR(COUNTRY_INFO!$H138=0,COUNTRY_INFO!$H138=4,COUNTRY_INFO!$H138=99),OR(COUNTRY_INFO!$J138=0,COUNTRY_INFO!$J138=4)),0,COUNTRY_INFO!$F138))</f>
        <v>25221</v>
      </c>
      <c r="F138" s="15">
        <f t="shared" si="45"/>
        <v>38732</v>
      </c>
      <c r="G138" s="16">
        <f>IF(AND(INTRO!$E$37="Non-endemic",INTRO!$E$41="Non-endemic"),0,COUNTRY_INFO!P138)</f>
        <v>0</v>
      </c>
      <c r="H138" s="16">
        <f>IF(AND(INTRO!$E$37="Non-endemic",INTRO!$E$41="Non-endemic"),0,COUNTRY_INFO!R138)</f>
        <v>1</v>
      </c>
      <c r="I138" s="15">
        <f>IF(INTRO!$E$39="Non-endemic",IF($G138=1,DEC!I138,0),IF($G138=1,IVM!G138,0))</f>
        <v>0</v>
      </c>
      <c r="J138" s="31" t="s">
        <v>336</v>
      </c>
      <c r="K138" s="52">
        <f>IF($J138="ALB", IF(INTRO!$E$39="Non-endemic", IF($H138&lt;&gt;0, IF($I138=0, $D138*$H138, $D138*($H138-$G138)), 0), $D138*$H138), 0)</f>
        <v>13511</v>
      </c>
      <c r="L138" s="15">
        <f t="shared" si="46"/>
        <v>25221</v>
      </c>
      <c r="M138" s="3">
        <v>0</v>
      </c>
      <c r="N138" s="15">
        <f t="shared" si="47"/>
        <v>38732</v>
      </c>
      <c r="O138" s="52">
        <f>IF($J138="MBD", IF(INTRO!$E$39="Non-endemic", IF($H138&lt;&gt;0, IF($I138=0, $D138*$H138, $D138*($H138-$G138)), 0), $D138*$H138), 0)</f>
        <v>0</v>
      </c>
      <c r="P138" s="15">
        <f t="shared" si="48"/>
        <v>0</v>
      </c>
      <c r="Q138" s="3">
        <v>0</v>
      </c>
      <c r="R138" s="15">
        <f t="shared" si="49"/>
        <v>0</v>
      </c>
      <c r="S138" s="3">
        <v>0</v>
      </c>
      <c r="T138" s="17">
        <f t="shared" si="50"/>
        <v>0</v>
      </c>
      <c r="U138" s="17">
        <f t="shared" si="51"/>
        <v>0</v>
      </c>
      <c r="V138" s="27"/>
      <c r="W138" s="17">
        <f t="shared" si="52"/>
        <v>25221</v>
      </c>
      <c r="X138" s="17">
        <f t="shared" si="53"/>
        <v>127</v>
      </c>
      <c r="Y138" s="3">
        <v>0</v>
      </c>
      <c r="Z138" s="17">
        <f t="shared" si="54"/>
        <v>0</v>
      </c>
      <c r="AA138" s="17">
        <f t="shared" si="55"/>
        <v>0</v>
      </c>
    </row>
    <row r="139" spans="1:27" x14ac:dyDescent="0.25">
      <c r="A139" s="14" t="str">
        <f>IF(AND(INTRO!$E$37="Non-endemic",INTRO!$E$41="Non-endemic")," ",IF(COUNTRY_INFO!A139=0," ",COUNTRY_INFO!A139))</f>
        <v>Angola</v>
      </c>
      <c r="B139" s="14" t="str">
        <f>IF(AND(INTRO!$E$37="Non-endemic",INTRO!$E$41="Non-endemic")," ",IF(COUNTRY_INFO!B139=0," ",COUNTRY_INFO!B139))</f>
        <v>MOXICO</v>
      </c>
      <c r="C139" s="14" t="str">
        <f>IF(AND(INTRO!$E$37="Non-endemic",INTRO!$E$41="Non-endemic")," ",IF(COUNTRY_INFO!C139=0," ",COUNTRY_INFO!C139))</f>
        <v>LUCHAZES</v>
      </c>
      <c r="D139" s="15">
        <f>IF(AND(INTRO!$E$37="Non-endemic",INTRO!$E$41="Non-endemic"),0,IF(AND(OR(COUNTRY_INFO!$H139=0,COUNTRY_INFO!$H139=4,COUNTRY_INFO!$H139=99),OR(COUNTRY_INFO!$J139=0,COUNTRY_INFO!$J139=4)),0,COUNTRY_INFO!$E139))</f>
        <v>2183</v>
      </c>
      <c r="E139" s="15">
        <f>IF(AND(INTRO!$E$37="Non-endemic",INTRO!$E$41="Non-endemic"),0,IF(AND(OR(COUNTRY_INFO!$H139=0,COUNTRY_INFO!$H139=4,COUNTRY_INFO!$H139=99),OR(COUNTRY_INFO!$J139=0,COUNTRY_INFO!$J139=4)),0,COUNTRY_INFO!$F139))</f>
        <v>4075</v>
      </c>
      <c r="F139" s="15">
        <f t="shared" si="45"/>
        <v>6258</v>
      </c>
      <c r="G139" s="16">
        <f>IF(AND(INTRO!$E$37="Non-endemic",INTRO!$E$41="Non-endemic"),0,COUNTRY_INFO!P139)</f>
        <v>0</v>
      </c>
      <c r="H139" s="16">
        <f>IF(AND(INTRO!$E$37="Non-endemic",INTRO!$E$41="Non-endemic"),0,COUNTRY_INFO!R139)</f>
        <v>1</v>
      </c>
      <c r="I139" s="15">
        <f>IF(INTRO!$E$39="Non-endemic",IF($G139=1,DEC!I139,0),IF($G139=1,IVM!G139,0))</f>
        <v>0</v>
      </c>
      <c r="J139" s="31" t="s">
        <v>336</v>
      </c>
      <c r="K139" s="52">
        <f>IF($J139="ALB", IF(INTRO!$E$39="Non-endemic", IF($H139&lt;&gt;0, IF($I139=0, $D139*$H139, $D139*($H139-$G139)), 0), $D139*$H139), 0)</f>
        <v>2183</v>
      </c>
      <c r="L139" s="15">
        <f t="shared" si="46"/>
        <v>4075</v>
      </c>
      <c r="M139" s="3">
        <v>0</v>
      </c>
      <c r="N139" s="15">
        <f t="shared" si="47"/>
        <v>6258</v>
      </c>
      <c r="O139" s="52">
        <f>IF($J139="MBD", IF(INTRO!$E$39="Non-endemic", IF($H139&lt;&gt;0, IF($I139=0, $D139*$H139, $D139*($H139-$G139)), 0), $D139*$H139), 0)</f>
        <v>0</v>
      </c>
      <c r="P139" s="15">
        <f t="shared" si="48"/>
        <v>0</v>
      </c>
      <c r="Q139" s="3">
        <v>0</v>
      </c>
      <c r="R139" s="15">
        <f t="shared" si="49"/>
        <v>0</v>
      </c>
      <c r="S139" s="3">
        <v>0</v>
      </c>
      <c r="T139" s="17">
        <f t="shared" si="50"/>
        <v>0</v>
      </c>
      <c r="U139" s="17">
        <f t="shared" si="51"/>
        <v>0</v>
      </c>
      <c r="V139" s="27"/>
      <c r="W139" s="17">
        <f t="shared" si="52"/>
        <v>4075</v>
      </c>
      <c r="X139" s="17">
        <f t="shared" si="53"/>
        <v>21</v>
      </c>
      <c r="Y139" s="3">
        <v>0</v>
      </c>
      <c r="Z139" s="17">
        <f t="shared" si="54"/>
        <v>0</v>
      </c>
      <c r="AA139" s="17">
        <f t="shared" si="55"/>
        <v>0</v>
      </c>
    </row>
    <row r="140" spans="1:27" x14ac:dyDescent="0.25">
      <c r="A140" s="14" t="str">
        <f>IF(AND(INTRO!$E$37="Non-endemic",INTRO!$E$41="Non-endemic")," ",IF(COUNTRY_INFO!A140=0," ",COUNTRY_INFO!A140))</f>
        <v>Angola</v>
      </c>
      <c r="B140" s="14" t="str">
        <f>IF(AND(INTRO!$E$37="Non-endemic",INTRO!$E$41="Non-endemic")," ",IF(COUNTRY_INFO!B140=0," ",COUNTRY_INFO!B140))</f>
        <v>MOXICO</v>
      </c>
      <c r="C140" s="14" t="str">
        <f>IF(AND(INTRO!$E$37="Non-endemic",INTRO!$E$41="Non-endemic")," ",IF(COUNTRY_INFO!C140=0," ",COUNTRY_INFO!C140))</f>
        <v>LUMBALA NGUIMBO</v>
      </c>
      <c r="D140" s="15">
        <f>IF(AND(INTRO!$E$37="Non-endemic",INTRO!$E$41="Non-endemic"),0,IF(AND(OR(COUNTRY_INFO!$H140=0,COUNTRY_INFO!$H140=4,COUNTRY_INFO!$H140=99),OR(COUNTRY_INFO!$J140=0,COUNTRY_INFO!$J140=4)),0,COUNTRY_INFO!$E140))</f>
        <v>10518</v>
      </c>
      <c r="E140" s="15">
        <f>IF(AND(INTRO!$E$37="Non-endemic",INTRO!$E$41="Non-endemic"),0,IF(AND(OR(COUNTRY_INFO!$H140=0,COUNTRY_INFO!$H140=4,COUNTRY_INFO!$H140=99),OR(COUNTRY_INFO!$J140=0,COUNTRY_INFO!$J140=4)),0,COUNTRY_INFO!$F140))</f>
        <v>19634</v>
      </c>
      <c r="F140" s="15">
        <f t="shared" si="45"/>
        <v>30152</v>
      </c>
      <c r="G140" s="16">
        <f>IF(AND(INTRO!$E$37="Non-endemic",INTRO!$E$41="Non-endemic"),0,COUNTRY_INFO!P140)</f>
        <v>0</v>
      </c>
      <c r="H140" s="16">
        <f>IF(AND(INTRO!$E$37="Non-endemic",INTRO!$E$41="Non-endemic"),0,COUNTRY_INFO!R140)</f>
        <v>1</v>
      </c>
      <c r="I140" s="15">
        <f>IF(INTRO!$E$39="Non-endemic",IF($G140=1,DEC!I140,0),IF($G140=1,IVM!G140,0))</f>
        <v>0</v>
      </c>
      <c r="J140" s="31" t="s">
        <v>336</v>
      </c>
      <c r="K140" s="52">
        <f>IF($J140="ALB", IF(INTRO!$E$39="Non-endemic", IF($H140&lt;&gt;0, IF($I140=0, $D140*$H140, $D140*($H140-$G140)), 0), $D140*$H140), 0)</f>
        <v>10518</v>
      </c>
      <c r="L140" s="15">
        <f t="shared" si="46"/>
        <v>19634</v>
      </c>
      <c r="M140" s="3">
        <v>0</v>
      </c>
      <c r="N140" s="15">
        <f t="shared" si="47"/>
        <v>30152</v>
      </c>
      <c r="O140" s="52">
        <f>IF($J140="MBD", IF(INTRO!$E$39="Non-endemic", IF($H140&lt;&gt;0, IF($I140=0, $D140*$H140, $D140*($H140-$G140)), 0), $D140*$H140), 0)</f>
        <v>0</v>
      </c>
      <c r="P140" s="15">
        <f t="shared" si="48"/>
        <v>0</v>
      </c>
      <c r="Q140" s="3">
        <v>0</v>
      </c>
      <c r="R140" s="15">
        <f t="shared" si="49"/>
        <v>0</v>
      </c>
      <c r="S140" s="3">
        <v>0</v>
      </c>
      <c r="T140" s="17">
        <f t="shared" si="50"/>
        <v>0</v>
      </c>
      <c r="U140" s="17">
        <f t="shared" si="51"/>
        <v>0</v>
      </c>
      <c r="V140" s="27"/>
      <c r="W140" s="17">
        <f t="shared" si="52"/>
        <v>19634</v>
      </c>
      <c r="X140" s="17">
        <f t="shared" si="53"/>
        <v>99</v>
      </c>
      <c r="Y140" s="3">
        <v>0</v>
      </c>
      <c r="Z140" s="17">
        <f t="shared" si="54"/>
        <v>0</v>
      </c>
      <c r="AA140" s="17">
        <f t="shared" si="55"/>
        <v>0</v>
      </c>
    </row>
    <row r="141" spans="1:27" x14ac:dyDescent="0.25">
      <c r="A141" s="14" t="str">
        <f>IF(AND(INTRO!$E$37="Non-endemic",INTRO!$E$41="Non-endemic")," ",IF(COUNTRY_INFO!A141=0," ",COUNTRY_INFO!A141))</f>
        <v>Angola</v>
      </c>
      <c r="B141" s="14" t="str">
        <f>IF(AND(INTRO!$E$37="Non-endemic",INTRO!$E$41="Non-endemic")," ",IF(COUNTRY_INFO!B141=0," ",COUNTRY_INFO!B141))</f>
        <v>MOXICO</v>
      </c>
      <c r="C141" s="14" t="str">
        <f>IF(AND(INTRO!$E$37="Non-endemic",INTRO!$E$41="Non-endemic")," ",IF(COUNTRY_INFO!C141=0," ",COUNTRY_INFO!C141))</f>
        <v>LUMEJE</v>
      </c>
      <c r="D141" s="15">
        <f>IF(AND(INTRO!$E$37="Non-endemic",INTRO!$E$41="Non-endemic"),0,IF(AND(OR(COUNTRY_INFO!$H141=0,COUNTRY_INFO!$H141=4,COUNTRY_INFO!$H141=99),OR(COUNTRY_INFO!$J141=0,COUNTRY_INFO!$J141=4)),0,COUNTRY_INFO!$E141))</f>
        <v>4421</v>
      </c>
      <c r="E141" s="15">
        <f>IF(AND(INTRO!$E$37="Non-endemic",INTRO!$E$41="Non-endemic"),0,IF(AND(OR(COUNTRY_INFO!$H141=0,COUNTRY_INFO!$H141=4,COUNTRY_INFO!$H141=99),OR(COUNTRY_INFO!$J141=0,COUNTRY_INFO!$J141=4)),0,COUNTRY_INFO!$F141))</f>
        <v>8253</v>
      </c>
      <c r="F141" s="15">
        <f t="shared" si="45"/>
        <v>12674</v>
      </c>
      <c r="G141" s="16">
        <f>IF(AND(INTRO!$E$37="Non-endemic",INTRO!$E$41="Non-endemic"),0,COUNTRY_INFO!P141)</f>
        <v>0</v>
      </c>
      <c r="H141" s="16">
        <f>IF(AND(INTRO!$E$37="Non-endemic",INTRO!$E$41="Non-endemic"),0,COUNTRY_INFO!R141)</f>
        <v>1</v>
      </c>
      <c r="I141" s="15">
        <f>IF(INTRO!$E$39="Non-endemic",IF($G141=1,DEC!I141,0),IF($G141=1,IVM!G141,0))</f>
        <v>0</v>
      </c>
      <c r="J141" s="31" t="s">
        <v>336</v>
      </c>
      <c r="K141" s="52">
        <f>IF($J141="ALB", IF(INTRO!$E$39="Non-endemic", IF($H141&lt;&gt;0, IF($I141=0, $D141*$H141, $D141*($H141-$G141)), 0), $D141*$H141), 0)</f>
        <v>4421</v>
      </c>
      <c r="L141" s="15">
        <f t="shared" si="46"/>
        <v>8253</v>
      </c>
      <c r="M141" s="3">
        <v>0</v>
      </c>
      <c r="N141" s="15">
        <f t="shared" si="47"/>
        <v>12674</v>
      </c>
      <c r="O141" s="52">
        <f>IF($J141="MBD", IF(INTRO!$E$39="Non-endemic", IF($H141&lt;&gt;0, IF($I141=0, $D141*$H141, $D141*($H141-$G141)), 0), $D141*$H141), 0)</f>
        <v>0</v>
      </c>
      <c r="P141" s="15">
        <f t="shared" si="48"/>
        <v>0</v>
      </c>
      <c r="Q141" s="3">
        <v>0</v>
      </c>
      <c r="R141" s="15">
        <f t="shared" si="49"/>
        <v>0</v>
      </c>
      <c r="S141" s="3">
        <v>0</v>
      </c>
      <c r="T141" s="17">
        <f t="shared" si="50"/>
        <v>0</v>
      </c>
      <c r="U141" s="17">
        <f t="shared" si="51"/>
        <v>0</v>
      </c>
      <c r="V141" s="27"/>
      <c r="W141" s="17">
        <f t="shared" si="52"/>
        <v>8253</v>
      </c>
      <c r="X141" s="17">
        <f t="shared" si="53"/>
        <v>42</v>
      </c>
      <c r="Y141" s="3">
        <v>0</v>
      </c>
      <c r="Z141" s="17">
        <f t="shared" si="54"/>
        <v>0</v>
      </c>
      <c r="AA141" s="17">
        <f t="shared" si="55"/>
        <v>0</v>
      </c>
    </row>
    <row r="142" spans="1:27" x14ac:dyDescent="0.25">
      <c r="A142" s="14" t="str">
        <f>IF(AND(INTRO!$E$37="Non-endemic",INTRO!$E$41="Non-endemic")," ",IF(COUNTRY_INFO!A142=0," ",COUNTRY_INFO!A142))</f>
        <v>Angola</v>
      </c>
      <c r="B142" s="14" t="str">
        <f>IF(AND(INTRO!$E$37="Non-endemic",INTRO!$E$41="Non-endemic")," ",IF(COUNTRY_INFO!B142=0," ",COUNTRY_INFO!B142))</f>
        <v>MOXICO</v>
      </c>
      <c r="C142" s="14" t="str">
        <f>IF(AND(INTRO!$E$37="Non-endemic",INTRO!$E$41="Non-endemic")," ",IF(COUNTRY_INFO!C142=0," ",COUNTRY_INFO!C142))</f>
        <v>MOXICO / LUENA</v>
      </c>
      <c r="D142" s="15">
        <f>IF(AND(INTRO!$E$37="Non-endemic",INTRO!$E$41="Non-endemic"),0,IF(AND(OR(COUNTRY_INFO!$H142=0,COUNTRY_INFO!$H142=4,COUNTRY_INFO!$H142=99),OR(COUNTRY_INFO!$J142=0,COUNTRY_INFO!$J142=4)),0,COUNTRY_INFO!$E142))</f>
        <v>56107</v>
      </c>
      <c r="E142" s="15">
        <f>IF(AND(INTRO!$E$37="Non-endemic",INTRO!$E$41="Non-endemic"),0,IF(AND(OR(COUNTRY_INFO!$H142=0,COUNTRY_INFO!$H142=4,COUNTRY_INFO!$H142=99),OR(COUNTRY_INFO!$J142=0,COUNTRY_INFO!$J142=4)),0,COUNTRY_INFO!$F142))</f>
        <v>104732</v>
      </c>
      <c r="F142" s="15">
        <f t="shared" si="45"/>
        <v>160839</v>
      </c>
      <c r="G142" s="16">
        <f>IF(AND(INTRO!$E$37="Non-endemic",INTRO!$E$41="Non-endemic"),0,COUNTRY_INFO!P142)</f>
        <v>0</v>
      </c>
      <c r="H142" s="16">
        <f>IF(AND(INTRO!$E$37="Non-endemic",INTRO!$E$41="Non-endemic"),0,COUNTRY_INFO!R142)</f>
        <v>1</v>
      </c>
      <c r="I142" s="15">
        <f>IF(INTRO!$E$39="Non-endemic",IF($G142=1,DEC!I142,0),IF($G142=1,IVM!G142,0))</f>
        <v>0</v>
      </c>
      <c r="J142" s="31" t="s">
        <v>336</v>
      </c>
      <c r="K142" s="52">
        <f>IF($J142="ALB", IF(INTRO!$E$39="Non-endemic", IF($H142&lt;&gt;0, IF($I142=0, $D142*$H142, $D142*($H142-$G142)), 0), $D142*$H142), 0)</f>
        <v>56107</v>
      </c>
      <c r="L142" s="15">
        <f t="shared" si="46"/>
        <v>104732</v>
      </c>
      <c r="M142" s="3">
        <v>0</v>
      </c>
      <c r="N142" s="15">
        <f t="shared" si="47"/>
        <v>160839</v>
      </c>
      <c r="O142" s="52">
        <f>IF($J142="MBD", IF(INTRO!$E$39="Non-endemic", IF($H142&lt;&gt;0, IF($I142=0, $D142*$H142, $D142*($H142-$G142)), 0), $D142*$H142), 0)</f>
        <v>0</v>
      </c>
      <c r="P142" s="15">
        <f t="shared" si="48"/>
        <v>0</v>
      </c>
      <c r="Q142" s="3">
        <v>0</v>
      </c>
      <c r="R142" s="15">
        <f t="shared" si="49"/>
        <v>0</v>
      </c>
      <c r="S142" s="3">
        <v>0</v>
      </c>
      <c r="T142" s="17">
        <f t="shared" si="50"/>
        <v>0</v>
      </c>
      <c r="U142" s="17">
        <f t="shared" si="51"/>
        <v>0</v>
      </c>
      <c r="V142" s="27"/>
      <c r="W142" s="17">
        <f t="shared" si="52"/>
        <v>104732</v>
      </c>
      <c r="X142" s="17">
        <f t="shared" si="53"/>
        <v>524</v>
      </c>
      <c r="Y142" s="3">
        <v>0</v>
      </c>
      <c r="Z142" s="17">
        <f t="shared" si="54"/>
        <v>0</v>
      </c>
      <c r="AA142" s="17">
        <f t="shared" si="55"/>
        <v>0</v>
      </c>
    </row>
    <row r="143" spans="1:27" x14ac:dyDescent="0.25">
      <c r="A143" s="14" t="str">
        <f>IF(AND(INTRO!$E$37="Non-endemic",INTRO!$E$41="Non-endemic")," ",IF(COUNTRY_INFO!A143=0," ",COUNTRY_INFO!A143))</f>
        <v>Angola</v>
      </c>
      <c r="B143" s="14" t="str">
        <f>IF(AND(INTRO!$E$37="Non-endemic",INTRO!$E$41="Non-endemic")," ",IF(COUNTRY_INFO!B143=0," ",COUNTRY_INFO!B143))</f>
        <v>NAMIBE</v>
      </c>
      <c r="C143" s="14" t="str">
        <f>IF(AND(INTRO!$E$37="Non-endemic",INTRO!$E$41="Non-endemic")," ",IF(COUNTRY_INFO!C143=0," ",COUNTRY_INFO!C143))</f>
        <v>BIBALA</v>
      </c>
      <c r="D143" s="15">
        <f>IF(AND(INTRO!$E$37="Non-endemic",INTRO!$E$41="Non-endemic"),0,IF(AND(OR(COUNTRY_INFO!$H143=0,COUNTRY_INFO!$H143=4,COUNTRY_INFO!$H143=99),OR(COUNTRY_INFO!$J143=0,COUNTRY_INFO!$J143=4)),0,COUNTRY_INFO!$E143))</f>
        <v>8860</v>
      </c>
      <c r="E143" s="15">
        <f>IF(AND(INTRO!$E$37="Non-endemic",INTRO!$E$41="Non-endemic"),0,IF(AND(OR(COUNTRY_INFO!$H143=0,COUNTRY_INFO!$H143=4,COUNTRY_INFO!$H143=99),OR(COUNTRY_INFO!$J143=0,COUNTRY_INFO!$J143=4)),0,COUNTRY_INFO!$F143))</f>
        <v>16539</v>
      </c>
      <c r="F143" s="15">
        <f t="shared" si="45"/>
        <v>25399</v>
      </c>
      <c r="G143" s="16">
        <f>IF(AND(INTRO!$E$37="Non-endemic",INTRO!$E$41="Non-endemic"),0,COUNTRY_INFO!P143)</f>
        <v>0</v>
      </c>
      <c r="H143" s="16">
        <f>IF(AND(INTRO!$E$37="Non-endemic",INTRO!$E$41="Non-endemic"),0,COUNTRY_INFO!R143)</f>
        <v>1</v>
      </c>
      <c r="I143" s="15">
        <f>IF(INTRO!$E$39="Non-endemic",IF($G143=1,DEC!I143,0),IF($G143=1,IVM!G143,0))</f>
        <v>0</v>
      </c>
      <c r="J143" s="31" t="s">
        <v>336</v>
      </c>
      <c r="K143" s="52">
        <f>IF($J143="ALB", IF(INTRO!$E$39="Non-endemic", IF($H143&lt;&gt;0, IF($I143=0, $D143*$H143, $D143*($H143-$G143)), 0), $D143*$H143), 0)</f>
        <v>8860</v>
      </c>
      <c r="L143" s="15">
        <f t="shared" si="46"/>
        <v>16539</v>
      </c>
      <c r="M143" s="3">
        <v>0</v>
      </c>
      <c r="N143" s="15">
        <f t="shared" si="47"/>
        <v>25399</v>
      </c>
      <c r="O143" s="52">
        <f>IF($J143="MBD", IF(INTRO!$E$39="Non-endemic", IF($H143&lt;&gt;0, IF($I143=0, $D143*$H143, $D143*($H143-$G143)), 0), $D143*$H143), 0)</f>
        <v>0</v>
      </c>
      <c r="P143" s="15">
        <f t="shared" si="48"/>
        <v>0</v>
      </c>
      <c r="Q143" s="3">
        <v>0</v>
      </c>
      <c r="R143" s="15">
        <f t="shared" si="49"/>
        <v>0</v>
      </c>
      <c r="S143" s="3">
        <v>0</v>
      </c>
      <c r="T143" s="17">
        <f t="shared" si="50"/>
        <v>0</v>
      </c>
      <c r="U143" s="17">
        <f t="shared" si="51"/>
        <v>0</v>
      </c>
      <c r="V143" s="27"/>
      <c r="W143" s="17">
        <f t="shared" si="52"/>
        <v>16539</v>
      </c>
      <c r="X143" s="17">
        <f t="shared" si="53"/>
        <v>83</v>
      </c>
      <c r="Y143" s="3">
        <v>0</v>
      </c>
      <c r="Z143" s="17">
        <f t="shared" si="54"/>
        <v>0</v>
      </c>
      <c r="AA143" s="17">
        <f t="shared" si="55"/>
        <v>0</v>
      </c>
    </row>
    <row r="144" spans="1:27" x14ac:dyDescent="0.25">
      <c r="A144" s="14" t="str">
        <f>IF(AND(INTRO!$E$37="Non-endemic",INTRO!$E$41="Non-endemic")," ",IF(COUNTRY_INFO!A144=0," ",COUNTRY_INFO!A144))</f>
        <v>Angola</v>
      </c>
      <c r="B144" s="14" t="str">
        <f>IF(AND(INTRO!$E$37="Non-endemic",INTRO!$E$41="Non-endemic")," ",IF(COUNTRY_INFO!B144=0," ",COUNTRY_INFO!B144))</f>
        <v>NAMIBE</v>
      </c>
      <c r="C144" s="14" t="str">
        <f>IF(AND(INTRO!$E$37="Non-endemic",INTRO!$E$41="Non-endemic")," ",IF(COUNTRY_INFO!C144=0," ",COUNTRY_INFO!C144))</f>
        <v>CAMUCUIO</v>
      </c>
      <c r="D144" s="15">
        <f>IF(AND(INTRO!$E$37="Non-endemic",INTRO!$E$41="Non-endemic"),0,IF(AND(OR(COUNTRY_INFO!$H144=0,COUNTRY_INFO!$H144=4,COUNTRY_INFO!$H144=99),OR(COUNTRY_INFO!$J144=0,COUNTRY_INFO!$J144=4)),0,COUNTRY_INFO!$E144))</f>
        <v>7887</v>
      </c>
      <c r="E144" s="15">
        <f>IF(AND(INTRO!$E$37="Non-endemic",INTRO!$E$41="Non-endemic"),0,IF(AND(OR(COUNTRY_INFO!$H144=0,COUNTRY_INFO!$H144=4,COUNTRY_INFO!$H144=99),OR(COUNTRY_INFO!$J144=0,COUNTRY_INFO!$J144=4)),0,COUNTRY_INFO!$F144))</f>
        <v>14722</v>
      </c>
      <c r="F144" s="15">
        <f t="shared" si="45"/>
        <v>22609</v>
      </c>
      <c r="G144" s="16">
        <f>IF(AND(INTRO!$E$37="Non-endemic",INTRO!$E$41="Non-endemic"),0,COUNTRY_INFO!P144)</f>
        <v>0</v>
      </c>
      <c r="H144" s="16">
        <f>IF(AND(INTRO!$E$37="Non-endemic",INTRO!$E$41="Non-endemic"),0,COUNTRY_INFO!R144)</f>
        <v>1</v>
      </c>
      <c r="I144" s="15">
        <f>IF(INTRO!$E$39="Non-endemic",IF($G144=1,DEC!I144,0),IF($G144=1,IVM!G144,0))</f>
        <v>0</v>
      </c>
      <c r="J144" s="31" t="s">
        <v>336</v>
      </c>
      <c r="K144" s="52">
        <f>IF($J144="ALB", IF(INTRO!$E$39="Non-endemic", IF($H144&lt;&gt;0, IF($I144=0, $D144*$H144, $D144*($H144-$G144)), 0), $D144*$H144), 0)</f>
        <v>7887</v>
      </c>
      <c r="L144" s="15">
        <f t="shared" si="46"/>
        <v>14722</v>
      </c>
      <c r="M144" s="3">
        <v>0</v>
      </c>
      <c r="N144" s="15">
        <f t="shared" si="47"/>
        <v>22609</v>
      </c>
      <c r="O144" s="52">
        <f>IF($J144="MBD", IF(INTRO!$E$39="Non-endemic", IF($H144&lt;&gt;0, IF($I144=0, $D144*$H144, $D144*($H144-$G144)), 0), $D144*$H144), 0)</f>
        <v>0</v>
      </c>
      <c r="P144" s="15">
        <f t="shared" si="48"/>
        <v>0</v>
      </c>
      <c r="Q144" s="3">
        <v>0</v>
      </c>
      <c r="R144" s="15">
        <f t="shared" si="49"/>
        <v>0</v>
      </c>
      <c r="S144" s="3">
        <v>0</v>
      </c>
      <c r="T144" s="17">
        <f t="shared" si="50"/>
        <v>0</v>
      </c>
      <c r="U144" s="17">
        <f t="shared" si="51"/>
        <v>0</v>
      </c>
      <c r="V144" s="27"/>
      <c r="W144" s="17">
        <f t="shared" si="52"/>
        <v>14722</v>
      </c>
      <c r="X144" s="17">
        <f t="shared" si="53"/>
        <v>74</v>
      </c>
      <c r="Y144" s="3">
        <v>0</v>
      </c>
      <c r="Z144" s="17">
        <f t="shared" si="54"/>
        <v>0</v>
      </c>
      <c r="AA144" s="17">
        <f t="shared" si="55"/>
        <v>0</v>
      </c>
    </row>
    <row r="145" spans="1:27" x14ac:dyDescent="0.25">
      <c r="A145" s="14" t="str">
        <f>IF(AND(INTRO!$E$37="Non-endemic",INTRO!$E$41="Non-endemic")," ",IF(COUNTRY_INFO!A145=0," ",COUNTRY_INFO!A145))</f>
        <v>Angola</v>
      </c>
      <c r="B145" s="14" t="str">
        <f>IF(AND(INTRO!$E$37="Non-endemic",INTRO!$E$41="Non-endemic")," ",IF(COUNTRY_INFO!B145=0," ",COUNTRY_INFO!B145))</f>
        <v>NAMIBE</v>
      </c>
      <c r="C145" s="14" t="str">
        <f>IF(AND(INTRO!$E$37="Non-endemic",INTRO!$E$41="Non-endemic")," ",IF(COUNTRY_INFO!C145=0," ",COUNTRY_INFO!C145))</f>
        <v>NAMIBE</v>
      </c>
      <c r="D145" s="15">
        <f>IF(AND(INTRO!$E$37="Non-endemic",INTRO!$E$41="Non-endemic"),0,IF(AND(OR(COUNTRY_INFO!$H145=0,COUNTRY_INFO!$H145=4,COUNTRY_INFO!$H145=99),OR(COUNTRY_INFO!$J145=0,COUNTRY_INFO!$J145=4)),0,COUNTRY_INFO!$E145))</f>
        <v>45112</v>
      </c>
      <c r="E145" s="15">
        <f>IF(AND(INTRO!$E$37="Non-endemic",INTRO!$E$41="Non-endemic"),0,IF(AND(OR(COUNTRY_INFO!$H145=0,COUNTRY_INFO!$H145=4,COUNTRY_INFO!$H145=99),OR(COUNTRY_INFO!$J145=0,COUNTRY_INFO!$J145=4)),0,COUNTRY_INFO!$F145))</f>
        <v>84208</v>
      </c>
      <c r="F145" s="15">
        <f t="shared" si="45"/>
        <v>129320</v>
      </c>
      <c r="G145" s="16">
        <f>IF(AND(INTRO!$E$37="Non-endemic",INTRO!$E$41="Non-endemic"),0,COUNTRY_INFO!P145)</f>
        <v>0</v>
      </c>
      <c r="H145" s="16">
        <f>IF(AND(INTRO!$E$37="Non-endemic",INTRO!$E$41="Non-endemic"),0,COUNTRY_INFO!R145)</f>
        <v>1</v>
      </c>
      <c r="I145" s="15">
        <f>IF(INTRO!$E$39="Non-endemic",IF($G145=1,DEC!I145,0),IF($G145=1,IVM!G145,0))</f>
        <v>0</v>
      </c>
      <c r="J145" s="31" t="s">
        <v>336</v>
      </c>
      <c r="K145" s="52">
        <f>IF($J145="ALB", IF(INTRO!$E$39="Non-endemic", IF($H145&lt;&gt;0, IF($I145=0, $D145*$H145, $D145*($H145-$G145)), 0), $D145*$H145), 0)</f>
        <v>45112</v>
      </c>
      <c r="L145" s="15">
        <f t="shared" si="46"/>
        <v>84208</v>
      </c>
      <c r="M145" s="3">
        <v>0</v>
      </c>
      <c r="N145" s="15">
        <f t="shared" si="47"/>
        <v>129320</v>
      </c>
      <c r="O145" s="52">
        <f>IF($J145="MBD", IF(INTRO!$E$39="Non-endemic", IF($H145&lt;&gt;0, IF($I145=0, $D145*$H145, $D145*($H145-$G145)), 0), $D145*$H145), 0)</f>
        <v>0</v>
      </c>
      <c r="P145" s="15">
        <f t="shared" si="48"/>
        <v>0</v>
      </c>
      <c r="Q145" s="3">
        <v>0</v>
      </c>
      <c r="R145" s="15">
        <f t="shared" si="49"/>
        <v>0</v>
      </c>
      <c r="S145" s="3">
        <v>0</v>
      </c>
      <c r="T145" s="17">
        <f t="shared" si="50"/>
        <v>0</v>
      </c>
      <c r="U145" s="17">
        <f t="shared" si="51"/>
        <v>0</v>
      </c>
      <c r="V145" s="27"/>
      <c r="W145" s="17">
        <f t="shared" si="52"/>
        <v>84208</v>
      </c>
      <c r="X145" s="17">
        <f t="shared" si="53"/>
        <v>422</v>
      </c>
      <c r="Y145" s="3">
        <v>0</v>
      </c>
      <c r="Z145" s="17">
        <f t="shared" si="54"/>
        <v>0</v>
      </c>
      <c r="AA145" s="17">
        <f t="shared" si="55"/>
        <v>0</v>
      </c>
    </row>
    <row r="146" spans="1:27" x14ac:dyDescent="0.25">
      <c r="A146" s="14" t="str">
        <f>IF(AND(INTRO!$E$37="Non-endemic",INTRO!$E$41="Non-endemic")," ",IF(COUNTRY_INFO!A146=0," ",COUNTRY_INFO!A146))</f>
        <v>Angola</v>
      </c>
      <c r="B146" s="14" t="str">
        <f>IF(AND(INTRO!$E$37="Non-endemic",INTRO!$E$41="Non-endemic")," ",IF(COUNTRY_INFO!B146=0," ",COUNTRY_INFO!B146))</f>
        <v>NAMIBE</v>
      </c>
      <c r="C146" s="14" t="str">
        <f>IF(AND(INTRO!$E$37="Non-endemic",INTRO!$E$41="Non-endemic")," ",IF(COUNTRY_INFO!C146=0," ",COUNTRY_INFO!C146))</f>
        <v>TOMBUA</v>
      </c>
      <c r="D146" s="15">
        <f>IF(AND(INTRO!$E$37="Non-endemic",INTRO!$E$41="Non-endemic"),0,IF(AND(OR(COUNTRY_INFO!$H146=0,COUNTRY_INFO!$H146=4,COUNTRY_INFO!$H146=99),OR(COUNTRY_INFO!$J146=0,COUNTRY_INFO!$J146=4)),0,COUNTRY_INFO!$E146))</f>
        <v>8776</v>
      </c>
      <c r="E146" s="15">
        <f>IF(AND(INTRO!$E$37="Non-endemic",INTRO!$E$41="Non-endemic"),0,IF(AND(OR(COUNTRY_INFO!$H146=0,COUNTRY_INFO!$H146=4,COUNTRY_INFO!$H146=99),OR(COUNTRY_INFO!$J146=0,COUNTRY_INFO!$J146=4)),0,COUNTRY_INFO!$F146))</f>
        <v>16382</v>
      </c>
      <c r="F146" s="15">
        <f t="shared" si="45"/>
        <v>25158</v>
      </c>
      <c r="G146" s="16">
        <f>IF(AND(INTRO!$E$37="Non-endemic",INTRO!$E$41="Non-endemic"),0,COUNTRY_INFO!P146)</f>
        <v>0</v>
      </c>
      <c r="H146" s="16">
        <f>IF(AND(INTRO!$E$37="Non-endemic",INTRO!$E$41="Non-endemic"),0,COUNTRY_INFO!R146)</f>
        <v>1</v>
      </c>
      <c r="I146" s="15">
        <f>IF(INTRO!$E$39="Non-endemic",IF($G146=1,DEC!I146,0),IF($G146=1,IVM!G146,0))</f>
        <v>0</v>
      </c>
      <c r="J146" s="31" t="s">
        <v>336</v>
      </c>
      <c r="K146" s="52">
        <f>IF($J146="ALB", IF(INTRO!$E$39="Non-endemic", IF($H146&lt;&gt;0, IF($I146=0, $D146*$H146, $D146*($H146-$G146)), 0), $D146*$H146), 0)</f>
        <v>8776</v>
      </c>
      <c r="L146" s="15">
        <f t="shared" si="46"/>
        <v>16382</v>
      </c>
      <c r="M146" s="3">
        <v>0</v>
      </c>
      <c r="N146" s="15">
        <f t="shared" si="47"/>
        <v>25158</v>
      </c>
      <c r="O146" s="52">
        <f>IF($J146="MBD", IF(INTRO!$E$39="Non-endemic", IF($H146&lt;&gt;0, IF($I146=0, $D146*$H146, $D146*($H146-$G146)), 0), $D146*$H146), 0)</f>
        <v>0</v>
      </c>
      <c r="P146" s="15">
        <f t="shared" si="48"/>
        <v>0</v>
      </c>
      <c r="Q146" s="3">
        <v>0</v>
      </c>
      <c r="R146" s="15">
        <f t="shared" si="49"/>
        <v>0</v>
      </c>
      <c r="S146" s="3">
        <v>0</v>
      </c>
      <c r="T146" s="17">
        <f t="shared" si="50"/>
        <v>0</v>
      </c>
      <c r="U146" s="17">
        <f t="shared" si="51"/>
        <v>0</v>
      </c>
      <c r="V146" s="27"/>
      <c r="W146" s="17">
        <f t="shared" si="52"/>
        <v>16382</v>
      </c>
      <c r="X146" s="17">
        <f t="shared" si="53"/>
        <v>82</v>
      </c>
      <c r="Y146" s="3">
        <v>0</v>
      </c>
      <c r="Z146" s="17">
        <f t="shared" si="54"/>
        <v>0</v>
      </c>
      <c r="AA146" s="17">
        <f t="shared" si="55"/>
        <v>0</v>
      </c>
    </row>
    <row r="147" spans="1:27" x14ac:dyDescent="0.25">
      <c r="A147" s="14" t="str">
        <f>IF(AND(INTRO!$E$37="Non-endemic",INTRO!$E$41="Non-endemic")," ",IF(COUNTRY_INFO!A147=0," ",COUNTRY_INFO!A147))</f>
        <v>Angola</v>
      </c>
      <c r="B147" s="14" t="str">
        <f>IF(AND(INTRO!$E$37="Non-endemic",INTRO!$E$41="Non-endemic")," ",IF(COUNTRY_INFO!B147=0," ",COUNTRY_INFO!B147))</f>
        <v>NAMIBE</v>
      </c>
      <c r="C147" s="14" t="str">
        <f>IF(AND(INTRO!$E$37="Non-endemic",INTRO!$E$41="Non-endemic")," ",IF(COUNTRY_INFO!C147=0," ",COUNTRY_INFO!C147))</f>
        <v>VIREI</v>
      </c>
      <c r="D147" s="15">
        <f>IF(AND(INTRO!$E$37="Non-endemic",INTRO!$E$41="Non-endemic"),0,IF(AND(OR(COUNTRY_INFO!$H147=0,COUNTRY_INFO!$H147=4,COUNTRY_INFO!$H147=99),OR(COUNTRY_INFO!$J147=0,COUNTRY_INFO!$J147=4)),0,COUNTRY_INFO!$E147))</f>
        <v>4794</v>
      </c>
      <c r="E147" s="15">
        <f>IF(AND(INTRO!$E$37="Non-endemic",INTRO!$E$41="Non-endemic"),0,IF(AND(OR(COUNTRY_INFO!$H147=0,COUNTRY_INFO!$H147=4,COUNTRY_INFO!$H147=99),OR(COUNTRY_INFO!$J147=0,COUNTRY_INFO!$J147=4)),0,COUNTRY_INFO!$F147))</f>
        <v>8949</v>
      </c>
      <c r="F147" s="15">
        <f t="shared" si="45"/>
        <v>13743</v>
      </c>
      <c r="G147" s="16">
        <f>IF(AND(INTRO!$E$37="Non-endemic",INTRO!$E$41="Non-endemic"),0,COUNTRY_INFO!P147)</f>
        <v>0</v>
      </c>
      <c r="H147" s="16">
        <f>IF(AND(INTRO!$E$37="Non-endemic",INTRO!$E$41="Non-endemic"),0,COUNTRY_INFO!R147)</f>
        <v>1</v>
      </c>
      <c r="I147" s="15">
        <f>IF(INTRO!$E$39="Non-endemic",IF($G147=1,DEC!I147,0),IF($G147=1,IVM!G147,0))</f>
        <v>0</v>
      </c>
      <c r="J147" s="31" t="s">
        <v>336</v>
      </c>
      <c r="K147" s="52">
        <f>IF($J147="ALB", IF(INTRO!$E$39="Non-endemic", IF($H147&lt;&gt;0, IF($I147=0, $D147*$H147, $D147*($H147-$G147)), 0), $D147*$H147), 0)</f>
        <v>4794</v>
      </c>
      <c r="L147" s="15">
        <f t="shared" si="46"/>
        <v>8949</v>
      </c>
      <c r="M147" s="3">
        <v>0</v>
      </c>
      <c r="N147" s="15">
        <f t="shared" si="47"/>
        <v>13743</v>
      </c>
      <c r="O147" s="52">
        <f>IF($J147="MBD", IF(INTRO!$E$39="Non-endemic", IF($H147&lt;&gt;0, IF($I147=0, $D147*$H147, $D147*($H147-$G147)), 0), $D147*$H147), 0)</f>
        <v>0</v>
      </c>
      <c r="P147" s="15">
        <f t="shared" si="48"/>
        <v>0</v>
      </c>
      <c r="Q147" s="3">
        <v>0</v>
      </c>
      <c r="R147" s="15">
        <f t="shared" si="49"/>
        <v>0</v>
      </c>
      <c r="S147" s="3">
        <v>0</v>
      </c>
      <c r="T147" s="17">
        <f t="shared" si="50"/>
        <v>0</v>
      </c>
      <c r="U147" s="17">
        <f t="shared" si="51"/>
        <v>0</v>
      </c>
      <c r="V147" s="27"/>
      <c r="W147" s="17">
        <f t="shared" si="52"/>
        <v>8949</v>
      </c>
      <c r="X147" s="17">
        <f t="shared" si="53"/>
        <v>45</v>
      </c>
      <c r="Y147" s="3">
        <v>0</v>
      </c>
      <c r="Z147" s="17">
        <f t="shared" si="54"/>
        <v>0</v>
      </c>
      <c r="AA147" s="17">
        <f t="shared" si="55"/>
        <v>0</v>
      </c>
    </row>
    <row r="148" spans="1:27" x14ac:dyDescent="0.25">
      <c r="A148" s="14" t="str">
        <f>IF(AND(INTRO!$E$37="Non-endemic",INTRO!$E$41="Non-endemic")," ",IF(COUNTRY_INFO!A148=0," ",COUNTRY_INFO!A148))</f>
        <v>Angola</v>
      </c>
      <c r="B148" s="14" t="str">
        <f>IF(AND(INTRO!$E$37="Non-endemic",INTRO!$E$41="Non-endemic")," ",IF(COUNTRY_INFO!B148=0," ",COUNTRY_INFO!B148))</f>
        <v>UIGE</v>
      </c>
      <c r="C148" s="14" t="str">
        <f>IF(AND(INTRO!$E$37="Non-endemic",INTRO!$E$41="Non-endemic")," ",IF(COUNTRY_INFO!C148=0," ",COUNTRY_INFO!C148))</f>
        <v>AMBUILA</v>
      </c>
      <c r="D148" s="15">
        <f>IF(AND(INTRO!$E$37="Non-endemic",INTRO!$E$41="Non-endemic"),0,IF(AND(OR(COUNTRY_INFO!$H148=0,COUNTRY_INFO!$H148=4,COUNTRY_INFO!$H148=99),OR(COUNTRY_INFO!$J148=0,COUNTRY_INFO!$J148=4)),0,COUNTRY_INFO!$E148))</f>
        <v>2664</v>
      </c>
      <c r="E148" s="15">
        <f>IF(AND(INTRO!$E$37="Non-endemic",INTRO!$E$41="Non-endemic"),0,IF(AND(OR(COUNTRY_INFO!$H148=0,COUNTRY_INFO!$H148=4,COUNTRY_INFO!$H148=99),OR(COUNTRY_INFO!$J148=0,COUNTRY_INFO!$J148=4)),0,COUNTRY_INFO!$F148))</f>
        <v>4972</v>
      </c>
      <c r="F148" s="15">
        <f t="shared" si="45"/>
        <v>7636</v>
      </c>
      <c r="G148" s="16">
        <f>IF(AND(INTRO!$E$37="Non-endemic",INTRO!$E$41="Non-endemic"),0,COUNTRY_INFO!P148)</f>
        <v>0</v>
      </c>
      <c r="H148" s="16">
        <f>IF(AND(INTRO!$E$37="Non-endemic",INTRO!$E$41="Non-endemic"),0,COUNTRY_INFO!R148)</f>
        <v>1</v>
      </c>
      <c r="I148" s="15">
        <f>IF(INTRO!$E$39="Non-endemic",IF($G148=1,DEC!I148,0),IF($G148=1,IVM!G148,0))</f>
        <v>0</v>
      </c>
      <c r="J148" s="31" t="s">
        <v>336</v>
      </c>
      <c r="K148" s="52">
        <f>IF($J148="ALB", IF(INTRO!$E$39="Non-endemic", IF($H148&lt;&gt;0, IF($I148=0, $D148*$H148, $D148*($H148-$G148)), 0), $D148*$H148), 0)</f>
        <v>2664</v>
      </c>
      <c r="L148" s="15">
        <f t="shared" si="46"/>
        <v>4972</v>
      </c>
      <c r="M148" s="3">
        <v>0</v>
      </c>
      <c r="N148" s="15">
        <f t="shared" si="47"/>
        <v>7636</v>
      </c>
      <c r="O148" s="52">
        <f>IF($J148="MBD", IF(INTRO!$E$39="Non-endemic", IF($H148&lt;&gt;0, IF($I148=0, $D148*$H148, $D148*($H148-$G148)), 0), $D148*$H148), 0)</f>
        <v>0</v>
      </c>
      <c r="P148" s="15">
        <f t="shared" si="48"/>
        <v>0</v>
      </c>
      <c r="Q148" s="3">
        <v>0</v>
      </c>
      <c r="R148" s="15">
        <f t="shared" si="49"/>
        <v>0</v>
      </c>
      <c r="S148" s="3">
        <v>0</v>
      </c>
      <c r="T148" s="17">
        <f t="shared" si="50"/>
        <v>0</v>
      </c>
      <c r="U148" s="17">
        <f t="shared" si="51"/>
        <v>0</v>
      </c>
      <c r="V148" s="27"/>
      <c r="W148" s="17">
        <f t="shared" si="52"/>
        <v>4972</v>
      </c>
      <c r="X148" s="17">
        <f t="shared" si="53"/>
        <v>25</v>
      </c>
      <c r="Y148" s="3">
        <v>0</v>
      </c>
      <c r="Z148" s="17">
        <f t="shared" si="54"/>
        <v>0</v>
      </c>
      <c r="AA148" s="17">
        <f t="shared" si="55"/>
        <v>0</v>
      </c>
    </row>
    <row r="149" spans="1:27" x14ac:dyDescent="0.25">
      <c r="A149" s="14" t="str">
        <f>IF(AND(INTRO!$E$37="Non-endemic",INTRO!$E$41="Non-endemic")," ",IF(COUNTRY_INFO!A149=0," ",COUNTRY_INFO!A149))</f>
        <v>Angola</v>
      </c>
      <c r="B149" s="14" t="str">
        <f>IF(AND(INTRO!$E$37="Non-endemic",INTRO!$E$41="Non-endemic")," ",IF(COUNTRY_INFO!B149=0," ",COUNTRY_INFO!B149))</f>
        <v>UIGE</v>
      </c>
      <c r="C149" s="14" t="str">
        <f>IF(AND(INTRO!$E$37="Non-endemic",INTRO!$E$41="Non-endemic")," ",IF(COUNTRY_INFO!C149=0," ",COUNTRY_INFO!C149))</f>
        <v>BEMBE</v>
      </c>
      <c r="D149" s="15">
        <f>IF(AND(INTRO!$E$37="Non-endemic",INTRO!$E$41="Non-endemic"),0,IF(AND(OR(COUNTRY_INFO!$H149=0,COUNTRY_INFO!$H149=4,COUNTRY_INFO!$H149=99),OR(COUNTRY_INFO!$J149=0,COUNTRY_INFO!$J149=4)),0,COUNTRY_INFO!$E149))</f>
        <v>5140</v>
      </c>
      <c r="E149" s="15">
        <f>IF(AND(INTRO!$E$37="Non-endemic",INTRO!$E$41="Non-endemic"),0,IF(AND(OR(COUNTRY_INFO!$H149=0,COUNTRY_INFO!$H149=4,COUNTRY_INFO!$H149=99),OR(COUNTRY_INFO!$J149=0,COUNTRY_INFO!$J149=4)),0,COUNTRY_INFO!$F149))</f>
        <v>9595</v>
      </c>
      <c r="F149" s="15">
        <f t="shared" si="45"/>
        <v>14735</v>
      </c>
      <c r="G149" s="16">
        <f>IF(AND(INTRO!$E$37="Non-endemic",INTRO!$E$41="Non-endemic"),0,COUNTRY_INFO!P149)</f>
        <v>0</v>
      </c>
      <c r="H149" s="16">
        <f>IF(AND(INTRO!$E$37="Non-endemic",INTRO!$E$41="Non-endemic"),0,COUNTRY_INFO!R149)</f>
        <v>1</v>
      </c>
      <c r="I149" s="15">
        <f>IF(INTRO!$E$39="Non-endemic",IF($G149=1,DEC!I149,0),IF($G149=1,IVM!G149,0))</f>
        <v>0</v>
      </c>
      <c r="J149" s="31" t="s">
        <v>336</v>
      </c>
      <c r="K149" s="52">
        <f>IF($J149="ALB", IF(INTRO!$E$39="Non-endemic", IF($H149&lt;&gt;0, IF($I149=0, $D149*$H149, $D149*($H149-$G149)), 0), $D149*$H149), 0)</f>
        <v>5140</v>
      </c>
      <c r="L149" s="15">
        <f t="shared" si="46"/>
        <v>9595</v>
      </c>
      <c r="M149" s="3">
        <v>0</v>
      </c>
      <c r="N149" s="15">
        <f t="shared" si="47"/>
        <v>14735</v>
      </c>
      <c r="O149" s="52">
        <f>IF($J149="MBD", IF(INTRO!$E$39="Non-endemic", IF($H149&lt;&gt;0, IF($I149=0, $D149*$H149, $D149*($H149-$G149)), 0), $D149*$H149), 0)</f>
        <v>0</v>
      </c>
      <c r="P149" s="15">
        <f t="shared" si="48"/>
        <v>0</v>
      </c>
      <c r="Q149" s="3">
        <v>0</v>
      </c>
      <c r="R149" s="15">
        <f t="shared" si="49"/>
        <v>0</v>
      </c>
      <c r="S149" s="3">
        <v>0</v>
      </c>
      <c r="T149" s="17">
        <f t="shared" si="50"/>
        <v>0</v>
      </c>
      <c r="U149" s="17">
        <f t="shared" si="51"/>
        <v>0</v>
      </c>
      <c r="V149" s="27"/>
      <c r="W149" s="17">
        <f t="shared" si="52"/>
        <v>9595</v>
      </c>
      <c r="X149" s="17">
        <f t="shared" si="53"/>
        <v>48</v>
      </c>
      <c r="Y149" s="3">
        <v>0</v>
      </c>
      <c r="Z149" s="17">
        <f t="shared" si="54"/>
        <v>0</v>
      </c>
      <c r="AA149" s="17">
        <f t="shared" si="55"/>
        <v>0</v>
      </c>
    </row>
    <row r="150" spans="1:27" x14ac:dyDescent="0.25">
      <c r="A150" s="14" t="str">
        <f>IF(AND(INTRO!$E$37="Non-endemic",INTRO!$E$41="Non-endemic")," ",IF(COUNTRY_INFO!A150=0," ",COUNTRY_INFO!A150))</f>
        <v>Angola</v>
      </c>
      <c r="B150" s="14" t="str">
        <f>IF(AND(INTRO!$E$37="Non-endemic",INTRO!$E$41="Non-endemic")," ",IF(COUNTRY_INFO!B150=0," ",COUNTRY_INFO!B150))</f>
        <v>UIGE</v>
      </c>
      <c r="C150" s="14" t="str">
        <f>IF(AND(INTRO!$E$37="Non-endemic",INTRO!$E$41="Non-endemic")," ",IF(COUNTRY_INFO!C150=0," ",COUNTRY_INFO!C150))</f>
        <v>BUENGAS</v>
      </c>
      <c r="D150" s="15">
        <f>IF(AND(INTRO!$E$37="Non-endemic",INTRO!$E$41="Non-endemic"),0,IF(AND(OR(COUNTRY_INFO!$H150=0,COUNTRY_INFO!$H150=4,COUNTRY_INFO!$H150=99),OR(COUNTRY_INFO!$J150=0,COUNTRY_INFO!$J150=4)),0,COUNTRY_INFO!$E150))</f>
        <v>9333</v>
      </c>
      <c r="E150" s="15">
        <f>IF(AND(INTRO!$E$37="Non-endemic",INTRO!$E$41="Non-endemic"),0,IF(AND(OR(COUNTRY_INFO!$H150=0,COUNTRY_INFO!$H150=4,COUNTRY_INFO!$H150=99),OR(COUNTRY_INFO!$J150=0,COUNTRY_INFO!$J150=4)),0,COUNTRY_INFO!$F150))</f>
        <v>17421</v>
      </c>
      <c r="F150" s="15">
        <f t="shared" si="45"/>
        <v>26754</v>
      </c>
      <c r="G150" s="16">
        <f>IF(AND(INTRO!$E$37="Non-endemic",INTRO!$E$41="Non-endemic"),0,COUNTRY_INFO!P150)</f>
        <v>0</v>
      </c>
      <c r="H150" s="16">
        <f>IF(AND(INTRO!$E$37="Non-endemic",INTRO!$E$41="Non-endemic"),0,COUNTRY_INFO!R150)</f>
        <v>1</v>
      </c>
      <c r="I150" s="15">
        <f>IF(INTRO!$E$39="Non-endemic",IF($G150=1,DEC!I150,0),IF($G150=1,IVM!G150,0))</f>
        <v>0</v>
      </c>
      <c r="J150" s="31" t="s">
        <v>336</v>
      </c>
      <c r="K150" s="52">
        <f>IF($J150="ALB", IF(INTRO!$E$39="Non-endemic", IF($H150&lt;&gt;0, IF($I150=0, $D150*$H150, $D150*($H150-$G150)), 0), $D150*$H150), 0)</f>
        <v>9333</v>
      </c>
      <c r="L150" s="15">
        <f t="shared" si="46"/>
        <v>17421</v>
      </c>
      <c r="M150" s="3">
        <v>0</v>
      </c>
      <c r="N150" s="15">
        <f t="shared" si="47"/>
        <v>26754</v>
      </c>
      <c r="O150" s="52">
        <f>IF($J150="MBD", IF(INTRO!$E$39="Non-endemic", IF($H150&lt;&gt;0, IF($I150=0, $D150*$H150, $D150*($H150-$G150)), 0), $D150*$H150), 0)</f>
        <v>0</v>
      </c>
      <c r="P150" s="15">
        <f t="shared" si="48"/>
        <v>0</v>
      </c>
      <c r="Q150" s="3">
        <v>0</v>
      </c>
      <c r="R150" s="15">
        <f t="shared" si="49"/>
        <v>0</v>
      </c>
      <c r="S150" s="3">
        <v>0</v>
      </c>
      <c r="T150" s="17">
        <f t="shared" si="50"/>
        <v>0</v>
      </c>
      <c r="U150" s="17">
        <f t="shared" si="51"/>
        <v>0</v>
      </c>
      <c r="V150" s="27"/>
      <c r="W150" s="17">
        <f t="shared" si="52"/>
        <v>17421</v>
      </c>
      <c r="X150" s="17">
        <f t="shared" si="53"/>
        <v>88</v>
      </c>
      <c r="Y150" s="3">
        <v>0</v>
      </c>
      <c r="Z150" s="17">
        <f t="shared" si="54"/>
        <v>0</v>
      </c>
      <c r="AA150" s="17">
        <f t="shared" si="55"/>
        <v>0</v>
      </c>
    </row>
    <row r="151" spans="1:27" x14ac:dyDescent="0.25">
      <c r="A151" s="14" t="str">
        <f>IF(AND(INTRO!$E$37="Non-endemic",INTRO!$E$41="Non-endemic")," ",IF(COUNTRY_INFO!A151=0," ",COUNTRY_INFO!A151))</f>
        <v>Angola</v>
      </c>
      <c r="B151" s="14" t="str">
        <f>IF(AND(INTRO!$E$37="Non-endemic",INTRO!$E$41="Non-endemic")," ",IF(COUNTRY_INFO!B151=0," ",COUNTRY_INFO!B151))</f>
        <v>UIGE</v>
      </c>
      <c r="C151" s="14" t="str">
        <f>IF(AND(INTRO!$E$37="Non-endemic",INTRO!$E$41="Non-endemic")," ",IF(COUNTRY_INFO!C151=0," ",COUNTRY_INFO!C151))</f>
        <v>BUNGO</v>
      </c>
      <c r="D151" s="15">
        <f>IF(AND(INTRO!$E$37="Non-endemic",INTRO!$E$41="Non-endemic"),0,IF(AND(OR(COUNTRY_INFO!$H151=0,COUNTRY_INFO!$H151=4,COUNTRY_INFO!$H151=99),OR(COUNTRY_INFO!$J151=0,COUNTRY_INFO!$J151=4)),0,COUNTRY_INFO!$E151))</f>
        <v>6242</v>
      </c>
      <c r="E151" s="15">
        <f>IF(AND(INTRO!$E$37="Non-endemic",INTRO!$E$41="Non-endemic"),0,IF(AND(OR(COUNTRY_INFO!$H151=0,COUNTRY_INFO!$H151=4,COUNTRY_INFO!$H151=99),OR(COUNTRY_INFO!$J151=0,COUNTRY_INFO!$J151=4)),0,COUNTRY_INFO!$F151))</f>
        <v>11652</v>
      </c>
      <c r="F151" s="15">
        <f t="shared" si="45"/>
        <v>17894</v>
      </c>
      <c r="G151" s="16">
        <f>IF(AND(INTRO!$E$37="Non-endemic",INTRO!$E$41="Non-endemic"),0,COUNTRY_INFO!P151)</f>
        <v>0</v>
      </c>
      <c r="H151" s="16">
        <f>IF(AND(INTRO!$E$37="Non-endemic",INTRO!$E$41="Non-endemic"),0,COUNTRY_INFO!R151)</f>
        <v>1</v>
      </c>
      <c r="I151" s="15">
        <f>IF(INTRO!$E$39="Non-endemic",IF($G151=1,DEC!I151,0),IF($G151=1,IVM!G151,0))</f>
        <v>0</v>
      </c>
      <c r="J151" s="31" t="s">
        <v>336</v>
      </c>
      <c r="K151" s="52">
        <f>IF($J151="ALB", IF(INTRO!$E$39="Non-endemic", IF($H151&lt;&gt;0, IF($I151=0, $D151*$H151, $D151*($H151-$G151)), 0), $D151*$H151), 0)</f>
        <v>6242</v>
      </c>
      <c r="L151" s="15">
        <f t="shared" si="46"/>
        <v>11652</v>
      </c>
      <c r="M151" s="3">
        <v>0</v>
      </c>
      <c r="N151" s="15">
        <f t="shared" si="47"/>
        <v>17894</v>
      </c>
      <c r="O151" s="52">
        <f>IF($J151="MBD", IF(INTRO!$E$39="Non-endemic", IF($H151&lt;&gt;0, IF($I151=0, $D151*$H151, $D151*($H151-$G151)), 0), $D151*$H151), 0)</f>
        <v>0</v>
      </c>
      <c r="P151" s="15">
        <f t="shared" si="48"/>
        <v>0</v>
      </c>
      <c r="Q151" s="3">
        <v>0</v>
      </c>
      <c r="R151" s="15">
        <f t="shared" si="49"/>
        <v>0</v>
      </c>
      <c r="S151" s="3">
        <v>0</v>
      </c>
      <c r="T151" s="17">
        <f t="shared" si="50"/>
        <v>0</v>
      </c>
      <c r="U151" s="17">
        <f t="shared" si="51"/>
        <v>0</v>
      </c>
      <c r="V151" s="27"/>
      <c r="W151" s="17">
        <f t="shared" si="52"/>
        <v>11652</v>
      </c>
      <c r="X151" s="17">
        <f t="shared" si="53"/>
        <v>59</v>
      </c>
      <c r="Y151" s="3">
        <v>0</v>
      </c>
      <c r="Z151" s="17">
        <f t="shared" si="54"/>
        <v>0</v>
      </c>
      <c r="AA151" s="17">
        <f t="shared" si="55"/>
        <v>0</v>
      </c>
    </row>
    <row r="152" spans="1:27" x14ac:dyDescent="0.25">
      <c r="A152" s="14" t="str">
        <f>IF(AND(INTRO!$E$37="Non-endemic",INTRO!$E$41="Non-endemic")," ",IF(COUNTRY_INFO!A152=0," ",COUNTRY_INFO!A152))</f>
        <v>Angola</v>
      </c>
      <c r="B152" s="14" t="str">
        <f>IF(AND(INTRO!$E$37="Non-endemic",INTRO!$E$41="Non-endemic")," ",IF(COUNTRY_INFO!B152=0," ",COUNTRY_INFO!B152))</f>
        <v>UIGE</v>
      </c>
      <c r="C152" s="14" t="str">
        <f>IF(AND(INTRO!$E$37="Non-endemic",INTRO!$E$41="Non-endemic")," ",IF(COUNTRY_INFO!C152=0," ",COUNTRY_INFO!C152))</f>
        <v>CANGOLA</v>
      </c>
      <c r="D152" s="15">
        <f>IF(AND(INTRO!$E$37="Non-endemic",INTRO!$E$41="Non-endemic"),0,IF(AND(OR(COUNTRY_INFO!$H152=0,COUNTRY_INFO!$H152=4,COUNTRY_INFO!$H152=99),OR(COUNTRY_INFO!$J152=0,COUNTRY_INFO!$J152=4)),0,COUNTRY_INFO!$E152))</f>
        <v>8317</v>
      </c>
      <c r="E152" s="15">
        <f>IF(AND(INTRO!$E$37="Non-endemic",INTRO!$E$41="Non-endemic"),0,IF(AND(OR(COUNTRY_INFO!$H152=0,COUNTRY_INFO!$H152=4,COUNTRY_INFO!$H152=99),OR(COUNTRY_INFO!$J152=0,COUNTRY_INFO!$J152=4)),0,COUNTRY_INFO!$F152))</f>
        <v>15526</v>
      </c>
      <c r="F152" s="15">
        <f t="shared" si="45"/>
        <v>23843</v>
      </c>
      <c r="G152" s="16">
        <f>IF(AND(INTRO!$E$37="Non-endemic",INTRO!$E$41="Non-endemic"),0,COUNTRY_INFO!P152)</f>
        <v>0</v>
      </c>
      <c r="H152" s="16">
        <f>IF(AND(INTRO!$E$37="Non-endemic",INTRO!$E$41="Non-endemic"),0,COUNTRY_INFO!R152)</f>
        <v>1</v>
      </c>
      <c r="I152" s="15">
        <f>IF(INTRO!$E$39="Non-endemic",IF($G152=1,DEC!I152,0),IF($G152=1,IVM!G152,0))</f>
        <v>0</v>
      </c>
      <c r="J152" s="31" t="s">
        <v>336</v>
      </c>
      <c r="K152" s="52">
        <f>IF($J152="ALB", IF(INTRO!$E$39="Non-endemic", IF($H152&lt;&gt;0, IF($I152=0, $D152*$H152, $D152*($H152-$G152)), 0), $D152*$H152), 0)</f>
        <v>8317</v>
      </c>
      <c r="L152" s="15">
        <f t="shared" si="46"/>
        <v>15526</v>
      </c>
      <c r="M152" s="3">
        <v>0</v>
      </c>
      <c r="N152" s="15">
        <f t="shared" si="47"/>
        <v>23843</v>
      </c>
      <c r="O152" s="52">
        <f>IF($J152="MBD", IF(INTRO!$E$39="Non-endemic", IF($H152&lt;&gt;0, IF($I152=0, $D152*$H152, $D152*($H152-$G152)), 0), $D152*$H152), 0)</f>
        <v>0</v>
      </c>
      <c r="P152" s="15">
        <f t="shared" si="48"/>
        <v>0</v>
      </c>
      <c r="Q152" s="3">
        <v>0</v>
      </c>
      <c r="R152" s="15">
        <f t="shared" si="49"/>
        <v>0</v>
      </c>
      <c r="S152" s="3">
        <v>0</v>
      </c>
      <c r="T152" s="17">
        <f t="shared" si="50"/>
        <v>0</v>
      </c>
      <c r="U152" s="17">
        <f t="shared" si="51"/>
        <v>0</v>
      </c>
      <c r="V152" s="27"/>
      <c r="W152" s="17">
        <f t="shared" si="52"/>
        <v>15526</v>
      </c>
      <c r="X152" s="17">
        <f t="shared" si="53"/>
        <v>78</v>
      </c>
      <c r="Y152" s="3">
        <v>0</v>
      </c>
      <c r="Z152" s="17">
        <f t="shared" si="54"/>
        <v>0</v>
      </c>
      <c r="AA152" s="17">
        <f t="shared" si="55"/>
        <v>0</v>
      </c>
    </row>
    <row r="153" spans="1:27" x14ac:dyDescent="0.25">
      <c r="A153" s="14" t="str">
        <f>IF(AND(INTRO!$E$37="Non-endemic",INTRO!$E$41="Non-endemic")," ",IF(COUNTRY_INFO!A153=0," ",COUNTRY_INFO!A153))</f>
        <v>Angola</v>
      </c>
      <c r="B153" s="14" t="str">
        <f>IF(AND(INTRO!$E$37="Non-endemic",INTRO!$E$41="Non-endemic")," ",IF(COUNTRY_INFO!B153=0," ",COUNTRY_INFO!B153))</f>
        <v>UIGE</v>
      </c>
      <c r="C153" s="14" t="str">
        <f>IF(AND(INTRO!$E$37="Non-endemic",INTRO!$E$41="Non-endemic")," ",IF(COUNTRY_INFO!C153=0," ",COUNTRY_INFO!C153))</f>
        <v>DAMBA</v>
      </c>
      <c r="D153" s="15">
        <f>IF(AND(INTRO!$E$37="Non-endemic",INTRO!$E$41="Non-endemic"),0,IF(AND(OR(COUNTRY_INFO!$H153=0,COUNTRY_INFO!$H153=4,COUNTRY_INFO!$H153=99),OR(COUNTRY_INFO!$J153=0,COUNTRY_INFO!$J153=4)),0,COUNTRY_INFO!$E153))</f>
        <v>10169</v>
      </c>
      <c r="E153" s="15">
        <f>IF(AND(INTRO!$E$37="Non-endemic",INTRO!$E$41="Non-endemic"),0,IF(AND(OR(COUNTRY_INFO!$H153=0,COUNTRY_INFO!$H153=4,COUNTRY_INFO!$H153=99),OR(COUNTRY_INFO!$J153=0,COUNTRY_INFO!$J153=4)),0,COUNTRY_INFO!$F153))</f>
        <v>18982</v>
      </c>
      <c r="F153" s="15">
        <f t="shared" si="45"/>
        <v>29151</v>
      </c>
      <c r="G153" s="16">
        <f>IF(AND(INTRO!$E$37="Non-endemic",INTRO!$E$41="Non-endemic"),0,COUNTRY_INFO!P153)</f>
        <v>0</v>
      </c>
      <c r="H153" s="16">
        <f>IF(AND(INTRO!$E$37="Non-endemic",INTRO!$E$41="Non-endemic"),0,COUNTRY_INFO!R153)</f>
        <v>1</v>
      </c>
      <c r="I153" s="15">
        <f>IF(INTRO!$E$39="Non-endemic",IF($G153=1,DEC!I153,0),IF($G153=1,IVM!G153,0))</f>
        <v>0</v>
      </c>
      <c r="J153" s="31" t="s">
        <v>336</v>
      </c>
      <c r="K153" s="52">
        <f>IF($J153="ALB", IF(INTRO!$E$39="Non-endemic", IF($H153&lt;&gt;0, IF($I153=0, $D153*$H153, $D153*($H153-$G153)), 0), $D153*$H153), 0)</f>
        <v>10169</v>
      </c>
      <c r="L153" s="15">
        <f t="shared" si="46"/>
        <v>18982</v>
      </c>
      <c r="M153" s="3">
        <v>0</v>
      </c>
      <c r="N153" s="15">
        <f t="shared" si="47"/>
        <v>29151</v>
      </c>
      <c r="O153" s="52">
        <f>IF($J153="MBD", IF(INTRO!$E$39="Non-endemic", IF($H153&lt;&gt;0, IF($I153=0, $D153*$H153, $D153*($H153-$G153)), 0), $D153*$H153), 0)</f>
        <v>0</v>
      </c>
      <c r="P153" s="15">
        <f t="shared" si="48"/>
        <v>0</v>
      </c>
      <c r="Q153" s="3">
        <v>0</v>
      </c>
      <c r="R153" s="15">
        <f t="shared" si="49"/>
        <v>0</v>
      </c>
      <c r="S153" s="3">
        <v>0</v>
      </c>
      <c r="T153" s="17">
        <f t="shared" si="50"/>
        <v>0</v>
      </c>
      <c r="U153" s="17">
        <f t="shared" si="51"/>
        <v>0</v>
      </c>
      <c r="V153" s="27"/>
      <c r="W153" s="17">
        <f t="shared" si="52"/>
        <v>18982</v>
      </c>
      <c r="X153" s="17">
        <f t="shared" si="53"/>
        <v>95</v>
      </c>
      <c r="Y153" s="3">
        <v>0</v>
      </c>
      <c r="Z153" s="17">
        <f t="shared" si="54"/>
        <v>0</v>
      </c>
      <c r="AA153" s="17">
        <f t="shared" si="55"/>
        <v>0</v>
      </c>
    </row>
    <row r="154" spans="1:27" x14ac:dyDescent="0.25">
      <c r="A154" s="14" t="str">
        <f>IF(AND(INTRO!$E$37="Non-endemic",INTRO!$E$41="Non-endemic")," ",IF(COUNTRY_INFO!A154=0," ",COUNTRY_INFO!A154))</f>
        <v>Angola</v>
      </c>
      <c r="B154" s="14" t="str">
        <f>IF(AND(INTRO!$E$37="Non-endemic",INTRO!$E$41="Non-endemic")," ",IF(COUNTRY_INFO!B154=0," ",COUNTRY_INFO!B154))</f>
        <v>UIGE</v>
      </c>
      <c r="C154" s="14" t="str">
        <f>IF(AND(INTRO!$E$37="Non-endemic",INTRO!$E$41="Non-endemic")," ",IF(COUNTRY_INFO!C154=0," ",COUNTRY_INFO!C154))</f>
        <v>MAQUELA DO ZOMBO</v>
      </c>
      <c r="D154" s="15">
        <f>IF(AND(INTRO!$E$37="Non-endemic",INTRO!$E$41="Non-endemic"),0,IF(AND(OR(COUNTRY_INFO!$H154=0,COUNTRY_INFO!$H154=4,COUNTRY_INFO!$H154=99),OR(COUNTRY_INFO!$J154=0,COUNTRY_INFO!$J154=4)),0,COUNTRY_INFO!$E154))</f>
        <v>19564</v>
      </c>
      <c r="E154" s="15">
        <f>IF(AND(INTRO!$E$37="Non-endemic",INTRO!$E$41="Non-endemic"),0,IF(AND(OR(COUNTRY_INFO!$H154=0,COUNTRY_INFO!$H154=4,COUNTRY_INFO!$H154=99),OR(COUNTRY_INFO!$J154=0,COUNTRY_INFO!$J154=4)),0,COUNTRY_INFO!$F154))</f>
        <v>36519</v>
      </c>
      <c r="F154" s="15">
        <f t="shared" si="45"/>
        <v>56083</v>
      </c>
      <c r="G154" s="16">
        <f>IF(AND(INTRO!$E$37="Non-endemic",INTRO!$E$41="Non-endemic"),0,COUNTRY_INFO!P154)</f>
        <v>0</v>
      </c>
      <c r="H154" s="16">
        <f>IF(AND(INTRO!$E$37="Non-endemic",INTRO!$E$41="Non-endemic"),0,COUNTRY_INFO!R154)</f>
        <v>1</v>
      </c>
      <c r="I154" s="15">
        <f>IF(INTRO!$E$39="Non-endemic",IF($G154=1,DEC!I154,0),IF($G154=1,IVM!G154,0))</f>
        <v>0</v>
      </c>
      <c r="J154" s="31" t="s">
        <v>336</v>
      </c>
      <c r="K154" s="52">
        <f>IF($J154="ALB", IF(INTRO!$E$39="Non-endemic", IF($H154&lt;&gt;0, IF($I154=0, $D154*$H154, $D154*($H154-$G154)), 0), $D154*$H154), 0)</f>
        <v>19564</v>
      </c>
      <c r="L154" s="15">
        <f t="shared" si="46"/>
        <v>36519</v>
      </c>
      <c r="M154" s="3">
        <v>0</v>
      </c>
      <c r="N154" s="15">
        <f t="shared" si="47"/>
        <v>56083</v>
      </c>
      <c r="O154" s="52">
        <f>IF($J154="MBD", IF(INTRO!$E$39="Non-endemic", IF($H154&lt;&gt;0, IF($I154=0, $D154*$H154, $D154*($H154-$G154)), 0), $D154*$H154), 0)</f>
        <v>0</v>
      </c>
      <c r="P154" s="15">
        <f t="shared" si="48"/>
        <v>0</v>
      </c>
      <c r="Q154" s="3">
        <v>0</v>
      </c>
      <c r="R154" s="15">
        <f t="shared" si="49"/>
        <v>0</v>
      </c>
      <c r="S154" s="3">
        <v>0</v>
      </c>
      <c r="T154" s="17">
        <f t="shared" si="50"/>
        <v>0</v>
      </c>
      <c r="U154" s="17">
        <f t="shared" si="51"/>
        <v>0</v>
      </c>
      <c r="V154" s="27"/>
      <c r="W154" s="17">
        <f t="shared" si="52"/>
        <v>36519</v>
      </c>
      <c r="X154" s="17">
        <f t="shared" si="53"/>
        <v>183</v>
      </c>
      <c r="Y154" s="3">
        <v>0</v>
      </c>
      <c r="Z154" s="17">
        <f t="shared" si="54"/>
        <v>0</v>
      </c>
      <c r="AA154" s="17">
        <f t="shared" si="55"/>
        <v>0</v>
      </c>
    </row>
    <row r="155" spans="1:27" x14ac:dyDescent="0.25">
      <c r="A155" s="14" t="str">
        <f>IF(AND(INTRO!$E$37="Non-endemic",INTRO!$E$41="Non-endemic")," ",IF(COUNTRY_INFO!A155=0," ",COUNTRY_INFO!A155))</f>
        <v>Angola</v>
      </c>
      <c r="B155" s="14" t="str">
        <f>IF(AND(INTRO!$E$37="Non-endemic",INTRO!$E$41="Non-endemic")," ",IF(COUNTRY_INFO!B155=0," ",COUNTRY_INFO!B155))</f>
        <v>UIGE</v>
      </c>
      <c r="C155" s="14" t="str">
        <f>IF(AND(INTRO!$E$37="Non-endemic",INTRO!$E$41="Non-endemic")," ",IF(COUNTRY_INFO!C155=0," ",COUNTRY_INFO!C155))</f>
        <v>MILUNGA</v>
      </c>
      <c r="D155" s="15">
        <f>IF(AND(INTRO!$E$37="Non-endemic",INTRO!$E$41="Non-endemic"),0,IF(AND(OR(COUNTRY_INFO!$H155=0,COUNTRY_INFO!$H155=4,COUNTRY_INFO!$H155=99),OR(COUNTRY_INFO!$J155=0,COUNTRY_INFO!$J155=4)),0,COUNTRY_INFO!$E155))</f>
        <v>7702</v>
      </c>
      <c r="E155" s="15">
        <f>IF(AND(INTRO!$E$37="Non-endemic",INTRO!$E$41="Non-endemic"),0,IF(AND(OR(COUNTRY_INFO!$H155=0,COUNTRY_INFO!$H155=4,COUNTRY_INFO!$H155=99),OR(COUNTRY_INFO!$J155=0,COUNTRY_INFO!$J155=4)),0,COUNTRY_INFO!$F155))</f>
        <v>14377</v>
      </c>
      <c r="F155" s="15">
        <f t="shared" si="45"/>
        <v>22079</v>
      </c>
      <c r="G155" s="16">
        <f>IF(AND(INTRO!$E$37="Non-endemic",INTRO!$E$41="Non-endemic"),0,COUNTRY_INFO!P155)</f>
        <v>0</v>
      </c>
      <c r="H155" s="16">
        <f>IF(AND(INTRO!$E$37="Non-endemic",INTRO!$E$41="Non-endemic"),0,COUNTRY_INFO!R155)</f>
        <v>1</v>
      </c>
      <c r="I155" s="15">
        <f>IF(INTRO!$E$39="Non-endemic",IF($G155=1,DEC!I155,0),IF($G155=1,IVM!G155,0))</f>
        <v>0</v>
      </c>
      <c r="J155" s="31" t="s">
        <v>336</v>
      </c>
      <c r="K155" s="52">
        <f>IF($J155="ALB", IF(INTRO!$E$39="Non-endemic", IF($H155&lt;&gt;0, IF($I155=0, $D155*$H155, $D155*($H155-$G155)), 0), $D155*$H155), 0)</f>
        <v>7702</v>
      </c>
      <c r="L155" s="15">
        <f t="shared" si="46"/>
        <v>14377</v>
      </c>
      <c r="M155" s="3">
        <v>0</v>
      </c>
      <c r="N155" s="15">
        <f t="shared" si="47"/>
        <v>22079</v>
      </c>
      <c r="O155" s="52">
        <f>IF($J155="MBD", IF(INTRO!$E$39="Non-endemic", IF($H155&lt;&gt;0, IF($I155=0, $D155*$H155, $D155*($H155-$G155)), 0), $D155*$H155), 0)</f>
        <v>0</v>
      </c>
      <c r="P155" s="15">
        <f t="shared" si="48"/>
        <v>0</v>
      </c>
      <c r="Q155" s="3">
        <v>0</v>
      </c>
      <c r="R155" s="15">
        <f t="shared" si="49"/>
        <v>0</v>
      </c>
      <c r="S155" s="3">
        <v>0</v>
      </c>
      <c r="T155" s="17">
        <f t="shared" si="50"/>
        <v>0</v>
      </c>
      <c r="U155" s="17">
        <f t="shared" si="51"/>
        <v>0</v>
      </c>
      <c r="V155" s="27"/>
      <c r="W155" s="17">
        <f t="shared" si="52"/>
        <v>14377</v>
      </c>
      <c r="X155" s="17">
        <f t="shared" si="53"/>
        <v>72</v>
      </c>
      <c r="Y155" s="3">
        <v>0</v>
      </c>
      <c r="Z155" s="17">
        <f t="shared" si="54"/>
        <v>0</v>
      </c>
      <c r="AA155" s="17">
        <f t="shared" si="55"/>
        <v>0</v>
      </c>
    </row>
    <row r="156" spans="1:27" x14ac:dyDescent="0.25">
      <c r="A156" s="14" t="str">
        <f>IF(AND(INTRO!$E$37="Non-endemic",INTRO!$E$41="Non-endemic")," ",IF(COUNTRY_INFO!A156=0," ",COUNTRY_INFO!A156))</f>
        <v>Angola</v>
      </c>
      <c r="B156" s="14" t="str">
        <f>IF(AND(INTRO!$E$37="Non-endemic",INTRO!$E$41="Non-endemic")," ",IF(COUNTRY_INFO!B156=0," ",COUNTRY_INFO!B156))</f>
        <v>UIGE</v>
      </c>
      <c r="C156" s="14" t="str">
        <f>IF(AND(INTRO!$E$37="Non-endemic",INTRO!$E$41="Non-endemic")," ",IF(COUNTRY_INFO!C156=0," ",COUNTRY_INFO!C156))</f>
        <v>MUCABA</v>
      </c>
      <c r="D156" s="15">
        <f>IF(AND(INTRO!$E$37="Non-endemic",INTRO!$E$41="Non-endemic"),0,IF(AND(OR(COUNTRY_INFO!$H156=0,COUNTRY_INFO!$H156=4,COUNTRY_INFO!$H156=99),OR(COUNTRY_INFO!$J156=0,COUNTRY_INFO!$J156=4)),0,COUNTRY_INFO!$E156))</f>
        <v>6559</v>
      </c>
      <c r="E156" s="15">
        <f>IF(AND(INTRO!$E$37="Non-endemic",INTRO!$E$41="Non-endemic"),0,IF(AND(OR(COUNTRY_INFO!$H156=0,COUNTRY_INFO!$H156=4,COUNTRY_INFO!$H156=99),OR(COUNTRY_INFO!$J156=0,COUNTRY_INFO!$J156=4)),0,COUNTRY_INFO!$F156))</f>
        <v>12243</v>
      </c>
      <c r="F156" s="15">
        <f t="shared" si="45"/>
        <v>18802</v>
      </c>
      <c r="G156" s="16">
        <f>IF(AND(INTRO!$E$37="Non-endemic",INTRO!$E$41="Non-endemic"),0,COUNTRY_INFO!P156)</f>
        <v>0</v>
      </c>
      <c r="H156" s="16">
        <f>IF(AND(INTRO!$E$37="Non-endemic",INTRO!$E$41="Non-endemic"),0,COUNTRY_INFO!R156)</f>
        <v>1</v>
      </c>
      <c r="I156" s="15">
        <f>IF(INTRO!$E$39="Non-endemic",IF($G156=1,DEC!I156,0),IF($G156=1,IVM!G156,0))</f>
        <v>0</v>
      </c>
      <c r="J156" s="31" t="s">
        <v>336</v>
      </c>
      <c r="K156" s="52">
        <f>IF($J156="ALB", IF(INTRO!$E$39="Non-endemic", IF($H156&lt;&gt;0, IF($I156=0, $D156*$H156, $D156*($H156-$G156)), 0), $D156*$H156), 0)</f>
        <v>6559</v>
      </c>
      <c r="L156" s="15">
        <f t="shared" si="46"/>
        <v>12243</v>
      </c>
      <c r="M156" s="3">
        <v>0</v>
      </c>
      <c r="N156" s="15">
        <f t="shared" si="47"/>
        <v>18802</v>
      </c>
      <c r="O156" s="52">
        <f>IF($J156="MBD", IF(INTRO!$E$39="Non-endemic", IF($H156&lt;&gt;0, IF($I156=0, $D156*$H156, $D156*($H156-$G156)), 0), $D156*$H156), 0)</f>
        <v>0</v>
      </c>
      <c r="P156" s="15">
        <f t="shared" si="48"/>
        <v>0</v>
      </c>
      <c r="Q156" s="3">
        <v>0</v>
      </c>
      <c r="R156" s="15">
        <f t="shared" si="49"/>
        <v>0</v>
      </c>
      <c r="S156" s="3">
        <v>0</v>
      </c>
      <c r="T156" s="17">
        <f t="shared" si="50"/>
        <v>0</v>
      </c>
      <c r="U156" s="17">
        <f t="shared" si="51"/>
        <v>0</v>
      </c>
      <c r="V156" s="27"/>
      <c r="W156" s="17">
        <f t="shared" si="52"/>
        <v>12243</v>
      </c>
      <c r="X156" s="17">
        <f t="shared" si="53"/>
        <v>62</v>
      </c>
      <c r="Y156" s="3">
        <v>0</v>
      </c>
      <c r="Z156" s="17">
        <f t="shared" si="54"/>
        <v>0</v>
      </c>
      <c r="AA156" s="17">
        <f t="shared" si="55"/>
        <v>0</v>
      </c>
    </row>
    <row r="157" spans="1:27" x14ac:dyDescent="0.25">
      <c r="A157" s="14" t="str">
        <f>IF(AND(INTRO!$E$37="Non-endemic",INTRO!$E$41="Non-endemic")," ",IF(COUNTRY_INFO!A157=0," ",COUNTRY_INFO!A157))</f>
        <v>Angola</v>
      </c>
      <c r="B157" s="14" t="str">
        <f>IF(AND(INTRO!$E$37="Non-endemic",INTRO!$E$41="Non-endemic")," ",IF(COUNTRY_INFO!B157=0," ",COUNTRY_INFO!B157))</f>
        <v>UIGE</v>
      </c>
      <c r="C157" s="14" t="str">
        <f>IF(AND(INTRO!$E$37="Non-endemic",INTRO!$E$41="Non-endemic")," ",IF(COUNTRY_INFO!C157=0," ",COUNTRY_INFO!C157))</f>
        <v>NEGAGE</v>
      </c>
      <c r="D157" s="15">
        <f>IF(AND(INTRO!$E$37="Non-endemic",INTRO!$E$41="Non-endemic"),0,IF(AND(OR(COUNTRY_INFO!$H157=0,COUNTRY_INFO!$H157=4,COUNTRY_INFO!$H157=99),OR(COUNTRY_INFO!$J157=0,COUNTRY_INFO!$J157=4)),0,COUNTRY_INFO!$E157))</f>
        <v>21670</v>
      </c>
      <c r="E157" s="15">
        <f>IF(AND(INTRO!$E$37="Non-endemic",INTRO!$E$41="Non-endemic"),0,IF(AND(OR(COUNTRY_INFO!$H157=0,COUNTRY_INFO!$H157=4,COUNTRY_INFO!$H157=99),OR(COUNTRY_INFO!$J157=0,COUNTRY_INFO!$J157=4)),0,COUNTRY_INFO!$F157))</f>
        <v>40450</v>
      </c>
      <c r="F157" s="15">
        <f t="shared" si="45"/>
        <v>62120</v>
      </c>
      <c r="G157" s="16">
        <f>IF(AND(INTRO!$E$37="Non-endemic",INTRO!$E$41="Non-endemic"),0,COUNTRY_INFO!P157)</f>
        <v>0</v>
      </c>
      <c r="H157" s="16">
        <f>IF(AND(INTRO!$E$37="Non-endemic",INTRO!$E$41="Non-endemic"),0,COUNTRY_INFO!R157)</f>
        <v>1</v>
      </c>
      <c r="I157" s="15">
        <f>IF(INTRO!$E$39="Non-endemic",IF($G157=1,DEC!I157,0),IF($G157=1,IVM!G157,0))</f>
        <v>0</v>
      </c>
      <c r="J157" s="31" t="s">
        <v>336</v>
      </c>
      <c r="K157" s="52">
        <f>IF($J157="ALB", IF(INTRO!$E$39="Non-endemic", IF($H157&lt;&gt;0, IF($I157=0, $D157*$H157, $D157*($H157-$G157)), 0), $D157*$H157), 0)</f>
        <v>21670</v>
      </c>
      <c r="L157" s="15">
        <f t="shared" si="46"/>
        <v>40450</v>
      </c>
      <c r="M157" s="3">
        <v>0</v>
      </c>
      <c r="N157" s="15">
        <f t="shared" si="47"/>
        <v>62120</v>
      </c>
      <c r="O157" s="52">
        <f>IF($J157="MBD", IF(INTRO!$E$39="Non-endemic", IF($H157&lt;&gt;0, IF($I157=0, $D157*$H157, $D157*($H157-$G157)), 0), $D157*$H157), 0)</f>
        <v>0</v>
      </c>
      <c r="P157" s="15">
        <f t="shared" si="48"/>
        <v>0</v>
      </c>
      <c r="Q157" s="3">
        <v>0</v>
      </c>
      <c r="R157" s="15">
        <f t="shared" si="49"/>
        <v>0</v>
      </c>
      <c r="S157" s="3">
        <v>0</v>
      </c>
      <c r="T157" s="17">
        <f t="shared" si="50"/>
        <v>0</v>
      </c>
      <c r="U157" s="17">
        <f t="shared" si="51"/>
        <v>0</v>
      </c>
      <c r="V157" s="27"/>
      <c r="W157" s="17">
        <f t="shared" si="52"/>
        <v>40450</v>
      </c>
      <c r="X157" s="17">
        <f t="shared" si="53"/>
        <v>203</v>
      </c>
      <c r="Y157" s="3">
        <v>0</v>
      </c>
      <c r="Z157" s="17">
        <f t="shared" si="54"/>
        <v>0</v>
      </c>
      <c r="AA157" s="17">
        <f t="shared" si="55"/>
        <v>0</v>
      </c>
    </row>
    <row r="158" spans="1:27" x14ac:dyDescent="0.25">
      <c r="A158" s="14" t="str">
        <f>IF(AND(INTRO!$E$37="Non-endemic",INTRO!$E$41="Non-endemic")," ",IF(COUNTRY_INFO!A158=0," ",COUNTRY_INFO!A158))</f>
        <v>Angola</v>
      </c>
      <c r="B158" s="14" t="str">
        <f>IF(AND(INTRO!$E$37="Non-endemic",INTRO!$E$41="Non-endemic")," ",IF(COUNTRY_INFO!B158=0," ",COUNTRY_INFO!B158))</f>
        <v>UIGE</v>
      </c>
      <c r="C158" s="14" t="str">
        <f>IF(AND(INTRO!$E$37="Non-endemic",INTRO!$E$41="Non-endemic")," ",IF(COUNTRY_INFO!C158=0," ",COUNTRY_INFO!C158))</f>
        <v>PURI</v>
      </c>
      <c r="D158" s="15">
        <f>IF(AND(INTRO!$E$37="Non-endemic",INTRO!$E$41="Non-endemic"),0,IF(AND(OR(COUNTRY_INFO!$H158=0,COUNTRY_INFO!$H158=4,COUNTRY_INFO!$H158=99),OR(COUNTRY_INFO!$J158=0,COUNTRY_INFO!$J158=4)),0,COUNTRY_INFO!$E158))</f>
        <v>5677</v>
      </c>
      <c r="E158" s="15">
        <f>IF(AND(INTRO!$E$37="Non-endemic",INTRO!$E$41="Non-endemic"),0,IF(AND(OR(COUNTRY_INFO!$H158=0,COUNTRY_INFO!$H158=4,COUNTRY_INFO!$H158=99),OR(COUNTRY_INFO!$J158=0,COUNTRY_INFO!$J158=4)),0,COUNTRY_INFO!$F158))</f>
        <v>10596</v>
      </c>
      <c r="F158" s="15">
        <f t="shared" si="45"/>
        <v>16273</v>
      </c>
      <c r="G158" s="16">
        <f>IF(AND(INTRO!$E$37="Non-endemic",INTRO!$E$41="Non-endemic"),0,COUNTRY_INFO!P158)</f>
        <v>0</v>
      </c>
      <c r="H158" s="16">
        <f>IF(AND(INTRO!$E$37="Non-endemic",INTRO!$E$41="Non-endemic"),0,COUNTRY_INFO!R158)</f>
        <v>1</v>
      </c>
      <c r="I158" s="15">
        <f>IF(INTRO!$E$39="Non-endemic",IF($G158=1,DEC!I158,0),IF($G158=1,IVM!G158,0))</f>
        <v>0</v>
      </c>
      <c r="J158" s="31" t="s">
        <v>336</v>
      </c>
      <c r="K158" s="52">
        <f>IF($J158="ALB", IF(INTRO!$E$39="Non-endemic", IF($H158&lt;&gt;0, IF($I158=0, $D158*$H158, $D158*($H158-$G158)), 0), $D158*$H158), 0)</f>
        <v>5677</v>
      </c>
      <c r="L158" s="15">
        <f t="shared" si="46"/>
        <v>10596</v>
      </c>
      <c r="M158" s="3">
        <v>0</v>
      </c>
      <c r="N158" s="15">
        <f t="shared" si="47"/>
        <v>16273</v>
      </c>
      <c r="O158" s="52">
        <f>IF($J158="MBD", IF(INTRO!$E$39="Non-endemic", IF($H158&lt;&gt;0, IF($I158=0, $D158*$H158, $D158*($H158-$G158)), 0), $D158*$H158), 0)</f>
        <v>0</v>
      </c>
      <c r="P158" s="15">
        <f t="shared" si="48"/>
        <v>0</v>
      </c>
      <c r="Q158" s="3">
        <v>0</v>
      </c>
      <c r="R158" s="15">
        <f t="shared" si="49"/>
        <v>0</v>
      </c>
      <c r="S158" s="3">
        <v>0</v>
      </c>
      <c r="T158" s="17">
        <f t="shared" si="50"/>
        <v>0</v>
      </c>
      <c r="U158" s="17">
        <f t="shared" si="51"/>
        <v>0</v>
      </c>
      <c r="V158" s="27"/>
      <c r="W158" s="17">
        <f t="shared" si="52"/>
        <v>10596</v>
      </c>
      <c r="X158" s="17">
        <f t="shared" si="53"/>
        <v>53</v>
      </c>
      <c r="Y158" s="3">
        <v>0</v>
      </c>
      <c r="Z158" s="17">
        <f t="shared" si="54"/>
        <v>0</v>
      </c>
      <c r="AA158" s="17">
        <f t="shared" si="55"/>
        <v>0</v>
      </c>
    </row>
    <row r="159" spans="1:27" x14ac:dyDescent="0.25">
      <c r="A159" s="14" t="str">
        <f>IF(AND(INTRO!$E$37="Non-endemic",INTRO!$E$41="Non-endemic")," ",IF(COUNTRY_INFO!A159=0," ",COUNTRY_INFO!A159))</f>
        <v>Angola</v>
      </c>
      <c r="B159" s="14" t="str">
        <f>IF(AND(INTRO!$E$37="Non-endemic",INTRO!$E$41="Non-endemic")," ",IF(COUNTRY_INFO!B159=0," ",COUNTRY_INFO!B159))</f>
        <v>UIGE</v>
      </c>
      <c r="C159" s="14" t="str">
        <f>IF(AND(INTRO!$E$37="Non-endemic",INTRO!$E$41="Non-endemic")," ",IF(COUNTRY_INFO!C159=0," ",COUNTRY_INFO!C159))</f>
        <v>QUIMBELE</v>
      </c>
      <c r="D159" s="15">
        <f>IF(AND(INTRO!$E$37="Non-endemic",INTRO!$E$41="Non-endemic"),0,IF(AND(OR(COUNTRY_INFO!$H159=0,COUNTRY_INFO!$H159=4,COUNTRY_INFO!$H159=99),OR(COUNTRY_INFO!$J159=0,COUNTRY_INFO!$J159=4)),0,COUNTRY_INFO!$E159))</f>
        <v>20695</v>
      </c>
      <c r="E159" s="15">
        <f>IF(AND(INTRO!$E$37="Non-endemic",INTRO!$E$41="Non-endemic"),0,IF(AND(OR(COUNTRY_INFO!$H159=0,COUNTRY_INFO!$H159=4,COUNTRY_INFO!$H159=99),OR(COUNTRY_INFO!$J159=0,COUNTRY_INFO!$J159=4)),0,COUNTRY_INFO!$F159))</f>
        <v>38631</v>
      </c>
      <c r="F159" s="15">
        <f t="shared" si="45"/>
        <v>59326</v>
      </c>
      <c r="G159" s="16">
        <f>IF(AND(INTRO!$E$37="Non-endemic",INTRO!$E$41="Non-endemic"),0,COUNTRY_INFO!P159)</f>
        <v>0</v>
      </c>
      <c r="H159" s="16">
        <f>IF(AND(INTRO!$E$37="Non-endemic",INTRO!$E$41="Non-endemic"),0,COUNTRY_INFO!R159)</f>
        <v>1</v>
      </c>
      <c r="I159" s="15">
        <f>IF(INTRO!$E$39="Non-endemic",IF($G159=1,DEC!I159,0),IF($G159=1,IVM!G159,0))</f>
        <v>0</v>
      </c>
      <c r="J159" s="31" t="s">
        <v>336</v>
      </c>
      <c r="K159" s="52">
        <f>IF($J159="ALB", IF(INTRO!$E$39="Non-endemic", IF($H159&lt;&gt;0, IF($I159=0, $D159*$H159, $D159*($H159-$G159)), 0), $D159*$H159), 0)</f>
        <v>20695</v>
      </c>
      <c r="L159" s="15">
        <f t="shared" si="46"/>
        <v>38631</v>
      </c>
      <c r="M159" s="3">
        <v>0</v>
      </c>
      <c r="N159" s="15">
        <f t="shared" si="47"/>
        <v>59326</v>
      </c>
      <c r="O159" s="52">
        <f>IF($J159="MBD", IF(INTRO!$E$39="Non-endemic", IF($H159&lt;&gt;0, IF($I159=0, $D159*$H159, $D159*($H159-$G159)), 0), $D159*$H159), 0)</f>
        <v>0</v>
      </c>
      <c r="P159" s="15">
        <f t="shared" si="48"/>
        <v>0</v>
      </c>
      <c r="Q159" s="3">
        <v>0</v>
      </c>
      <c r="R159" s="15">
        <f t="shared" si="49"/>
        <v>0</v>
      </c>
      <c r="S159" s="3">
        <v>0</v>
      </c>
      <c r="T159" s="17">
        <f t="shared" si="50"/>
        <v>0</v>
      </c>
      <c r="U159" s="17">
        <f t="shared" si="51"/>
        <v>0</v>
      </c>
      <c r="V159" s="27"/>
      <c r="W159" s="17">
        <f t="shared" si="52"/>
        <v>38631</v>
      </c>
      <c r="X159" s="17">
        <f t="shared" si="53"/>
        <v>194</v>
      </c>
      <c r="Y159" s="3">
        <v>0</v>
      </c>
      <c r="Z159" s="17">
        <f t="shared" si="54"/>
        <v>0</v>
      </c>
      <c r="AA159" s="17">
        <f t="shared" si="55"/>
        <v>0</v>
      </c>
    </row>
    <row r="160" spans="1:27" x14ac:dyDescent="0.25">
      <c r="A160" s="14" t="str">
        <f>IF(AND(INTRO!$E$37="Non-endemic",INTRO!$E$41="Non-endemic")," ",IF(COUNTRY_INFO!A160=0," ",COUNTRY_INFO!A160))</f>
        <v>Angola</v>
      </c>
      <c r="B160" s="14" t="str">
        <f>IF(AND(INTRO!$E$37="Non-endemic",INTRO!$E$41="Non-endemic")," ",IF(COUNTRY_INFO!B160=0," ",COUNTRY_INFO!B160))</f>
        <v>UIGE</v>
      </c>
      <c r="C160" s="14" t="str">
        <f>IF(AND(INTRO!$E$37="Non-endemic",INTRO!$E$41="Non-endemic")," ",IF(COUNTRY_INFO!C160=0," ",COUNTRY_INFO!C160))</f>
        <v>QUITEXE</v>
      </c>
      <c r="D160" s="15">
        <f>IF(AND(INTRO!$E$37="Non-endemic",INTRO!$E$41="Non-endemic"),0,IF(AND(OR(COUNTRY_INFO!$H160=0,COUNTRY_INFO!$H160=4,COUNTRY_INFO!$H160=99),OR(COUNTRY_INFO!$J160=0,COUNTRY_INFO!$J160=4)),0,COUNTRY_INFO!$E160))</f>
        <v>5249</v>
      </c>
      <c r="E160" s="15">
        <f>IF(AND(INTRO!$E$37="Non-endemic",INTRO!$E$41="Non-endemic"),0,IF(AND(OR(COUNTRY_INFO!$H160=0,COUNTRY_INFO!$H160=4,COUNTRY_INFO!$H160=99),OR(COUNTRY_INFO!$J160=0,COUNTRY_INFO!$J160=4)),0,COUNTRY_INFO!$F160))</f>
        <v>9798</v>
      </c>
      <c r="F160" s="15">
        <f t="shared" si="45"/>
        <v>15047</v>
      </c>
      <c r="G160" s="16">
        <f>IF(AND(INTRO!$E$37="Non-endemic",INTRO!$E$41="Non-endemic"),0,COUNTRY_INFO!P160)</f>
        <v>0</v>
      </c>
      <c r="H160" s="16">
        <f>IF(AND(INTRO!$E$37="Non-endemic",INTRO!$E$41="Non-endemic"),0,COUNTRY_INFO!R160)</f>
        <v>1</v>
      </c>
      <c r="I160" s="15">
        <f>IF(INTRO!$E$39="Non-endemic",IF($G160=1,DEC!I160,0),IF($G160=1,IVM!G160,0))</f>
        <v>0</v>
      </c>
      <c r="J160" s="31" t="s">
        <v>336</v>
      </c>
      <c r="K160" s="52">
        <f>IF($J160="ALB", IF(INTRO!$E$39="Non-endemic", IF($H160&lt;&gt;0, IF($I160=0, $D160*$H160, $D160*($H160-$G160)), 0), $D160*$H160), 0)</f>
        <v>5249</v>
      </c>
      <c r="L160" s="15">
        <f t="shared" si="46"/>
        <v>9798</v>
      </c>
      <c r="M160" s="3">
        <v>0</v>
      </c>
      <c r="N160" s="15">
        <f t="shared" si="47"/>
        <v>15047</v>
      </c>
      <c r="O160" s="52">
        <f>IF($J160="MBD", IF(INTRO!$E$39="Non-endemic", IF($H160&lt;&gt;0, IF($I160=0, $D160*$H160, $D160*($H160-$G160)), 0), $D160*$H160), 0)</f>
        <v>0</v>
      </c>
      <c r="P160" s="15">
        <f t="shared" si="48"/>
        <v>0</v>
      </c>
      <c r="Q160" s="3">
        <v>0</v>
      </c>
      <c r="R160" s="15">
        <f t="shared" si="49"/>
        <v>0</v>
      </c>
      <c r="S160" s="3">
        <v>0</v>
      </c>
      <c r="T160" s="17">
        <f t="shared" si="50"/>
        <v>0</v>
      </c>
      <c r="U160" s="17">
        <f t="shared" si="51"/>
        <v>0</v>
      </c>
      <c r="V160" s="27"/>
      <c r="W160" s="17">
        <f t="shared" si="52"/>
        <v>9798</v>
      </c>
      <c r="X160" s="17">
        <f t="shared" si="53"/>
        <v>49</v>
      </c>
      <c r="Y160" s="3">
        <v>0</v>
      </c>
      <c r="Z160" s="17">
        <f t="shared" si="54"/>
        <v>0</v>
      </c>
      <c r="AA160" s="17">
        <f t="shared" si="55"/>
        <v>0</v>
      </c>
    </row>
    <row r="161" spans="1:27" x14ac:dyDescent="0.25">
      <c r="A161" s="14" t="str">
        <f>IF(AND(INTRO!$E$37="Non-endemic",INTRO!$E$41="Non-endemic")," ",IF(COUNTRY_INFO!A161=0," ",COUNTRY_INFO!A161))</f>
        <v>Angola</v>
      </c>
      <c r="B161" s="14" t="str">
        <f>IF(AND(INTRO!$E$37="Non-endemic",INTRO!$E$41="Non-endemic")," ",IF(COUNTRY_INFO!B161=0," ",COUNTRY_INFO!B161))</f>
        <v>UIGE</v>
      </c>
      <c r="C161" s="14" t="str">
        <f>IF(AND(INTRO!$E$37="Non-endemic",INTRO!$E$41="Non-endemic")," ",IF(COUNTRY_INFO!C161=0," ",COUNTRY_INFO!C161))</f>
        <v>SANZA POMBO</v>
      </c>
      <c r="D161" s="15">
        <f>IF(AND(INTRO!$E$37="Non-endemic",INTRO!$E$41="Non-endemic"),0,IF(AND(OR(COUNTRY_INFO!$H161=0,COUNTRY_INFO!$H161=4,COUNTRY_INFO!$H161=99),OR(COUNTRY_INFO!$J161=0,COUNTRY_INFO!$J161=4)),0,COUNTRY_INFO!$E161))</f>
        <v>10240</v>
      </c>
      <c r="E161" s="15">
        <f>IF(AND(INTRO!$E$37="Non-endemic",INTRO!$E$41="Non-endemic"),0,IF(AND(OR(COUNTRY_INFO!$H161=0,COUNTRY_INFO!$H161=4,COUNTRY_INFO!$H161=99),OR(COUNTRY_INFO!$J161=0,COUNTRY_INFO!$J161=4)),0,COUNTRY_INFO!$F161))</f>
        <v>19114</v>
      </c>
      <c r="F161" s="15">
        <f t="shared" si="45"/>
        <v>29354</v>
      </c>
      <c r="G161" s="16">
        <f>IF(AND(INTRO!$E$37="Non-endemic",INTRO!$E$41="Non-endemic"),0,COUNTRY_INFO!P161)</f>
        <v>0</v>
      </c>
      <c r="H161" s="16">
        <f>IF(AND(INTRO!$E$37="Non-endemic",INTRO!$E$41="Non-endemic"),0,COUNTRY_INFO!R161)</f>
        <v>1</v>
      </c>
      <c r="I161" s="15">
        <f>IF(INTRO!$E$39="Non-endemic",IF($G161=1,DEC!I161,0),IF($G161=1,IVM!G161,0))</f>
        <v>0</v>
      </c>
      <c r="J161" s="31" t="s">
        <v>336</v>
      </c>
      <c r="K161" s="52">
        <f>IF($J161="ALB", IF(INTRO!$E$39="Non-endemic", IF($H161&lt;&gt;0, IF($I161=0, $D161*$H161, $D161*($H161-$G161)), 0), $D161*$H161), 0)</f>
        <v>10240</v>
      </c>
      <c r="L161" s="15">
        <f t="shared" si="46"/>
        <v>19114</v>
      </c>
      <c r="M161" s="3">
        <v>0</v>
      </c>
      <c r="N161" s="15">
        <f t="shared" si="47"/>
        <v>29354</v>
      </c>
      <c r="O161" s="52">
        <f>IF($J161="MBD", IF(INTRO!$E$39="Non-endemic", IF($H161&lt;&gt;0, IF($I161=0, $D161*$H161, $D161*($H161-$G161)), 0), $D161*$H161), 0)</f>
        <v>0</v>
      </c>
      <c r="P161" s="15">
        <f t="shared" si="48"/>
        <v>0</v>
      </c>
      <c r="Q161" s="3">
        <v>0</v>
      </c>
      <c r="R161" s="15">
        <f t="shared" si="49"/>
        <v>0</v>
      </c>
      <c r="S161" s="3">
        <v>0</v>
      </c>
      <c r="T161" s="17">
        <f t="shared" si="50"/>
        <v>0</v>
      </c>
      <c r="U161" s="17">
        <f t="shared" si="51"/>
        <v>0</v>
      </c>
      <c r="V161" s="27"/>
      <c r="W161" s="17">
        <f t="shared" si="52"/>
        <v>19114</v>
      </c>
      <c r="X161" s="17">
        <f t="shared" si="53"/>
        <v>96</v>
      </c>
      <c r="Y161" s="3">
        <v>0</v>
      </c>
      <c r="Z161" s="17">
        <f t="shared" si="54"/>
        <v>0</v>
      </c>
      <c r="AA161" s="17">
        <f t="shared" si="55"/>
        <v>0</v>
      </c>
    </row>
    <row r="162" spans="1:27" x14ac:dyDescent="0.25">
      <c r="A162" s="14" t="str">
        <f>IF(AND(INTRO!$E$37="Non-endemic",INTRO!$E$41="Non-endemic")," ",IF(COUNTRY_INFO!A162=0," ",COUNTRY_INFO!A162))</f>
        <v>Angola</v>
      </c>
      <c r="B162" s="14" t="str">
        <f>IF(AND(INTRO!$E$37="Non-endemic",INTRO!$E$41="Non-endemic")," ",IF(COUNTRY_INFO!B162=0," ",COUNTRY_INFO!B162))</f>
        <v>UIGE</v>
      </c>
      <c r="C162" s="14" t="str">
        <f>IF(AND(INTRO!$E$37="Non-endemic",INTRO!$E$41="Non-endemic")," ",IF(COUNTRY_INFO!C162=0," ",COUNTRY_INFO!C162))</f>
        <v>SONGO</v>
      </c>
      <c r="D162" s="15">
        <f>IF(AND(INTRO!$E$37="Non-endemic",INTRO!$E$41="Non-endemic"),0,IF(AND(OR(COUNTRY_INFO!$H162=0,COUNTRY_INFO!$H162=4,COUNTRY_INFO!$H162=99),OR(COUNTRY_INFO!$J162=0,COUNTRY_INFO!$J162=4)),0,COUNTRY_INFO!$E162))</f>
        <v>9974</v>
      </c>
      <c r="E162" s="15">
        <f>IF(AND(INTRO!$E$37="Non-endemic",INTRO!$E$41="Non-endemic"),0,IF(AND(OR(COUNTRY_INFO!$H162=0,COUNTRY_INFO!$H162=4,COUNTRY_INFO!$H162=99),OR(COUNTRY_INFO!$J162=0,COUNTRY_INFO!$J162=4)),0,COUNTRY_INFO!$F162))</f>
        <v>18618</v>
      </c>
      <c r="F162" s="15">
        <f t="shared" si="45"/>
        <v>28592</v>
      </c>
      <c r="G162" s="16">
        <f>IF(AND(INTRO!$E$37="Non-endemic",INTRO!$E$41="Non-endemic"),0,COUNTRY_INFO!P162)</f>
        <v>0</v>
      </c>
      <c r="H162" s="16">
        <f>IF(AND(INTRO!$E$37="Non-endemic",INTRO!$E$41="Non-endemic"),0,COUNTRY_INFO!R162)</f>
        <v>1</v>
      </c>
      <c r="I162" s="15">
        <f>IF(INTRO!$E$39="Non-endemic",IF($G162=1,DEC!I162,0),IF($G162=1,IVM!G162,0))</f>
        <v>0</v>
      </c>
      <c r="J162" s="31" t="s">
        <v>336</v>
      </c>
      <c r="K162" s="52">
        <f>IF($J162="ALB", IF(INTRO!$E$39="Non-endemic", IF($H162&lt;&gt;0, IF($I162=0, $D162*$H162, $D162*($H162-$G162)), 0), $D162*$H162), 0)</f>
        <v>9974</v>
      </c>
      <c r="L162" s="15">
        <f t="shared" si="46"/>
        <v>18618</v>
      </c>
      <c r="M162" s="3">
        <v>0</v>
      </c>
      <c r="N162" s="15">
        <f t="shared" si="47"/>
        <v>28592</v>
      </c>
      <c r="O162" s="52">
        <f>IF($J162="MBD", IF(INTRO!$E$39="Non-endemic", IF($H162&lt;&gt;0, IF($I162=0, $D162*$H162, $D162*($H162-$G162)), 0), $D162*$H162), 0)</f>
        <v>0</v>
      </c>
      <c r="P162" s="15">
        <f t="shared" si="48"/>
        <v>0</v>
      </c>
      <c r="Q162" s="3">
        <v>0</v>
      </c>
      <c r="R162" s="15">
        <f t="shared" si="49"/>
        <v>0</v>
      </c>
      <c r="S162" s="3">
        <v>0</v>
      </c>
      <c r="T162" s="17">
        <f t="shared" si="50"/>
        <v>0</v>
      </c>
      <c r="U162" s="17">
        <f t="shared" si="51"/>
        <v>0</v>
      </c>
      <c r="V162" s="27"/>
      <c r="W162" s="17">
        <f t="shared" si="52"/>
        <v>18618</v>
      </c>
      <c r="X162" s="17">
        <f t="shared" si="53"/>
        <v>94</v>
      </c>
      <c r="Y162" s="3">
        <v>0</v>
      </c>
      <c r="Z162" s="17">
        <f t="shared" si="54"/>
        <v>0</v>
      </c>
      <c r="AA162" s="17">
        <f t="shared" si="55"/>
        <v>0</v>
      </c>
    </row>
    <row r="163" spans="1:27" x14ac:dyDescent="0.25">
      <c r="A163" s="14" t="str">
        <f>IF(AND(INTRO!$E$37="Non-endemic",INTRO!$E$41="Non-endemic")," ",IF(COUNTRY_INFO!A163=0," ",COUNTRY_INFO!A163))</f>
        <v>Angola</v>
      </c>
      <c r="B163" s="14" t="str">
        <f>IF(AND(INTRO!$E$37="Non-endemic",INTRO!$E$41="Non-endemic")," ",IF(COUNTRY_INFO!B163=0," ",COUNTRY_INFO!B163))</f>
        <v>UIGE</v>
      </c>
      <c r="C163" s="14" t="str">
        <f>IF(AND(INTRO!$E$37="Non-endemic",INTRO!$E$41="Non-endemic")," ",IF(COUNTRY_INFO!C163=0," ",COUNTRY_INFO!C163))</f>
        <v>UIGE</v>
      </c>
      <c r="D163" s="15">
        <f>IF(AND(INTRO!$E$37="Non-endemic",INTRO!$E$41="Non-endemic"),0,IF(AND(OR(COUNTRY_INFO!$H163=0,COUNTRY_INFO!$H163=4,COUNTRY_INFO!$H163=99),OR(COUNTRY_INFO!$J163=0,COUNTRY_INFO!$J163=4)),0,COUNTRY_INFO!$E163))</f>
        <v>78934</v>
      </c>
      <c r="E163" s="15">
        <f>IF(AND(INTRO!$E$37="Non-endemic",INTRO!$E$41="Non-endemic"),0,IF(AND(OR(COUNTRY_INFO!$H163=0,COUNTRY_INFO!$H163=4,COUNTRY_INFO!$H163=99),OR(COUNTRY_INFO!$J163=0,COUNTRY_INFO!$J163=4)),0,COUNTRY_INFO!$F163))</f>
        <v>147343</v>
      </c>
      <c r="F163" s="15">
        <f t="shared" si="45"/>
        <v>226277</v>
      </c>
      <c r="G163" s="16">
        <f>IF(AND(INTRO!$E$37="Non-endemic",INTRO!$E$41="Non-endemic"),0,COUNTRY_INFO!P163)</f>
        <v>0</v>
      </c>
      <c r="H163" s="16">
        <f>IF(AND(INTRO!$E$37="Non-endemic",INTRO!$E$41="Non-endemic"),0,COUNTRY_INFO!R163)</f>
        <v>1</v>
      </c>
      <c r="I163" s="15">
        <f>IF(INTRO!$E$39="Non-endemic",IF($G163=1,DEC!I163,0),IF($G163=1,IVM!G163,0))</f>
        <v>0</v>
      </c>
      <c r="J163" s="31" t="s">
        <v>336</v>
      </c>
      <c r="K163" s="52">
        <f>IF($J163="ALB", IF(INTRO!$E$39="Non-endemic", IF($H163&lt;&gt;0, IF($I163=0, $D163*$H163, $D163*($H163-$G163)), 0), $D163*$H163), 0)</f>
        <v>78934</v>
      </c>
      <c r="L163" s="15">
        <f t="shared" si="46"/>
        <v>147343</v>
      </c>
      <c r="M163" s="3">
        <v>0</v>
      </c>
      <c r="N163" s="15">
        <f t="shared" si="47"/>
        <v>226277</v>
      </c>
      <c r="O163" s="52">
        <f>IF($J163="MBD", IF(INTRO!$E$39="Non-endemic", IF($H163&lt;&gt;0, IF($I163=0, $D163*$H163, $D163*($H163-$G163)), 0), $D163*$H163), 0)</f>
        <v>0</v>
      </c>
      <c r="P163" s="15">
        <f t="shared" si="48"/>
        <v>0</v>
      </c>
      <c r="Q163" s="3">
        <v>0</v>
      </c>
      <c r="R163" s="15">
        <f t="shared" si="49"/>
        <v>0</v>
      </c>
      <c r="S163" s="3">
        <v>0</v>
      </c>
      <c r="T163" s="17">
        <f t="shared" si="50"/>
        <v>0</v>
      </c>
      <c r="U163" s="17">
        <f t="shared" si="51"/>
        <v>0</v>
      </c>
      <c r="V163" s="27"/>
      <c r="W163" s="17">
        <f t="shared" si="52"/>
        <v>147343</v>
      </c>
      <c r="X163" s="17">
        <f t="shared" si="53"/>
        <v>737</v>
      </c>
      <c r="Y163" s="3">
        <v>0</v>
      </c>
      <c r="Z163" s="17">
        <f t="shared" si="54"/>
        <v>0</v>
      </c>
      <c r="AA163" s="17">
        <f t="shared" si="55"/>
        <v>0</v>
      </c>
    </row>
    <row r="164" spans="1:27" x14ac:dyDescent="0.25">
      <c r="A164" s="14" t="str">
        <f>IF(AND(INTRO!$E$37="Non-endemic",INTRO!$E$41="Non-endemic")," ",IF(COUNTRY_INFO!A164=0," ",COUNTRY_INFO!A164))</f>
        <v>Angola</v>
      </c>
      <c r="B164" s="14" t="str">
        <f>IF(AND(INTRO!$E$37="Non-endemic",INTRO!$E$41="Non-endemic")," ",IF(COUNTRY_INFO!B164=0," ",COUNTRY_INFO!B164))</f>
        <v>ZAIRE</v>
      </c>
      <c r="C164" s="14" t="str">
        <f>IF(AND(INTRO!$E$37="Non-endemic",INTRO!$E$41="Non-endemic")," ",IF(COUNTRY_INFO!C164=0," ",COUNTRY_INFO!C164))</f>
        <v>CUIMBA</v>
      </c>
      <c r="D164" s="15">
        <f>IF(AND(INTRO!$E$37="Non-endemic",INTRO!$E$41="Non-endemic"),0,IF(AND(OR(COUNTRY_INFO!$H164=0,COUNTRY_INFO!$H164=4,COUNTRY_INFO!$H164=99),OR(COUNTRY_INFO!$J164=0,COUNTRY_INFO!$J164=4)),0,COUNTRY_INFO!$E164))</f>
        <v>10334</v>
      </c>
      <c r="E164" s="15">
        <f>IF(AND(INTRO!$E$37="Non-endemic",INTRO!$E$41="Non-endemic"),0,IF(AND(OR(COUNTRY_INFO!$H164=0,COUNTRY_INFO!$H164=4,COUNTRY_INFO!$H164=99),OR(COUNTRY_INFO!$J164=0,COUNTRY_INFO!$J164=4)),0,COUNTRY_INFO!$F164))</f>
        <v>19290</v>
      </c>
      <c r="F164" s="15">
        <f t="shared" si="45"/>
        <v>29624</v>
      </c>
      <c r="G164" s="16">
        <f>IF(AND(INTRO!$E$37="Non-endemic",INTRO!$E$41="Non-endemic"),0,COUNTRY_INFO!P164)</f>
        <v>0</v>
      </c>
      <c r="H164" s="16">
        <f>IF(AND(INTRO!$E$37="Non-endemic",INTRO!$E$41="Non-endemic"),0,COUNTRY_INFO!R164)</f>
        <v>1</v>
      </c>
      <c r="I164" s="15">
        <f>IF(INTRO!$E$39="Non-endemic",IF($G164=1,DEC!I164,0),IF($G164=1,IVM!G164,0))</f>
        <v>0</v>
      </c>
      <c r="J164" s="31" t="s">
        <v>336</v>
      </c>
      <c r="K164" s="52">
        <f>IF($J164="ALB", IF(INTRO!$E$39="Non-endemic", IF($H164&lt;&gt;0, IF($I164=0, $D164*$H164, $D164*($H164-$G164)), 0), $D164*$H164), 0)</f>
        <v>10334</v>
      </c>
      <c r="L164" s="15">
        <f t="shared" si="46"/>
        <v>19290</v>
      </c>
      <c r="M164" s="3">
        <v>0</v>
      </c>
      <c r="N164" s="15">
        <f t="shared" si="47"/>
        <v>29624</v>
      </c>
      <c r="O164" s="52">
        <f>IF($J164="MBD", IF(INTRO!$E$39="Non-endemic", IF($H164&lt;&gt;0, IF($I164=0, $D164*$H164, $D164*($H164-$G164)), 0), $D164*$H164), 0)</f>
        <v>0</v>
      </c>
      <c r="P164" s="15">
        <f t="shared" si="48"/>
        <v>0</v>
      </c>
      <c r="Q164" s="3">
        <v>0</v>
      </c>
      <c r="R164" s="15">
        <f t="shared" si="49"/>
        <v>0</v>
      </c>
      <c r="S164" s="3">
        <v>0</v>
      </c>
      <c r="T164" s="17">
        <f t="shared" si="50"/>
        <v>0</v>
      </c>
      <c r="U164" s="17">
        <f t="shared" si="51"/>
        <v>0</v>
      </c>
      <c r="V164" s="27"/>
      <c r="W164" s="17">
        <f t="shared" si="52"/>
        <v>19290</v>
      </c>
      <c r="X164" s="17">
        <f t="shared" si="53"/>
        <v>97</v>
      </c>
      <c r="Y164" s="3">
        <v>0</v>
      </c>
      <c r="Z164" s="17">
        <f t="shared" si="54"/>
        <v>0</v>
      </c>
      <c r="AA164" s="17">
        <f t="shared" si="55"/>
        <v>0</v>
      </c>
    </row>
    <row r="165" spans="1:27" x14ac:dyDescent="0.25">
      <c r="A165" s="14" t="str">
        <f>IF(AND(INTRO!$E$37="Non-endemic",INTRO!$E$41="Non-endemic")," ",IF(COUNTRY_INFO!A165=0," ",COUNTRY_INFO!A165))</f>
        <v>Angola</v>
      </c>
      <c r="B165" s="14" t="str">
        <f>IF(AND(INTRO!$E$37="Non-endemic",INTRO!$E$41="Non-endemic")," ",IF(COUNTRY_INFO!B165=0," ",COUNTRY_INFO!B165))</f>
        <v>ZAIRE</v>
      </c>
      <c r="C165" s="14" t="str">
        <f>IF(AND(INTRO!$E$37="Non-endemic",INTRO!$E$41="Non-endemic")," ",IF(COUNTRY_INFO!C165=0," ",COUNTRY_INFO!C165))</f>
        <v>MBANZA CONGO</v>
      </c>
      <c r="D165" s="15">
        <f>IF(AND(INTRO!$E$37="Non-endemic",INTRO!$E$41="Non-endemic"),0,IF(AND(OR(COUNTRY_INFO!$H165=0,COUNTRY_INFO!$H165=4,COUNTRY_INFO!$H165=99),OR(COUNTRY_INFO!$J165=0,COUNTRY_INFO!$J165=4)),0,COUNTRY_INFO!$E165))</f>
        <v>27805</v>
      </c>
      <c r="E165" s="15">
        <f>IF(AND(INTRO!$E$37="Non-endemic",INTRO!$E$41="Non-endemic"),0,IF(AND(OR(COUNTRY_INFO!$H165=0,COUNTRY_INFO!$H165=4,COUNTRY_INFO!$H165=99),OR(COUNTRY_INFO!$J165=0,COUNTRY_INFO!$J165=4)),0,COUNTRY_INFO!$F165))</f>
        <v>51903</v>
      </c>
      <c r="F165" s="15">
        <f t="shared" si="45"/>
        <v>79708</v>
      </c>
      <c r="G165" s="16">
        <f>IF(AND(INTRO!$E$37="Non-endemic",INTRO!$E$41="Non-endemic"),0,COUNTRY_INFO!P165)</f>
        <v>0</v>
      </c>
      <c r="H165" s="16">
        <f>IF(AND(INTRO!$E$37="Non-endemic",INTRO!$E$41="Non-endemic"),0,COUNTRY_INFO!R165)</f>
        <v>1</v>
      </c>
      <c r="I165" s="15">
        <f>IF(INTRO!$E$39="Non-endemic",IF($G165=1,DEC!I165,0),IF($G165=1,IVM!G165,0))</f>
        <v>0</v>
      </c>
      <c r="J165" s="31" t="s">
        <v>336</v>
      </c>
      <c r="K165" s="52">
        <f>IF($J165="ALB", IF(INTRO!$E$39="Non-endemic", IF($H165&lt;&gt;0, IF($I165=0, $D165*$H165, $D165*($H165-$G165)), 0), $D165*$H165), 0)</f>
        <v>27805</v>
      </c>
      <c r="L165" s="15">
        <f t="shared" si="46"/>
        <v>51903</v>
      </c>
      <c r="M165" s="3">
        <v>0</v>
      </c>
      <c r="N165" s="15">
        <f t="shared" si="47"/>
        <v>79708</v>
      </c>
      <c r="O165" s="52">
        <f>IF($J165="MBD", IF(INTRO!$E$39="Non-endemic", IF($H165&lt;&gt;0, IF($I165=0, $D165*$H165, $D165*($H165-$G165)), 0), $D165*$H165), 0)</f>
        <v>0</v>
      </c>
      <c r="P165" s="15">
        <f t="shared" si="48"/>
        <v>0</v>
      </c>
      <c r="Q165" s="3">
        <v>0</v>
      </c>
      <c r="R165" s="15">
        <f t="shared" si="49"/>
        <v>0</v>
      </c>
      <c r="S165" s="3">
        <v>0</v>
      </c>
      <c r="T165" s="17">
        <f t="shared" si="50"/>
        <v>0</v>
      </c>
      <c r="U165" s="17">
        <f t="shared" si="51"/>
        <v>0</v>
      </c>
      <c r="V165" s="27"/>
      <c r="W165" s="17">
        <f t="shared" si="52"/>
        <v>51903</v>
      </c>
      <c r="X165" s="17">
        <f t="shared" si="53"/>
        <v>260</v>
      </c>
      <c r="Y165" s="3">
        <v>0</v>
      </c>
      <c r="Z165" s="17">
        <f t="shared" si="54"/>
        <v>0</v>
      </c>
      <c r="AA165" s="17">
        <f t="shared" si="55"/>
        <v>0</v>
      </c>
    </row>
    <row r="166" spans="1:27" x14ac:dyDescent="0.25">
      <c r="A166" s="14" t="str">
        <f>IF(AND(INTRO!$E$37="Non-endemic",INTRO!$E$41="Non-endemic")," ",IF(COUNTRY_INFO!A166=0," ",COUNTRY_INFO!A166))</f>
        <v>Angola</v>
      </c>
      <c r="B166" s="14" t="str">
        <f>IF(AND(INTRO!$E$37="Non-endemic",INTRO!$E$41="Non-endemic")," ",IF(COUNTRY_INFO!B166=0," ",COUNTRY_INFO!B166))</f>
        <v>ZAIRE</v>
      </c>
      <c r="C166" s="14" t="str">
        <f>IF(AND(INTRO!$E$37="Non-endemic",INTRO!$E$41="Non-endemic")," ",IF(COUNTRY_INFO!C166=0," ",COUNTRY_INFO!C166))</f>
        <v>NOQUI</v>
      </c>
      <c r="D166" s="15">
        <f>IF(AND(INTRO!$E$37="Non-endemic",INTRO!$E$41="Non-endemic"),0,IF(AND(OR(COUNTRY_INFO!$H166=0,COUNTRY_INFO!$H166=4,COUNTRY_INFO!$H166=99),OR(COUNTRY_INFO!$J166=0,COUNTRY_INFO!$J166=4)),0,COUNTRY_INFO!$E166))</f>
        <v>3651</v>
      </c>
      <c r="E166" s="15">
        <f>IF(AND(INTRO!$E$37="Non-endemic",INTRO!$E$41="Non-endemic"),0,IF(AND(OR(COUNTRY_INFO!$H166=0,COUNTRY_INFO!$H166=4,COUNTRY_INFO!$H166=99),OR(COUNTRY_INFO!$J166=0,COUNTRY_INFO!$J166=4)),0,COUNTRY_INFO!$F166))</f>
        <v>6815</v>
      </c>
      <c r="F166" s="15">
        <f t="shared" si="45"/>
        <v>10466</v>
      </c>
      <c r="G166" s="16">
        <f>IF(AND(INTRO!$E$37="Non-endemic",INTRO!$E$41="Non-endemic"),0,COUNTRY_INFO!P166)</f>
        <v>0</v>
      </c>
      <c r="H166" s="16">
        <f>IF(AND(INTRO!$E$37="Non-endemic",INTRO!$E$41="Non-endemic"),0,COUNTRY_INFO!R166)</f>
        <v>1</v>
      </c>
      <c r="I166" s="15">
        <f>IF(INTRO!$E$39="Non-endemic",IF($G166=1,DEC!I166,0),IF($G166=1,IVM!G166,0))</f>
        <v>0</v>
      </c>
      <c r="J166" s="31" t="s">
        <v>336</v>
      </c>
      <c r="K166" s="52">
        <f>IF($J166="ALB", IF(INTRO!$E$39="Non-endemic", IF($H166&lt;&gt;0, IF($I166=0, $D166*$H166, $D166*($H166-$G166)), 0), $D166*$H166), 0)</f>
        <v>3651</v>
      </c>
      <c r="L166" s="15">
        <f t="shared" si="46"/>
        <v>6815</v>
      </c>
      <c r="M166" s="3">
        <v>0</v>
      </c>
      <c r="N166" s="15">
        <f t="shared" si="47"/>
        <v>10466</v>
      </c>
      <c r="O166" s="52">
        <f>IF($J166="MBD", IF(INTRO!$E$39="Non-endemic", IF($H166&lt;&gt;0, IF($I166=0, $D166*$H166, $D166*($H166-$G166)), 0), $D166*$H166), 0)</f>
        <v>0</v>
      </c>
      <c r="P166" s="15">
        <f t="shared" si="48"/>
        <v>0</v>
      </c>
      <c r="Q166" s="3">
        <v>0</v>
      </c>
      <c r="R166" s="15">
        <f t="shared" si="49"/>
        <v>0</v>
      </c>
      <c r="S166" s="3">
        <v>0</v>
      </c>
      <c r="T166" s="17">
        <f t="shared" si="50"/>
        <v>0</v>
      </c>
      <c r="U166" s="17">
        <f t="shared" si="51"/>
        <v>0</v>
      </c>
      <c r="V166" s="27"/>
      <c r="W166" s="17">
        <f t="shared" si="52"/>
        <v>6815</v>
      </c>
      <c r="X166" s="17">
        <f t="shared" si="53"/>
        <v>35</v>
      </c>
      <c r="Y166" s="3">
        <v>0</v>
      </c>
      <c r="Z166" s="17">
        <f t="shared" si="54"/>
        <v>0</v>
      </c>
      <c r="AA166" s="17">
        <f t="shared" si="55"/>
        <v>0</v>
      </c>
    </row>
    <row r="167" spans="1:27" x14ac:dyDescent="0.25">
      <c r="A167" s="14" t="str">
        <f>IF(AND(INTRO!$E$37="Non-endemic",INTRO!$E$41="Non-endemic")," ",IF(COUNTRY_INFO!A167=0," ",COUNTRY_INFO!A167))</f>
        <v>Angola</v>
      </c>
      <c r="B167" s="14" t="str">
        <f>IF(AND(INTRO!$E$37="Non-endemic",INTRO!$E$41="Non-endemic")," ",IF(COUNTRY_INFO!B167=0," ",COUNTRY_INFO!B167))</f>
        <v>ZAIRE</v>
      </c>
      <c r="C167" s="14" t="str">
        <f>IF(AND(INTRO!$E$37="Non-endemic",INTRO!$E$41="Non-endemic")," ",IF(COUNTRY_INFO!C167=0," ",COUNTRY_INFO!C167))</f>
        <v>NZETO</v>
      </c>
      <c r="D167" s="15">
        <f>IF(AND(INTRO!$E$37="Non-endemic",INTRO!$E$41="Non-endemic"),0,IF(AND(OR(COUNTRY_INFO!$H167=0,COUNTRY_INFO!$H167=4,COUNTRY_INFO!$H167=99),OR(COUNTRY_INFO!$J167=0,COUNTRY_INFO!$J167=4)),0,COUNTRY_INFO!$E167))</f>
        <v>7108</v>
      </c>
      <c r="E167" s="15">
        <f>IF(AND(INTRO!$E$37="Non-endemic",INTRO!$E$41="Non-endemic"),0,IF(AND(OR(COUNTRY_INFO!$H167=0,COUNTRY_INFO!$H167=4,COUNTRY_INFO!$H167=99),OR(COUNTRY_INFO!$J167=0,COUNTRY_INFO!$J167=4)),0,COUNTRY_INFO!$F167))</f>
        <v>13267</v>
      </c>
      <c r="F167" s="15">
        <f t="shared" si="45"/>
        <v>20375</v>
      </c>
      <c r="G167" s="16">
        <f>IF(AND(INTRO!$E$37="Non-endemic",INTRO!$E$41="Non-endemic"),0,COUNTRY_INFO!P167)</f>
        <v>0</v>
      </c>
      <c r="H167" s="16">
        <f>IF(AND(INTRO!$E$37="Non-endemic",INTRO!$E$41="Non-endemic"),0,COUNTRY_INFO!R167)</f>
        <v>1</v>
      </c>
      <c r="I167" s="15">
        <f>IF(INTRO!$E$39="Non-endemic",IF($G167=1,DEC!I167,0),IF($G167=1,IVM!G167,0))</f>
        <v>0</v>
      </c>
      <c r="J167" s="31" t="s">
        <v>336</v>
      </c>
      <c r="K167" s="52">
        <f>IF($J167="ALB", IF(INTRO!$E$39="Non-endemic", IF($H167&lt;&gt;0, IF($I167=0, $D167*$H167, $D167*($H167-$G167)), 0), $D167*$H167), 0)</f>
        <v>7108</v>
      </c>
      <c r="L167" s="15">
        <f t="shared" si="46"/>
        <v>13267</v>
      </c>
      <c r="M167" s="3">
        <v>0</v>
      </c>
      <c r="N167" s="15">
        <f t="shared" si="47"/>
        <v>20375</v>
      </c>
      <c r="O167" s="52">
        <f>IF($J167="MBD", IF(INTRO!$E$39="Non-endemic", IF($H167&lt;&gt;0, IF($I167=0, $D167*$H167, $D167*($H167-$G167)), 0), $D167*$H167), 0)</f>
        <v>0</v>
      </c>
      <c r="P167" s="15">
        <f t="shared" si="48"/>
        <v>0</v>
      </c>
      <c r="Q167" s="3">
        <v>0</v>
      </c>
      <c r="R167" s="15">
        <f t="shared" si="49"/>
        <v>0</v>
      </c>
      <c r="S167" s="3">
        <v>0</v>
      </c>
      <c r="T167" s="17">
        <f t="shared" si="50"/>
        <v>0</v>
      </c>
      <c r="U167" s="17">
        <f t="shared" si="51"/>
        <v>0</v>
      </c>
      <c r="V167" s="27"/>
      <c r="W167" s="17">
        <f t="shared" si="52"/>
        <v>13267</v>
      </c>
      <c r="X167" s="17">
        <f t="shared" si="53"/>
        <v>67</v>
      </c>
      <c r="Y167" s="3">
        <v>0</v>
      </c>
      <c r="Z167" s="17">
        <f t="shared" si="54"/>
        <v>0</v>
      </c>
      <c r="AA167" s="17">
        <f t="shared" si="55"/>
        <v>0</v>
      </c>
    </row>
    <row r="168" spans="1:27" x14ac:dyDescent="0.25">
      <c r="A168" s="14" t="str">
        <f>IF(AND(INTRO!$E$37="Non-endemic",INTRO!$E$41="Non-endemic")," ",IF(COUNTRY_INFO!A168=0," ",COUNTRY_INFO!A168))</f>
        <v>Angola</v>
      </c>
      <c r="B168" s="14" t="str">
        <f>IF(AND(INTRO!$E$37="Non-endemic",INTRO!$E$41="Non-endemic")," ",IF(COUNTRY_INFO!B168=0," ",COUNTRY_INFO!B168))</f>
        <v>ZAIRE</v>
      </c>
      <c r="C168" s="14" t="str">
        <f>IF(AND(INTRO!$E$37="Non-endemic",INTRO!$E$41="Non-endemic")," ",IF(COUNTRY_INFO!C168=0," ",COUNTRY_INFO!C168))</f>
        <v>SOYO</v>
      </c>
      <c r="D168" s="15">
        <f>IF(AND(INTRO!$E$37="Non-endemic",INTRO!$E$41="Non-endemic"),0,IF(AND(OR(COUNTRY_INFO!$H168=0,COUNTRY_INFO!$H168=4,COUNTRY_INFO!$H168=99),OR(COUNTRY_INFO!$J168=0,COUNTRY_INFO!$J168=4)),0,COUNTRY_INFO!$E168))</f>
        <v>34897</v>
      </c>
      <c r="E168" s="15">
        <f>IF(AND(INTRO!$E$37="Non-endemic",INTRO!$E$41="Non-endemic"),0,IF(AND(OR(COUNTRY_INFO!$H168=0,COUNTRY_INFO!$H168=4,COUNTRY_INFO!$H168=99),OR(COUNTRY_INFO!$J168=0,COUNTRY_INFO!$J168=4)),0,COUNTRY_INFO!$F168))</f>
        <v>65142</v>
      </c>
      <c r="F168" s="15">
        <f t="shared" si="45"/>
        <v>100039</v>
      </c>
      <c r="G168" s="16">
        <f>IF(AND(INTRO!$E$37="Non-endemic",INTRO!$E$41="Non-endemic"),0,COUNTRY_INFO!P168)</f>
        <v>0</v>
      </c>
      <c r="H168" s="16">
        <f>IF(AND(INTRO!$E$37="Non-endemic",INTRO!$E$41="Non-endemic"),0,COUNTRY_INFO!R168)</f>
        <v>1</v>
      </c>
      <c r="I168" s="15">
        <f>IF(INTRO!$E$39="Non-endemic",IF($G168=1,DEC!I168,0),IF($G168=1,IVM!G168,0))</f>
        <v>0</v>
      </c>
      <c r="J168" s="31" t="s">
        <v>336</v>
      </c>
      <c r="K168" s="52">
        <f>IF($J168="ALB", IF(INTRO!$E$39="Non-endemic", IF($H168&lt;&gt;0, IF($I168=0, $D168*$H168, $D168*($H168-$G168)), 0), $D168*$H168), 0)</f>
        <v>34897</v>
      </c>
      <c r="L168" s="15">
        <f t="shared" si="46"/>
        <v>65142</v>
      </c>
      <c r="M168" s="3">
        <v>0</v>
      </c>
      <c r="N168" s="15">
        <f t="shared" si="47"/>
        <v>100039</v>
      </c>
      <c r="O168" s="52">
        <f>IF($J168="MBD", IF(INTRO!$E$39="Non-endemic", IF($H168&lt;&gt;0, IF($I168=0, $D168*$H168, $D168*($H168-$G168)), 0), $D168*$H168), 0)</f>
        <v>0</v>
      </c>
      <c r="P168" s="15">
        <f t="shared" si="48"/>
        <v>0</v>
      </c>
      <c r="Q168" s="3">
        <v>0</v>
      </c>
      <c r="R168" s="15">
        <f t="shared" si="49"/>
        <v>0</v>
      </c>
      <c r="S168" s="3">
        <v>0</v>
      </c>
      <c r="T168" s="17">
        <f t="shared" si="50"/>
        <v>0</v>
      </c>
      <c r="U168" s="17">
        <f t="shared" si="51"/>
        <v>0</v>
      </c>
      <c r="V168" s="27"/>
      <c r="W168" s="17">
        <f t="shared" si="52"/>
        <v>65142</v>
      </c>
      <c r="X168" s="17">
        <f t="shared" si="53"/>
        <v>326</v>
      </c>
      <c r="Y168" s="3">
        <v>0</v>
      </c>
      <c r="Z168" s="17">
        <f t="shared" si="54"/>
        <v>0</v>
      </c>
      <c r="AA168" s="17">
        <f t="shared" si="55"/>
        <v>0</v>
      </c>
    </row>
    <row r="169" spans="1:27" x14ac:dyDescent="0.25">
      <c r="A169" s="14" t="str">
        <f>IF(AND(INTRO!$E$37="Non-endemic",INTRO!$E$41="Non-endemic")," ",IF(COUNTRY_INFO!A169=0," ",COUNTRY_INFO!A169))</f>
        <v>Angola</v>
      </c>
      <c r="B169" s="14" t="str">
        <f>IF(AND(INTRO!$E$37="Non-endemic",INTRO!$E$41="Non-endemic")," ",IF(COUNTRY_INFO!B169=0," ",COUNTRY_INFO!B169))</f>
        <v>ZAIRE</v>
      </c>
      <c r="C169" s="14" t="str">
        <f>IF(AND(INTRO!$E$37="Non-endemic",INTRO!$E$41="Non-endemic")," ",IF(COUNTRY_INFO!C169=0," ",COUNTRY_INFO!C169))</f>
        <v>TOMBOCO</v>
      </c>
      <c r="D169" s="15">
        <f>IF(AND(INTRO!$E$37="Non-endemic",INTRO!$E$41="Non-endemic"),0,IF(AND(OR(COUNTRY_INFO!$H169=0,COUNTRY_INFO!$H169=4,COUNTRY_INFO!$H169=99),OR(COUNTRY_INFO!$J169=0,COUNTRY_INFO!$J169=4)),0,COUNTRY_INFO!$E169))</f>
        <v>6926</v>
      </c>
      <c r="E169" s="15">
        <f>IF(AND(INTRO!$E$37="Non-endemic",INTRO!$E$41="Non-endemic"),0,IF(AND(OR(COUNTRY_INFO!$H169=0,COUNTRY_INFO!$H169=4,COUNTRY_INFO!$H169=99),OR(COUNTRY_INFO!$J169=0,COUNTRY_INFO!$J169=4)),0,COUNTRY_INFO!$F169))</f>
        <v>12928</v>
      </c>
      <c r="F169" s="15">
        <f>SUM(D169:E169)</f>
        <v>19854</v>
      </c>
      <c r="G169" s="16">
        <f>IF(AND(INTRO!$E$37="Non-endemic",INTRO!$E$41="Non-endemic"),0,COUNTRY_INFO!P169)</f>
        <v>0</v>
      </c>
      <c r="H169" s="16">
        <f>IF(AND(INTRO!$E$37="Non-endemic",INTRO!$E$41="Non-endemic"),0,COUNTRY_INFO!R169)</f>
        <v>1</v>
      </c>
      <c r="I169" s="15">
        <f>IF(INTRO!$E$39="Non-endemic",IF($G169=1,DEC!I169,0),IF($G169=1,IVM!G169,0))</f>
        <v>0</v>
      </c>
      <c r="J169" s="31" t="s">
        <v>336</v>
      </c>
      <c r="K169" s="52">
        <f>IF($J169="ALB", IF(INTRO!$E$39="Non-endemic", IF($H169&lt;&gt;0, IF($I169=0, $D169*$H169, $D169*($H169-$G169)), 0), $D169*$H169), 0)</f>
        <v>6926</v>
      </c>
      <c r="L169" s="15">
        <f t="shared" si="46"/>
        <v>12928</v>
      </c>
      <c r="M169" s="3">
        <v>0</v>
      </c>
      <c r="N169" s="15">
        <f>SUM(K169:M169)</f>
        <v>19854</v>
      </c>
      <c r="O169" s="52">
        <f>IF($J169="MBD", IF(INTRO!$E$39="Non-endemic", IF($H169&lt;&gt;0, IF($I169=0, $D169*$H169, $D169*($H169-$G169)), 0), $D169*$H169), 0)</f>
        <v>0</v>
      </c>
      <c r="P169" s="15">
        <f t="shared" si="48"/>
        <v>0</v>
      </c>
      <c r="Q169" s="3">
        <v>0</v>
      </c>
      <c r="R169" s="15">
        <f>SUM(O169:Q169)</f>
        <v>0</v>
      </c>
      <c r="S169" s="3">
        <v>0</v>
      </c>
      <c r="T169" s="17">
        <f t="shared" si="50"/>
        <v>0</v>
      </c>
      <c r="U169" s="17">
        <f t="shared" si="51"/>
        <v>0</v>
      </c>
      <c r="V169" s="27"/>
      <c r="W169" s="17">
        <f t="shared" si="52"/>
        <v>12928</v>
      </c>
      <c r="X169" s="17">
        <f t="shared" si="53"/>
        <v>65</v>
      </c>
      <c r="Y169" s="3">
        <v>0</v>
      </c>
      <c r="Z169" s="17">
        <f t="shared" si="54"/>
        <v>0</v>
      </c>
      <c r="AA169" s="17">
        <f t="shared" si="55"/>
        <v>0</v>
      </c>
    </row>
    <row r="170" spans="1:27" x14ac:dyDescent="0.25">
      <c r="A170"/>
      <c r="B170"/>
      <c r="C170"/>
      <c r="D170"/>
      <c r="E170"/>
      <c r="F170"/>
      <c r="G170"/>
      <c r="H170"/>
      <c r="I170"/>
      <c r="J170"/>
      <c r="K170"/>
      <c r="L170"/>
      <c r="M170"/>
      <c r="N170"/>
      <c r="O170"/>
      <c r="P170"/>
      <c r="Q170"/>
      <c r="R170"/>
      <c r="S170"/>
      <c r="T170"/>
      <c r="U170"/>
      <c r="V170"/>
      <c r="W170"/>
      <c r="X170"/>
      <c r="Y170"/>
      <c r="Z170"/>
      <c r="AA170"/>
    </row>
    <row r="171" spans="1:27" x14ac:dyDescent="0.25">
      <c r="A171"/>
      <c r="B171"/>
      <c r="C171"/>
      <c r="D171"/>
      <c r="E171"/>
      <c r="F171"/>
      <c r="G171"/>
      <c r="H171"/>
      <c r="I171"/>
      <c r="J171"/>
      <c r="K171"/>
      <c r="L171"/>
      <c r="M171"/>
      <c r="N171"/>
      <c r="O171"/>
      <c r="P171"/>
      <c r="Q171"/>
      <c r="R171"/>
      <c r="S171"/>
      <c r="T171"/>
      <c r="U171"/>
      <c r="V171"/>
      <c r="W171"/>
      <c r="X171"/>
      <c r="Y171"/>
      <c r="Z171"/>
      <c r="AA171"/>
    </row>
    <row r="172" spans="1:27" x14ac:dyDescent="0.25">
      <c r="A172"/>
      <c r="B172"/>
      <c r="C172"/>
      <c r="D172"/>
      <c r="E172"/>
      <c r="F172"/>
      <c r="G172"/>
      <c r="H172"/>
      <c r="I172"/>
      <c r="J172"/>
      <c r="K172"/>
      <c r="L172"/>
      <c r="M172"/>
      <c r="N172"/>
      <c r="O172"/>
      <c r="P172"/>
      <c r="Q172"/>
      <c r="R172"/>
      <c r="S172"/>
      <c r="T172"/>
      <c r="U172"/>
      <c r="V172"/>
      <c r="W172"/>
      <c r="X172"/>
      <c r="Y172"/>
      <c r="Z172"/>
      <c r="AA172"/>
    </row>
    <row r="173" spans="1:27" x14ac:dyDescent="0.25">
      <c r="A173"/>
      <c r="B173"/>
      <c r="C173"/>
      <c r="D173"/>
      <c r="E173"/>
      <c r="F173"/>
      <c r="G173"/>
      <c r="H173"/>
      <c r="I173"/>
      <c r="J173"/>
      <c r="K173"/>
      <c r="L173"/>
      <c r="M173"/>
      <c r="N173"/>
      <c r="O173"/>
      <c r="P173"/>
      <c r="Q173"/>
      <c r="R173"/>
      <c r="S173"/>
      <c r="T173"/>
      <c r="U173"/>
      <c r="V173"/>
      <c r="W173"/>
      <c r="X173"/>
      <c r="Y173"/>
      <c r="Z173"/>
      <c r="AA173"/>
    </row>
    <row r="174" spans="1:27" x14ac:dyDescent="0.25">
      <c r="A174"/>
      <c r="B174"/>
      <c r="C174"/>
      <c r="D174"/>
      <c r="E174"/>
      <c r="F174"/>
      <c r="G174"/>
      <c r="H174"/>
      <c r="I174"/>
      <c r="J174"/>
      <c r="K174"/>
      <c r="L174"/>
      <c r="M174"/>
      <c r="N174"/>
      <c r="O174"/>
      <c r="P174"/>
      <c r="Q174"/>
      <c r="R174"/>
      <c r="S174"/>
      <c r="T174"/>
      <c r="U174"/>
      <c r="V174"/>
      <c r="W174"/>
      <c r="X174"/>
      <c r="Y174"/>
      <c r="Z174"/>
      <c r="AA174"/>
    </row>
    <row r="175" spans="1:27" x14ac:dyDescent="0.25">
      <c r="A175"/>
      <c r="B175"/>
      <c r="C175"/>
      <c r="D175"/>
      <c r="E175"/>
      <c r="F175"/>
      <c r="G175"/>
      <c r="H175"/>
      <c r="I175"/>
      <c r="J175"/>
      <c r="K175"/>
      <c r="L175"/>
      <c r="M175"/>
      <c r="N175"/>
      <c r="O175"/>
      <c r="P175"/>
      <c r="Q175"/>
      <c r="R175"/>
      <c r="S175"/>
      <c r="T175"/>
      <c r="U175"/>
      <c r="V175"/>
      <c r="W175"/>
      <c r="X175"/>
      <c r="Y175"/>
      <c r="Z175"/>
      <c r="AA175"/>
    </row>
    <row r="176" spans="1:27" x14ac:dyDescent="0.25">
      <c r="A176"/>
      <c r="B176"/>
      <c r="C176"/>
      <c r="D176"/>
      <c r="E176"/>
      <c r="F176"/>
      <c r="G176"/>
      <c r="H176"/>
      <c r="I176"/>
      <c r="J176"/>
      <c r="K176"/>
      <c r="L176"/>
      <c r="M176"/>
      <c r="N176"/>
      <c r="O176"/>
      <c r="P176"/>
      <c r="Q176"/>
      <c r="R176"/>
      <c r="S176"/>
      <c r="T176"/>
      <c r="U176"/>
      <c r="V176"/>
      <c r="W176"/>
      <c r="X176"/>
      <c r="Y176"/>
      <c r="Z176"/>
      <c r="AA176"/>
    </row>
    <row r="177" spans="1:27" x14ac:dyDescent="0.25">
      <c r="A177"/>
      <c r="B177"/>
      <c r="C177"/>
      <c r="D177"/>
      <c r="E177"/>
      <c r="F177"/>
      <c r="G177"/>
      <c r="H177"/>
      <c r="I177"/>
      <c r="J177"/>
      <c r="K177"/>
      <c r="L177"/>
      <c r="M177"/>
      <c r="N177"/>
      <c r="O177"/>
      <c r="P177"/>
      <c r="Q177"/>
      <c r="R177"/>
      <c r="S177"/>
      <c r="T177"/>
      <c r="U177"/>
      <c r="V177"/>
      <c r="W177"/>
      <c r="X177"/>
      <c r="Y177"/>
      <c r="Z177"/>
      <c r="AA177"/>
    </row>
    <row r="178" spans="1:27" x14ac:dyDescent="0.25">
      <c r="A178"/>
      <c r="B178"/>
      <c r="C178"/>
      <c r="D178"/>
      <c r="E178"/>
      <c r="F178"/>
      <c r="G178"/>
      <c r="H178"/>
      <c r="I178"/>
      <c r="J178"/>
      <c r="K178"/>
      <c r="L178"/>
      <c r="M178"/>
      <c r="N178"/>
      <c r="O178"/>
      <c r="P178"/>
      <c r="Q178"/>
      <c r="R178"/>
      <c r="S178"/>
      <c r="T178"/>
      <c r="U178"/>
      <c r="V178"/>
      <c r="W178"/>
      <c r="X178"/>
      <c r="Y178"/>
      <c r="Z178"/>
      <c r="AA178"/>
    </row>
    <row r="179" spans="1:27" x14ac:dyDescent="0.25">
      <c r="A179"/>
      <c r="B179"/>
      <c r="C179"/>
      <c r="D179"/>
      <c r="E179"/>
      <c r="F179"/>
      <c r="G179"/>
      <c r="H179"/>
      <c r="I179"/>
      <c r="J179"/>
      <c r="K179"/>
      <c r="L179"/>
      <c r="M179"/>
      <c r="N179"/>
      <c r="O179"/>
      <c r="P179"/>
      <c r="Q179"/>
      <c r="R179"/>
      <c r="S179"/>
      <c r="T179"/>
      <c r="U179"/>
      <c r="V179"/>
      <c r="W179"/>
      <c r="X179"/>
      <c r="Y179"/>
      <c r="Z179"/>
      <c r="AA179"/>
    </row>
    <row r="180" spans="1:27" x14ac:dyDescent="0.25">
      <c r="A180"/>
      <c r="B180"/>
      <c r="C180"/>
      <c r="D180"/>
      <c r="E180"/>
      <c r="F180"/>
      <c r="G180"/>
      <c r="H180"/>
      <c r="I180"/>
      <c r="J180"/>
      <c r="K180"/>
      <c r="L180"/>
      <c r="M180"/>
      <c r="N180"/>
      <c r="O180"/>
      <c r="P180"/>
      <c r="Q180"/>
      <c r="R180"/>
      <c r="S180"/>
      <c r="T180"/>
      <c r="U180"/>
      <c r="V180"/>
      <c r="W180"/>
      <c r="X180"/>
      <c r="Y180"/>
      <c r="Z180"/>
      <c r="AA180"/>
    </row>
    <row r="181" spans="1:27" x14ac:dyDescent="0.25">
      <c r="A181"/>
      <c r="B181"/>
      <c r="C181"/>
      <c r="D181"/>
      <c r="E181"/>
      <c r="F181"/>
      <c r="G181"/>
      <c r="H181"/>
      <c r="I181"/>
      <c r="J181"/>
      <c r="K181"/>
      <c r="L181"/>
      <c r="M181"/>
      <c r="N181"/>
      <c r="O181"/>
      <c r="P181"/>
      <c r="Q181"/>
      <c r="R181"/>
      <c r="S181"/>
      <c r="T181"/>
      <c r="U181"/>
      <c r="V181"/>
      <c r="W181"/>
      <c r="X181"/>
      <c r="Y181"/>
      <c r="Z181"/>
      <c r="AA181"/>
    </row>
    <row r="182" spans="1:27" x14ac:dyDescent="0.25">
      <c r="A182"/>
      <c r="B182"/>
      <c r="C182"/>
      <c r="D182"/>
      <c r="E182"/>
      <c r="F182"/>
      <c r="G182"/>
      <c r="H182"/>
      <c r="I182"/>
      <c r="J182"/>
      <c r="K182"/>
      <c r="L182"/>
      <c r="M182"/>
      <c r="N182"/>
      <c r="O182"/>
      <c r="P182"/>
      <c r="Q182"/>
      <c r="R182"/>
      <c r="S182"/>
      <c r="T182"/>
      <c r="U182"/>
      <c r="V182"/>
      <c r="W182"/>
      <c r="X182"/>
      <c r="Y182"/>
      <c r="Z182"/>
      <c r="AA182"/>
    </row>
    <row r="183" spans="1:27" x14ac:dyDescent="0.25">
      <c r="A183"/>
      <c r="B183"/>
      <c r="C183"/>
      <c r="D183"/>
      <c r="E183"/>
      <c r="F183"/>
      <c r="G183"/>
      <c r="H183"/>
      <c r="I183"/>
      <c r="J183"/>
      <c r="K183"/>
      <c r="L183"/>
      <c r="M183"/>
      <c r="N183"/>
      <c r="O183"/>
      <c r="P183"/>
      <c r="Q183"/>
      <c r="R183"/>
      <c r="S183"/>
      <c r="T183"/>
      <c r="U183"/>
      <c r="V183"/>
      <c r="W183"/>
      <c r="X183"/>
      <c r="Y183"/>
      <c r="Z183"/>
      <c r="AA183"/>
    </row>
    <row r="184" spans="1:27" x14ac:dyDescent="0.25">
      <c r="A184"/>
      <c r="B184"/>
      <c r="C184"/>
      <c r="D184"/>
      <c r="E184"/>
      <c r="F184"/>
      <c r="G184"/>
      <c r="H184"/>
      <c r="I184"/>
      <c r="J184"/>
      <c r="K184"/>
      <c r="L184"/>
      <c r="M184"/>
      <c r="N184"/>
      <c r="O184"/>
      <c r="P184"/>
      <c r="Q184"/>
      <c r="R184"/>
      <c r="S184"/>
      <c r="T184"/>
      <c r="U184"/>
      <c r="V184"/>
      <c r="W184"/>
      <c r="X184"/>
      <c r="Y184"/>
      <c r="Z184"/>
      <c r="AA184"/>
    </row>
    <row r="185" spans="1:27" x14ac:dyDescent="0.25">
      <c r="A185"/>
      <c r="B185"/>
      <c r="C185"/>
      <c r="D185"/>
      <c r="E185"/>
      <c r="F185"/>
      <c r="G185"/>
      <c r="H185"/>
      <c r="I185"/>
      <c r="J185"/>
      <c r="K185"/>
      <c r="L185"/>
      <c r="M185"/>
      <c r="N185"/>
      <c r="O185"/>
      <c r="P185"/>
      <c r="Q185"/>
      <c r="R185"/>
      <c r="S185"/>
      <c r="T185"/>
      <c r="U185"/>
      <c r="V185"/>
      <c r="W185"/>
      <c r="X185"/>
      <c r="Y185"/>
      <c r="Z185"/>
      <c r="AA185"/>
    </row>
    <row r="186" spans="1:27" x14ac:dyDescent="0.25">
      <c r="A186"/>
      <c r="B186"/>
      <c r="C186"/>
      <c r="D186"/>
      <c r="E186"/>
      <c r="F186"/>
      <c r="G186"/>
      <c r="H186"/>
      <c r="I186"/>
      <c r="J186"/>
      <c r="K186"/>
      <c r="L186"/>
      <c r="M186"/>
      <c r="N186"/>
      <c r="O186"/>
      <c r="P186"/>
      <c r="Q186"/>
      <c r="R186"/>
      <c r="S186"/>
      <c r="T186"/>
      <c r="U186"/>
      <c r="V186"/>
      <c r="W186"/>
      <c r="X186"/>
      <c r="Y186"/>
      <c r="Z186"/>
      <c r="AA186"/>
    </row>
    <row r="187" spans="1:27" x14ac:dyDescent="0.25">
      <c r="A187"/>
      <c r="B187"/>
      <c r="C187"/>
      <c r="D187"/>
      <c r="E187"/>
      <c r="F187"/>
      <c r="G187"/>
      <c r="H187"/>
      <c r="I187"/>
      <c r="J187"/>
      <c r="K187"/>
      <c r="L187"/>
      <c r="M187"/>
      <c r="N187"/>
      <c r="O187"/>
      <c r="P187"/>
      <c r="Q187"/>
      <c r="R187"/>
      <c r="S187"/>
      <c r="T187"/>
      <c r="U187"/>
      <c r="V187"/>
      <c r="W187"/>
      <c r="X187"/>
      <c r="Y187"/>
      <c r="Z187"/>
      <c r="AA187"/>
    </row>
    <row r="188" spans="1:27" x14ac:dyDescent="0.25">
      <c r="A188"/>
      <c r="B188"/>
      <c r="C188"/>
      <c r="D188"/>
      <c r="E188"/>
      <c r="F188"/>
      <c r="G188"/>
      <c r="H188"/>
      <c r="I188"/>
      <c r="J188"/>
      <c r="K188"/>
      <c r="L188"/>
      <c r="M188"/>
      <c r="N188"/>
      <c r="O188"/>
      <c r="P188"/>
      <c r="Q188"/>
      <c r="R188"/>
      <c r="S188"/>
      <c r="T188"/>
      <c r="U188"/>
      <c r="V188"/>
      <c r="W188"/>
      <c r="X188"/>
      <c r="Y188"/>
      <c r="Z188"/>
      <c r="AA188"/>
    </row>
    <row r="189" spans="1:27" x14ac:dyDescent="0.25">
      <c r="A189"/>
      <c r="B189"/>
      <c r="C189"/>
      <c r="D189"/>
      <c r="E189"/>
      <c r="F189"/>
      <c r="G189"/>
      <c r="H189"/>
      <c r="I189"/>
      <c r="J189"/>
      <c r="K189"/>
      <c r="L189"/>
      <c r="M189"/>
      <c r="N189"/>
      <c r="O189"/>
      <c r="P189"/>
      <c r="Q189"/>
      <c r="R189"/>
      <c r="S189"/>
      <c r="T189"/>
      <c r="U189"/>
      <c r="V189"/>
      <c r="W189"/>
      <c r="X189"/>
      <c r="Y189"/>
      <c r="Z189"/>
      <c r="AA189"/>
    </row>
    <row r="190" spans="1:27" x14ac:dyDescent="0.25">
      <c r="A190"/>
      <c r="B190"/>
      <c r="C190"/>
      <c r="D190"/>
      <c r="E190"/>
      <c r="F190"/>
      <c r="G190"/>
      <c r="H190"/>
      <c r="I190"/>
      <c r="J190"/>
      <c r="K190"/>
      <c r="L190"/>
      <c r="M190"/>
      <c r="N190"/>
      <c r="O190"/>
      <c r="P190"/>
      <c r="Q190"/>
      <c r="R190"/>
      <c r="S190"/>
      <c r="T190"/>
      <c r="U190"/>
      <c r="V190"/>
      <c r="W190"/>
      <c r="X190"/>
      <c r="Y190"/>
      <c r="Z190"/>
      <c r="AA190"/>
    </row>
    <row r="191" spans="1:27" x14ac:dyDescent="0.25">
      <c r="A191"/>
      <c r="B191"/>
      <c r="C191"/>
      <c r="D191"/>
      <c r="E191"/>
      <c r="F191"/>
      <c r="G191"/>
      <c r="H191"/>
      <c r="I191"/>
      <c r="J191"/>
      <c r="K191"/>
      <c r="L191"/>
      <c r="M191"/>
      <c r="N191"/>
      <c r="O191"/>
      <c r="P191"/>
      <c r="Q191"/>
      <c r="R191"/>
      <c r="S191"/>
      <c r="T191"/>
      <c r="U191"/>
      <c r="V191"/>
      <c r="W191"/>
      <c r="X191"/>
      <c r="Y191"/>
      <c r="Z191"/>
      <c r="AA191"/>
    </row>
    <row r="192" spans="1:27" x14ac:dyDescent="0.25">
      <c r="A192"/>
      <c r="B192"/>
      <c r="C192"/>
      <c r="D192"/>
      <c r="E192"/>
      <c r="F192"/>
      <c r="G192"/>
      <c r="H192"/>
      <c r="I192"/>
      <c r="J192"/>
      <c r="K192"/>
      <c r="L192"/>
      <c r="M192"/>
      <c r="N192"/>
      <c r="O192"/>
      <c r="P192"/>
      <c r="Q192"/>
      <c r="R192"/>
      <c r="S192"/>
      <c r="T192"/>
      <c r="U192"/>
      <c r="V192"/>
      <c r="W192"/>
      <c r="X192"/>
      <c r="Y192"/>
      <c r="Z192"/>
      <c r="AA192"/>
    </row>
    <row r="193" spans="1:27" x14ac:dyDescent="0.25">
      <c r="A193"/>
      <c r="B193"/>
      <c r="C193"/>
      <c r="D193"/>
      <c r="E193"/>
      <c r="F193"/>
      <c r="G193"/>
      <c r="H193"/>
      <c r="I193"/>
      <c r="J193"/>
      <c r="K193"/>
      <c r="L193"/>
      <c r="M193"/>
      <c r="N193"/>
      <c r="O193"/>
      <c r="P193"/>
      <c r="Q193"/>
      <c r="R193"/>
      <c r="S193"/>
      <c r="T193"/>
      <c r="U193"/>
      <c r="V193"/>
      <c r="W193"/>
      <c r="X193"/>
      <c r="Y193"/>
      <c r="Z193"/>
      <c r="AA193"/>
    </row>
    <row r="194" spans="1:27" x14ac:dyDescent="0.25">
      <c r="A194"/>
      <c r="B194"/>
      <c r="C194"/>
      <c r="D194"/>
      <c r="E194"/>
      <c r="F194"/>
      <c r="G194"/>
      <c r="H194"/>
      <c r="I194"/>
      <c r="J194"/>
      <c r="K194"/>
      <c r="L194"/>
      <c r="M194"/>
      <c r="N194"/>
      <c r="O194"/>
      <c r="P194"/>
      <c r="Q194"/>
      <c r="R194"/>
      <c r="S194"/>
      <c r="T194"/>
      <c r="U194"/>
      <c r="V194"/>
      <c r="W194"/>
      <c r="X194"/>
      <c r="Y194"/>
      <c r="Z194"/>
      <c r="AA194"/>
    </row>
    <row r="195" spans="1:27" x14ac:dyDescent="0.25">
      <c r="A195"/>
      <c r="B195"/>
      <c r="C195"/>
      <c r="D195"/>
      <c r="E195"/>
      <c r="F195"/>
      <c r="G195"/>
      <c r="H195"/>
      <c r="I195"/>
      <c r="J195"/>
      <c r="K195"/>
      <c r="L195"/>
      <c r="M195"/>
      <c r="N195"/>
      <c r="O195"/>
      <c r="P195"/>
      <c r="Q195"/>
      <c r="R195"/>
      <c r="S195"/>
      <c r="T195"/>
      <c r="U195"/>
      <c r="V195"/>
      <c r="W195"/>
      <c r="X195"/>
      <c r="Y195"/>
      <c r="Z195"/>
      <c r="AA195"/>
    </row>
    <row r="196" spans="1:27" x14ac:dyDescent="0.25">
      <c r="A196"/>
      <c r="B196"/>
      <c r="C196"/>
      <c r="D196"/>
      <c r="E196"/>
      <c r="F196"/>
      <c r="G196"/>
      <c r="H196"/>
      <c r="I196"/>
      <c r="J196"/>
      <c r="K196"/>
      <c r="L196"/>
      <c r="M196"/>
      <c r="N196"/>
      <c r="O196"/>
      <c r="P196"/>
      <c r="Q196"/>
      <c r="R196"/>
      <c r="S196"/>
      <c r="T196"/>
      <c r="U196"/>
      <c r="V196"/>
      <c r="W196"/>
      <c r="X196"/>
      <c r="Y196"/>
      <c r="Z196"/>
      <c r="AA196"/>
    </row>
    <row r="197" spans="1:27" x14ac:dyDescent="0.25">
      <c r="A197"/>
      <c r="B197"/>
      <c r="C197"/>
      <c r="D197"/>
      <c r="E197"/>
      <c r="F197"/>
      <c r="G197"/>
      <c r="H197"/>
      <c r="I197"/>
      <c r="J197"/>
      <c r="K197"/>
      <c r="L197"/>
      <c r="M197"/>
      <c r="N197"/>
      <c r="O197"/>
      <c r="P197"/>
      <c r="Q197"/>
      <c r="R197"/>
      <c r="S197"/>
      <c r="T197"/>
      <c r="U197"/>
      <c r="V197"/>
      <c r="W197"/>
      <c r="X197"/>
      <c r="Y197"/>
      <c r="Z197"/>
      <c r="AA197"/>
    </row>
    <row r="198" spans="1:27" x14ac:dyDescent="0.25">
      <c r="A198"/>
      <c r="B198"/>
      <c r="C198"/>
      <c r="D198"/>
      <c r="E198"/>
      <c r="F198"/>
      <c r="G198"/>
      <c r="H198"/>
      <c r="I198"/>
      <c r="J198"/>
      <c r="K198"/>
      <c r="L198"/>
      <c r="M198"/>
      <c r="N198"/>
      <c r="O198"/>
      <c r="P198"/>
      <c r="Q198"/>
      <c r="R198"/>
      <c r="S198"/>
      <c r="T198"/>
      <c r="U198"/>
      <c r="V198"/>
      <c r="W198"/>
      <c r="X198"/>
      <c r="Y198"/>
      <c r="Z198"/>
      <c r="AA198"/>
    </row>
    <row r="199" spans="1:27" x14ac:dyDescent="0.25">
      <c r="A199"/>
      <c r="B199"/>
      <c r="C199"/>
      <c r="D199"/>
      <c r="E199"/>
      <c r="F199"/>
      <c r="G199"/>
      <c r="H199"/>
      <c r="I199"/>
      <c r="J199"/>
      <c r="K199"/>
      <c r="L199"/>
      <c r="M199"/>
      <c r="N199"/>
      <c r="O199"/>
      <c r="P199"/>
      <c r="Q199"/>
      <c r="R199"/>
      <c r="S199"/>
      <c r="T199"/>
      <c r="U199"/>
      <c r="V199"/>
      <c r="W199"/>
      <c r="X199"/>
      <c r="Y199"/>
      <c r="Z199"/>
      <c r="AA199"/>
    </row>
    <row r="200" spans="1:27" x14ac:dyDescent="0.25">
      <c r="A200"/>
      <c r="B200"/>
      <c r="C200"/>
      <c r="D200"/>
      <c r="E200"/>
      <c r="F200"/>
      <c r="G200"/>
      <c r="H200"/>
      <c r="I200"/>
      <c r="J200"/>
      <c r="K200"/>
      <c r="L200"/>
      <c r="M200"/>
      <c r="N200"/>
      <c r="O200"/>
      <c r="P200"/>
      <c r="Q200"/>
      <c r="R200"/>
      <c r="S200"/>
      <c r="T200"/>
      <c r="U200"/>
      <c r="V200"/>
      <c r="W200"/>
      <c r="X200"/>
      <c r="Y200"/>
      <c r="Z200"/>
      <c r="AA200"/>
    </row>
    <row r="201" spans="1:27" x14ac:dyDescent="0.25">
      <c r="A201"/>
      <c r="B201"/>
      <c r="C201"/>
      <c r="D201"/>
      <c r="E201"/>
      <c r="F201"/>
      <c r="G201"/>
      <c r="H201"/>
      <c r="I201"/>
      <c r="J201"/>
      <c r="K201"/>
      <c r="L201"/>
      <c r="M201"/>
      <c r="N201"/>
      <c r="O201"/>
      <c r="P201"/>
      <c r="Q201"/>
      <c r="R201"/>
      <c r="S201"/>
      <c r="T201"/>
      <c r="U201"/>
      <c r="V201"/>
      <c r="W201"/>
      <c r="X201"/>
      <c r="Y201"/>
      <c r="Z201"/>
      <c r="AA201"/>
    </row>
    <row r="202" spans="1:27" x14ac:dyDescent="0.25">
      <c r="A202"/>
      <c r="B202"/>
      <c r="C202"/>
      <c r="D202"/>
      <c r="E202"/>
      <c r="F202"/>
      <c r="G202"/>
      <c r="H202"/>
      <c r="I202"/>
      <c r="J202"/>
      <c r="K202"/>
      <c r="L202"/>
      <c r="M202"/>
      <c r="N202"/>
      <c r="O202"/>
      <c r="P202"/>
      <c r="Q202"/>
      <c r="R202"/>
      <c r="S202"/>
      <c r="T202"/>
      <c r="U202"/>
      <c r="V202"/>
      <c r="W202"/>
      <c r="X202"/>
      <c r="Y202"/>
      <c r="Z202"/>
      <c r="AA202"/>
    </row>
    <row r="203" spans="1:27" x14ac:dyDescent="0.25">
      <c r="A203"/>
      <c r="B203"/>
      <c r="C203"/>
      <c r="D203"/>
      <c r="E203"/>
      <c r="F203"/>
      <c r="G203"/>
      <c r="H203"/>
      <c r="I203"/>
      <c r="J203"/>
      <c r="K203"/>
      <c r="L203"/>
      <c r="M203"/>
      <c r="N203"/>
      <c r="O203"/>
      <c r="P203"/>
      <c r="Q203"/>
      <c r="R203"/>
      <c r="S203"/>
      <c r="T203"/>
      <c r="U203"/>
      <c r="V203"/>
      <c r="W203"/>
      <c r="X203"/>
      <c r="Y203"/>
      <c r="Z203"/>
      <c r="AA203"/>
    </row>
    <row r="204" spans="1:27" x14ac:dyDescent="0.25">
      <c r="A204"/>
      <c r="B204"/>
      <c r="C204"/>
      <c r="D204"/>
      <c r="E204"/>
      <c r="F204"/>
      <c r="G204"/>
      <c r="H204"/>
      <c r="I204"/>
      <c r="J204"/>
      <c r="K204"/>
      <c r="L204"/>
      <c r="M204"/>
      <c r="N204"/>
      <c r="O204"/>
      <c r="P204"/>
      <c r="Q204"/>
      <c r="R204"/>
      <c r="S204"/>
      <c r="T204"/>
      <c r="U204"/>
      <c r="V204"/>
      <c r="W204"/>
      <c r="X204"/>
      <c r="Y204"/>
      <c r="Z204"/>
      <c r="AA204"/>
    </row>
    <row r="205" spans="1:27" x14ac:dyDescent="0.25">
      <c r="A205"/>
      <c r="B205"/>
      <c r="C205"/>
      <c r="D205"/>
      <c r="E205"/>
      <c r="F205"/>
      <c r="G205"/>
      <c r="H205"/>
      <c r="I205"/>
      <c r="J205"/>
      <c r="K205"/>
      <c r="L205"/>
      <c r="M205"/>
      <c r="N205"/>
      <c r="O205"/>
      <c r="P205"/>
      <c r="Q205"/>
      <c r="R205"/>
      <c r="S205"/>
      <c r="T205"/>
      <c r="U205"/>
      <c r="V205"/>
      <c r="W205"/>
      <c r="X205"/>
      <c r="Y205"/>
      <c r="Z205"/>
      <c r="AA205"/>
    </row>
    <row r="206" spans="1:27" x14ac:dyDescent="0.25">
      <c r="A206"/>
      <c r="B206"/>
      <c r="C206"/>
      <c r="D206"/>
      <c r="E206"/>
      <c r="F206"/>
      <c r="G206"/>
      <c r="H206"/>
      <c r="I206"/>
      <c r="J206"/>
      <c r="K206"/>
      <c r="L206"/>
      <c r="M206"/>
      <c r="N206"/>
      <c r="O206"/>
      <c r="P206"/>
      <c r="Q206"/>
      <c r="R206"/>
      <c r="S206"/>
      <c r="T206"/>
      <c r="U206"/>
      <c r="V206"/>
      <c r="W206"/>
      <c r="X206"/>
      <c r="Y206"/>
      <c r="Z206"/>
      <c r="AA206"/>
    </row>
    <row r="207" spans="1:27" x14ac:dyDescent="0.25">
      <c r="A207"/>
      <c r="B207"/>
      <c r="C207"/>
      <c r="D207"/>
      <c r="E207"/>
      <c r="F207"/>
      <c r="G207"/>
      <c r="H207"/>
      <c r="I207"/>
      <c r="J207"/>
      <c r="K207"/>
      <c r="L207"/>
      <c r="M207"/>
      <c r="N207"/>
      <c r="O207"/>
      <c r="P207"/>
      <c r="Q207"/>
      <c r="R207"/>
      <c r="S207"/>
      <c r="T207"/>
      <c r="U207"/>
      <c r="V207"/>
      <c r="W207"/>
      <c r="X207"/>
      <c r="Y207"/>
      <c r="Z207"/>
      <c r="AA207"/>
    </row>
    <row r="208" spans="1:27" x14ac:dyDescent="0.25">
      <c r="A208"/>
      <c r="B208"/>
      <c r="C208"/>
      <c r="D208"/>
      <c r="E208"/>
      <c r="F208"/>
      <c r="G208"/>
      <c r="H208"/>
      <c r="I208"/>
      <c r="J208"/>
      <c r="K208"/>
      <c r="L208"/>
      <c r="M208"/>
      <c r="N208"/>
      <c r="O208"/>
      <c r="P208"/>
      <c r="Q208"/>
      <c r="R208"/>
      <c r="S208"/>
      <c r="T208"/>
      <c r="U208"/>
      <c r="V208"/>
      <c r="W208"/>
      <c r="X208"/>
      <c r="Y208"/>
      <c r="Z208"/>
      <c r="AA208"/>
    </row>
    <row r="209" spans="1:27" x14ac:dyDescent="0.25">
      <c r="A209"/>
      <c r="B209"/>
      <c r="C209"/>
      <c r="D209"/>
      <c r="E209"/>
      <c r="F209"/>
      <c r="G209"/>
      <c r="H209"/>
      <c r="I209"/>
      <c r="J209"/>
      <c r="K209"/>
      <c r="L209"/>
      <c r="M209"/>
      <c r="N209"/>
      <c r="O209"/>
      <c r="P209"/>
      <c r="Q209"/>
      <c r="R209"/>
      <c r="S209"/>
      <c r="T209"/>
      <c r="U209"/>
      <c r="V209"/>
      <c r="W209"/>
      <c r="X209"/>
      <c r="Y209"/>
      <c r="Z209"/>
      <c r="AA209"/>
    </row>
    <row r="210" spans="1:27" x14ac:dyDescent="0.25">
      <c r="A210"/>
      <c r="B210"/>
      <c r="C210"/>
      <c r="D210"/>
      <c r="E210"/>
      <c r="F210"/>
      <c r="G210"/>
      <c r="H210"/>
      <c r="I210"/>
      <c r="J210"/>
      <c r="K210"/>
      <c r="L210"/>
      <c r="M210"/>
      <c r="N210"/>
      <c r="O210"/>
      <c r="P210"/>
      <c r="Q210"/>
      <c r="R210"/>
      <c r="S210"/>
      <c r="T210"/>
      <c r="U210"/>
      <c r="V210"/>
      <c r="W210"/>
      <c r="X210"/>
      <c r="Y210"/>
      <c r="Z210"/>
      <c r="AA210"/>
    </row>
    <row r="211" spans="1:27" x14ac:dyDescent="0.25">
      <c r="A211"/>
      <c r="B211"/>
      <c r="C211"/>
      <c r="D211"/>
      <c r="E211"/>
      <c r="F211"/>
      <c r="G211"/>
      <c r="H211"/>
      <c r="I211"/>
      <c r="J211"/>
      <c r="K211"/>
      <c r="L211"/>
      <c r="M211"/>
      <c r="N211"/>
      <c r="O211"/>
      <c r="P211"/>
      <c r="Q211"/>
      <c r="R211"/>
      <c r="S211"/>
      <c r="T211"/>
      <c r="U211"/>
      <c r="V211"/>
      <c r="W211"/>
      <c r="X211"/>
      <c r="Y211"/>
      <c r="Z211"/>
      <c r="AA211"/>
    </row>
    <row r="212" spans="1:27" x14ac:dyDescent="0.25">
      <c r="A212"/>
      <c r="B212"/>
      <c r="C212"/>
      <c r="D212"/>
      <c r="E212"/>
      <c r="F212"/>
      <c r="G212"/>
      <c r="H212"/>
      <c r="I212"/>
      <c r="J212"/>
      <c r="K212"/>
      <c r="L212"/>
      <c r="M212"/>
      <c r="N212"/>
      <c r="O212"/>
      <c r="P212"/>
      <c r="Q212"/>
      <c r="R212"/>
      <c r="S212"/>
      <c r="T212"/>
      <c r="U212"/>
      <c r="V212"/>
      <c r="W212"/>
      <c r="X212"/>
      <c r="Y212"/>
      <c r="Z212"/>
      <c r="AA212"/>
    </row>
    <row r="213" spans="1:27" x14ac:dyDescent="0.25">
      <c r="A213"/>
      <c r="B213"/>
      <c r="C213"/>
      <c r="D213"/>
      <c r="E213"/>
      <c r="F213"/>
      <c r="G213"/>
      <c r="H213"/>
      <c r="I213"/>
      <c r="J213"/>
      <c r="K213"/>
      <c r="L213"/>
      <c r="M213"/>
      <c r="N213"/>
      <c r="O213"/>
      <c r="P213"/>
      <c r="Q213"/>
      <c r="R213"/>
      <c r="S213"/>
      <c r="T213"/>
      <c r="U213"/>
      <c r="V213"/>
      <c r="W213"/>
      <c r="X213"/>
      <c r="Y213"/>
      <c r="Z213"/>
      <c r="AA213"/>
    </row>
    <row r="214" spans="1:27" x14ac:dyDescent="0.25">
      <c r="A214"/>
      <c r="B214"/>
      <c r="C214"/>
      <c r="D214"/>
      <c r="E214"/>
      <c r="F214"/>
      <c r="G214"/>
      <c r="H214"/>
      <c r="I214"/>
      <c r="J214"/>
      <c r="K214"/>
      <c r="L214"/>
      <c r="M214"/>
      <c r="N214"/>
      <c r="O214"/>
      <c r="P214"/>
      <c r="Q214"/>
      <c r="R214"/>
      <c r="S214"/>
      <c r="T214"/>
      <c r="U214"/>
      <c r="V214"/>
      <c r="W214"/>
      <c r="X214"/>
      <c r="Y214"/>
      <c r="Z214"/>
      <c r="AA214"/>
    </row>
    <row r="215" spans="1:27" x14ac:dyDescent="0.25">
      <c r="A215"/>
      <c r="B215"/>
      <c r="C215"/>
      <c r="D215"/>
      <c r="E215"/>
      <c r="F215"/>
      <c r="G215"/>
      <c r="H215"/>
      <c r="I215"/>
      <c r="J215"/>
      <c r="K215"/>
      <c r="L215"/>
      <c r="M215"/>
      <c r="N215"/>
      <c r="O215"/>
      <c r="P215"/>
      <c r="Q215"/>
      <c r="R215"/>
      <c r="S215"/>
      <c r="T215"/>
      <c r="U215"/>
      <c r="V215"/>
      <c r="W215"/>
      <c r="X215"/>
      <c r="Y215"/>
      <c r="Z215"/>
      <c r="AA215"/>
    </row>
    <row r="216" spans="1:27" x14ac:dyDescent="0.25">
      <c r="A216"/>
      <c r="B216"/>
      <c r="C216"/>
      <c r="D216"/>
      <c r="E216"/>
      <c r="F216"/>
      <c r="G216"/>
      <c r="H216"/>
      <c r="I216"/>
      <c r="J216"/>
      <c r="K216"/>
      <c r="L216"/>
      <c r="M216"/>
      <c r="N216"/>
      <c r="O216"/>
      <c r="P216"/>
      <c r="Q216"/>
      <c r="R216"/>
      <c r="S216"/>
      <c r="T216"/>
      <c r="U216"/>
      <c r="V216"/>
      <c r="W216"/>
      <c r="X216"/>
      <c r="Y216"/>
      <c r="Z216"/>
      <c r="AA216"/>
    </row>
    <row r="217" spans="1:27" x14ac:dyDescent="0.25">
      <c r="A217"/>
      <c r="B217"/>
      <c r="C217"/>
      <c r="D217"/>
      <c r="E217"/>
      <c r="F217"/>
      <c r="G217"/>
      <c r="H217"/>
      <c r="I217"/>
      <c r="J217"/>
      <c r="K217"/>
      <c r="L217"/>
      <c r="M217"/>
      <c r="N217"/>
      <c r="O217"/>
      <c r="P217"/>
      <c r="Q217"/>
      <c r="R217"/>
      <c r="S217"/>
      <c r="T217"/>
      <c r="U217"/>
      <c r="V217"/>
      <c r="W217"/>
      <c r="X217"/>
      <c r="Y217"/>
      <c r="Z217"/>
      <c r="AA217"/>
    </row>
    <row r="218" spans="1:27" x14ac:dyDescent="0.25">
      <c r="A218"/>
      <c r="B218"/>
      <c r="C218"/>
      <c r="D218"/>
      <c r="E218"/>
      <c r="F218"/>
      <c r="G218"/>
      <c r="H218"/>
      <c r="I218"/>
      <c r="J218"/>
      <c r="K218"/>
      <c r="L218"/>
      <c r="M218"/>
      <c r="N218"/>
      <c r="O218"/>
      <c r="P218"/>
      <c r="Q218"/>
      <c r="R218"/>
      <c r="S218"/>
      <c r="T218"/>
      <c r="U218"/>
      <c r="V218"/>
      <c r="W218"/>
      <c r="X218"/>
      <c r="Y218"/>
      <c r="Z218"/>
      <c r="AA218"/>
    </row>
    <row r="219" spans="1:27" x14ac:dyDescent="0.25">
      <c r="A219"/>
      <c r="B219"/>
      <c r="C219"/>
      <c r="D219"/>
      <c r="E219"/>
      <c r="F219"/>
      <c r="G219"/>
      <c r="H219"/>
      <c r="I219"/>
      <c r="J219"/>
      <c r="K219"/>
      <c r="L219"/>
      <c r="M219"/>
      <c r="N219"/>
      <c r="O219"/>
      <c r="P219"/>
      <c r="Q219"/>
      <c r="R219"/>
      <c r="S219"/>
      <c r="T219"/>
      <c r="U219"/>
      <c r="V219"/>
      <c r="W219"/>
      <c r="X219"/>
      <c r="Y219"/>
      <c r="Z219"/>
      <c r="AA219"/>
    </row>
    <row r="220" spans="1:27" x14ac:dyDescent="0.25">
      <c r="A220"/>
      <c r="B220"/>
      <c r="C220"/>
      <c r="D220"/>
      <c r="E220"/>
      <c r="F220"/>
      <c r="G220"/>
      <c r="H220"/>
      <c r="I220"/>
      <c r="J220"/>
      <c r="K220"/>
      <c r="L220"/>
      <c r="M220"/>
      <c r="N220"/>
      <c r="O220"/>
      <c r="P220"/>
      <c r="Q220"/>
      <c r="R220"/>
      <c r="S220"/>
      <c r="T220"/>
      <c r="U220"/>
      <c r="V220"/>
      <c r="W220"/>
      <c r="X220"/>
      <c r="Y220"/>
      <c r="Z220"/>
      <c r="AA220"/>
    </row>
    <row r="221" spans="1:27" x14ac:dyDescent="0.25">
      <c r="A221"/>
      <c r="B221"/>
      <c r="C221"/>
      <c r="D221"/>
      <c r="E221"/>
      <c r="F221"/>
      <c r="G221"/>
      <c r="H221"/>
      <c r="I221"/>
      <c r="J221"/>
      <c r="K221"/>
      <c r="L221"/>
      <c r="M221"/>
      <c r="N221"/>
      <c r="O221"/>
      <c r="P221"/>
      <c r="Q221"/>
      <c r="R221"/>
      <c r="S221"/>
      <c r="T221"/>
      <c r="U221"/>
      <c r="V221"/>
      <c r="W221"/>
      <c r="X221"/>
      <c r="Y221"/>
      <c r="Z221"/>
      <c r="AA221"/>
    </row>
    <row r="222" spans="1:27" x14ac:dyDescent="0.25">
      <c r="A222"/>
      <c r="B222"/>
      <c r="C222"/>
      <c r="D222"/>
      <c r="E222"/>
      <c r="F222"/>
      <c r="G222"/>
      <c r="H222"/>
      <c r="I222"/>
      <c r="J222"/>
      <c r="K222"/>
      <c r="L222"/>
      <c r="M222"/>
      <c r="N222"/>
      <c r="O222"/>
      <c r="P222"/>
      <c r="Q222"/>
      <c r="R222"/>
      <c r="S222"/>
      <c r="T222"/>
      <c r="U222"/>
      <c r="V222"/>
      <c r="W222"/>
      <c r="X222"/>
      <c r="Y222"/>
      <c r="Z222"/>
      <c r="AA222"/>
    </row>
    <row r="223" spans="1:27" x14ac:dyDescent="0.25">
      <c r="A223"/>
      <c r="B223"/>
      <c r="C223"/>
      <c r="D223"/>
      <c r="E223"/>
      <c r="F223"/>
      <c r="G223"/>
      <c r="H223"/>
      <c r="I223"/>
      <c r="J223"/>
      <c r="K223"/>
      <c r="L223"/>
      <c r="M223"/>
      <c r="N223"/>
      <c r="O223"/>
      <c r="P223"/>
      <c r="Q223"/>
      <c r="R223"/>
      <c r="S223"/>
      <c r="T223"/>
      <c r="U223"/>
      <c r="V223"/>
      <c r="W223"/>
      <c r="X223"/>
      <c r="Y223"/>
      <c r="Z223"/>
      <c r="AA223"/>
    </row>
    <row r="224" spans="1:27" x14ac:dyDescent="0.25">
      <c r="A224"/>
      <c r="B224"/>
      <c r="C224"/>
      <c r="D224"/>
      <c r="E224"/>
      <c r="F224"/>
      <c r="G224"/>
      <c r="H224"/>
      <c r="I224"/>
      <c r="J224"/>
      <c r="K224"/>
      <c r="L224"/>
      <c r="M224"/>
      <c r="N224"/>
      <c r="O224"/>
      <c r="P224"/>
      <c r="Q224"/>
      <c r="R224"/>
      <c r="S224"/>
      <c r="T224"/>
      <c r="U224"/>
      <c r="V224"/>
      <c r="W224"/>
      <c r="X224"/>
      <c r="Y224"/>
      <c r="Z224"/>
      <c r="AA224"/>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29">
    <mergeCell ref="X7:X8"/>
    <mergeCell ref="S6:X6"/>
    <mergeCell ref="AA7:AA8"/>
    <mergeCell ref="Y6:AA6"/>
    <mergeCell ref="Y7:Y8"/>
    <mergeCell ref="Z7:Z8"/>
    <mergeCell ref="W7:W8"/>
    <mergeCell ref="V7:V8"/>
    <mergeCell ref="S7:S8"/>
    <mergeCell ref="T7:T8"/>
    <mergeCell ref="U7:U8"/>
    <mergeCell ref="O7:R7"/>
    <mergeCell ref="J6:J8"/>
    <mergeCell ref="K7:N7"/>
    <mergeCell ref="K6:R6"/>
    <mergeCell ref="I6:I8"/>
    <mergeCell ref="A7:A8"/>
    <mergeCell ref="A4:C4"/>
    <mergeCell ref="G4:H4"/>
    <mergeCell ref="A6:C6"/>
    <mergeCell ref="G6:H6"/>
    <mergeCell ref="D6:F6"/>
    <mergeCell ref="B7:B8"/>
    <mergeCell ref="C7:C8"/>
    <mergeCell ref="D7:D8"/>
    <mergeCell ref="E7:E8"/>
    <mergeCell ref="F7:F8"/>
    <mergeCell ref="G7:G8"/>
    <mergeCell ref="H7:H8"/>
  </mergeCells>
  <phoneticPr fontId="2" type="noConversion"/>
  <dataValidations count="1">
    <dataValidation type="list" allowBlank="1" showInputMessage="1" showErrorMessage="1" sqref="J9:J169" xr:uid="{00000000-0002-0000-0300-000000000000}">
      <formula1>"ALB,MBD"</formula1>
    </dataValidation>
  </dataValidations>
  <pageMargins left="0.2" right="0.19" top="0.52" bottom="0.53" header="0.5" footer="0.5"/>
  <pageSetup paperSize="9" scale="4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1000"/>
  <sheetViews>
    <sheetView workbookViewId="0">
      <pane xSplit="3" ySplit="8" topLeftCell="D148" activePane="bottomRight" state="frozen"/>
      <selection pane="topRight" activeCell="D1" sqref="D1"/>
      <selection pane="bottomLeft" activeCell="A9" sqref="A9"/>
      <selection pane="bottomRight" activeCell="I148" sqref="I148"/>
    </sheetView>
  </sheetViews>
  <sheetFormatPr baseColWidth="10" defaultColWidth="9.08984375" defaultRowHeight="12.5" x14ac:dyDescent="0.25"/>
  <cols>
    <col min="1" max="1" width="18.36328125" style="1" customWidth="1"/>
    <col min="2" max="3" width="23.453125" style="1" customWidth="1"/>
    <col min="4" max="6" width="11.6328125" style="1" customWidth="1"/>
    <col min="7" max="7" width="11" style="1" customWidth="1"/>
    <col min="8" max="8" width="9.90625" style="1" customWidth="1"/>
    <col min="9" max="12" width="11.6328125" style="1" customWidth="1"/>
    <col min="13" max="17" width="12.6328125" style="1" customWidth="1"/>
    <col min="18" max="18" width="14" style="1" customWidth="1"/>
    <col min="19" max="16384" width="9.08984375" style="1"/>
  </cols>
  <sheetData>
    <row r="1" spans="1:18" ht="23" x14ac:dyDescent="0.5">
      <c r="A1" s="4" t="s">
        <v>34</v>
      </c>
      <c r="B1" s="5"/>
      <c r="C1" s="5"/>
      <c r="D1" s="5"/>
      <c r="E1" s="5"/>
      <c r="F1" s="5"/>
      <c r="G1" s="5"/>
      <c r="H1" s="5"/>
      <c r="I1" s="5"/>
      <c r="J1" s="5"/>
      <c r="K1" s="5"/>
      <c r="L1" s="5"/>
      <c r="M1" s="5"/>
      <c r="N1" s="5"/>
      <c r="O1" s="5"/>
      <c r="P1" s="5"/>
      <c r="Q1" s="5"/>
      <c r="R1" s="5"/>
    </row>
    <row r="2" spans="1:18" x14ac:dyDescent="0.25">
      <c r="A2" s="5" t="s">
        <v>32</v>
      </c>
      <c r="B2" s="5"/>
      <c r="C2" s="5"/>
      <c r="D2" s="5"/>
      <c r="E2" s="5"/>
      <c r="F2" s="5"/>
      <c r="G2" s="5"/>
      <c r="H2" s="5"/>
      <c r="I2" s="5"/>
      <c r="J2" s="5"/>
      <c r="K2" s="5"/>
      <c r="L2" s="5"/>
      <c r="M2" s="5"/>
      <c r="N2" s="5"/>
      <c r="O2" s="5"/>
      <c r="P2" s="5"/>
      <c r="Q2" s="5"/>
      <c r="R2" s="5"/>
    </row>
    <row r="3" spans="1:18" x14ac:dyDescent="0.25">
      <c r="A3" s="5"/>
      <c r="B3" s="5"/>
      <c r="C3" s="5"/>
      <c r="D3" s="5"/>
      <c r="E3" s="5"/>
      <c r="F3" s="5"/>
      <c r="G3" s="5"/>
      <c r="H3" s="5"/>
      <c r="I3" s="5"/>
      <c r="J3" s="5"/>
      <c r="K3" s="5"/>
      <c r="L3" s="5"/>
      <c r="M3" s="5"/>
      <c r="N3" s="5"/>
      <c r="O3" s="5"/>
      <c r="P3" s="5"/>
      <c r="Q3" s="5"/>
      <c r="R3" s="5"/>
    </row>
    <row r="4" spans="1:18" ht="13" x14ac:dyDescent="0.3">
      <c r="A4" s="217" t="s">
        <v>22</v>
      </c>
      <c r="B4" s="217"/>
      <c r="C4" s="217"/>
      <c r="D4" s="6">
        <f>SUM(D$9:D$1000)</f>
        <v>3209085.3400000012</v>
      </c>
      <c r="E4" s="6">
        <f>SUM(E$9:E$1000)</f>
        <v>1796662.4000000004</v>
      </c>
      <c r="F4" s="6">
        <f>SUM(F$9:F$1000)</f>
        <v>5005747.7400000012</v>
      </c>
      <c r="G4" s="6"/>
      <c r="H4" s="6"/>
      <c r="I4" s="6">
        <f t="shared" ref="I4:R4" si="0">SUM(I$9:I$1000)</f>
        <v>1755335</v>
      </c>
      <c r="J4" s="6">
        <f t="shared" si="0"/>
        <v>0</v>
      </c>
      <c r="K4" s="53">
        <f t="shared" si="0"/>
        <v>664520.80000000016</v>
      </c>
      <c r="L4" s="53">
        <f t="shared" si="0"/>
        <v>2419855.7999999993</v>
      </c>
      <c r="M4" s="6">
        <f t="shared" si="0"/>
        <v>4388337.5</v>
      </c>
      <c r="N4" s="53">
        <f t="shared" si="0"/>
        <v>1993562.4000000006</v>
      </c>
      <c r="O4" s="6">
        <f t="shared" si="0"/>
        <v>4388337.5</v>
      </c>
      <c r="P4" s="6">
        <f t="shared" si="0"/>
        <v>379000</v>
      </c>
      <c r="Q4" s="6">
        <f t="shared" si="0"/>
        <v>4388337.5</v>
      </c>
      <c r="R4" s="6">
        <f t="shared" si="0"/>
        <v>4413</v>
      </c>
    </row>
    <row r="5" spans="1:18" ht="2.25" customHeight="1" x14ac:dyDescent="0.25">
      <c r="A5" s="5"/>
      <c r="B5" s="5"/>
      <c r="C5" s="5"/>
      <c r="D5" s="5"/>
      <c r="E5" s="5"/>
      <c r="F5" s="5"/>
      <c r="G5" s="5"/>
      <c r="H5" s="5"/>
      <c r="I5" s="5"/>
      <c r="J5" s="5"/>
      <c r="K5" s="5"/>
      <c r="L5" s="5"/>
      <c r="M5" s="5"/>
      <c r="N5" s="5"/>
      <c r="O5" s="5"/>
      <c r="P5" s="5"/>
      <c r="Q5" s="5"/>
      <c r="R5" s="5"/>
    </row>
    <row r="6" spans="1:18" ht="13" x14ac:dyDescent="0.3">
      <c r="A6" s="253" t="s">
        <v>68</v>
      </c>
      <c r="B6" s="253"/>
      <c r="C6" s="253"/>
      <c r="D6" s="226" t="s">
        <v>35</v>
      </c>
      <c r="E6" s="226"/>
      <c r="F6" s="226"/>
      <c r="G6" s="234" t="s">
        <v>18</v>
      </c>
      <c r="H6" s="235"/>
      <c r="I6" s="254" t="s">
        <v>21</v>
      </c>
      <c r="J6" s="254"/>
      <c r="K6" s="254"/>
      <c r="L6" s="254"/>
      <c r="M6" s="227" t="s">
        <v>34</v>
      </c>
      <c r="N6" s="228"/>
      <c r="O6" s="228"/>
      <c r="P6" s="228"/>
      <c r="Q6" s="228"/>
      <c r="R6" s="257"/>
    </row>
    <row r="7" spans="1:18" ht="12.75" customHeight="1" x14ac:dyDescent="0.25">
      <c r="A7" s="230" t="s">
        <v>0</v>
      </c>
      <c r="B7" s="230" t="s">
        <v>1</v>
      </c>
      <c r="C7" s="230" t="s">
        <v>2</v>
      </c>
      <c r="D7" s="239" t="s">
        <v>5</v>
      </c>
      <c r="E7" s="239" t="s">
        <v>6</v>
      </c>
      <c r="F7" s="239" t="s">
        <v>7</v>
      </c>
      <c r="G7" s="239" t="s">
        <v>11</v>
      </c>
      <c r="H7" s="247" t="s">
        <v>101</v>
      </c>
      <c r="I7" s="239" t="s">
        <v>5</v>
      </c>
      <c r="J7" s="255" t="s">
        <v>118</v>
      </c>
      <c r="K7" s="239" t="s">
        <v>6</v>
      </c>
      <c r="L7" s="239" t="s">
        <v>7</v>
      </c>
      <c r="M7" s="239" t="s">
        <v>5</v>
      </c>
      <c r="N7" s="239" t="s">
        <v>6</v>
      </c>
      <c r="O7" s="255" t="s">
        <v>71</v>
      </c>
      <c r="P7" s="255" t="s">
        <v>17</v>
      </c>
      <c r="Q7" s="255" t="s">
        <v>82</v>
      </c>
      <c r="R7" s="258" t="s">
        <v>112</v>
      </c>
    </row>
    <row r="8" spans="1:18" ht="12.75" customHeight="1" x14ac:dyDescent="0.25">
      <c r="A8" s="231"/>
      <c r="B8" s="231"/>
      <c r="C8" s="231"/>
      <c r="D8" s="240"/>
      <c r="E8" s="240"/>
      <c r="F8" s="240"/>
      <c r="G8" s="240"/>
      <c r="H8" s="252"/>
      <c r="I8" s="240"/>
      <c r="J8" s="240"/>
      <c r="K8" s="240"/>
      <c r="L8" s="240"/>
      <c r="M8" s="240"/>
      <c r="N8" s="240"/>
      <c r="O8" s="240"/>
      <c r="P8" s="256"/>
      <c r="Q8" s="256"/>
      <c r="R8" s="259"/>
    </row>
    <row r="9" spans="1:18" x14ac:dyDescent="0.25">
      <c r="A9" s="14" t="str">
        <f>IF(INTRO!$E$43="Non-endemic"," ", IF(COUNTRY_INFO!A9=0," ",COUNTRY_INFO!A9))</f>
        <v>Angola</v>
      </c>
      <c r="B9" s="14" t="str">
        <f>IF(INTRO!$E$43="Non-endemic"," ", IF(COUNTRY_INFO!B9=0," ",COUNTRY_INFO!B9))</f>
        <v>BENGO</v>
      </c>
      <c r="C9" s="14" t="str">
        <f>IF(INTRO!$E$43="Non-endemic"," ", IF(COUNTRY_INFO!C9=0," ",COUNTRY_INFO!C9))</f>
        <v>AMBRIZ</v>
      </c>
      <c r="D9" s="15">
        <f>IF(INTRO!$E$43="Non-endemic", 0, IF(COUNTRY_INFO!$K9&gt;0, IF(COUNTRY_INFO!$K9=4, 0, IF(COUNTRY_INFO!$K9=1, COUNTRY_INFO!$F9*0.33, IF(COUNTRY_INFO!$K9=2, COUNTRY_INFO!$F9*0.5, COUNTRY_INFO!$F9))), 0))</f>
        <v>3255</v>
      </c>
      <c r="E9" s="15">
        <f>IF(INTRO!$E$43="Non-endemic", 0, IF(COUNTRY_INFO!$K9&gt;0, IF(COUNTRY_INFO!$K9=4, 0, IF(COUNTRY_INFO!$K9=1, 0, IF(COUNTRY_INFO!$K9=2, COUNTRY_INFO!$G9*0.2, COUNTRY_INFO!$G9))), 0))</f>
        <v>2464.6000000000004</v>
      </c>
      <c r="F9" s="15">
        <f t="shared" ref="F9:F40" si="1">SUM(D9:E9)</f>
        <v>5719.6</v>
      </c>
      <c r="G9" s="16">
        <f>IF(INTRO!$E$43="Non-endemic", "Not required", COUNTRY_INFO!S9)</f>
        <v>0</v>
      </c>
      <c r="H9" s="110"/>
      <c r="I9" s="15">
        <f>IF($D9=0,0,IF(AND($G9&gt;0,$H9&lt;&gt;"Yes"),D9,IF(AND($G9&gt;0,$H9="Yes"),COUNTRY_INFO!$F9,0)))</f>
        <v>0</v>
      </c>
      <c r="J9" s="3"/>
      <c r="K9" s="52">
        <f t="shared" ref="K9:K40" si="2">IF($G9&gt;0,E9, 0)</f>
        <v>0</v>
      </c>
      <c r="L9" s="52">
        <f t="shared" ref="L9:L40" si="3">IF($J9=0,SUM(I9,K9),SUM(J9,K9))</f>
        <v>0</v>
      </c>
      <c r="M9" s="15">
        <f t="shared" ref="M9:M40" si="4">IF($J9=0,$I9*2.5,$J9*2.5)</f>
        <v>0</v>
      </c>
      <c r="N9" s="52">
        <f t="shared" ref="N9:N40" si="5">$K9*3</f>
        <v>0</v>
      </c>
      <c r="O9" s="15">
        <f t="shared" ref="O9:O40" si="6">M9</f>
        <v>0</v>
      </c>
      <c r="P9" s="27"/>
      <c r="Q9" s="17">
        <f t="shared" ref="Q9:Q40" si="7">IF($O9&gt;$P9,O9-P9,0)</f>
        <v>0</v>
      </c>
      <c r="R9" s="17">
        <f t="shared" ref="R9:R40" si="8">ROUNDUP($O9/1000,0)</f>
        <v>0</v>
      </c>
    </row>
    <row r="10" spans="1:18" x14ac:dyDescent="0.25">
      <c r="A10" s="14" t="str">
        <f>IF(INTRO!$E$43="Non-endemic"," ", IF(COUNTRY_INFO!A10=0," ",COUNTRY_INFO!A10))</f>
        <v>Angola</v>
      </c>
      <c r="B10" s="14" t="str">
        <f>IF(INTRO!$E$43="Non-endemic"," ", IF(COUNTRY_INFO!B10=0," ",COUNTRY_INFO!B10))</f>
        <v>BENGO</v>
      </c>
      <c r="C10" s="14" t="str">
        <f>IF(INTRO!$E$43="Non-endemic"," ", IF(COUNTRY_INFO!C10=0," ",COUNTRY_INFO!C10))</f>
        <v>BULA ATUMBA</v>
      </c>
      <c r="D10" s="15">
        <f>IF(INTRO!$E$43="Non-endemic", 0, IF(COUNTRY_INFO!$K10&gt;0, IF(COUNTRY_INFO!$K10=4, 0, IF(COUNTRY_INFO!$K10=1, COUNTRY_INFO!$F10*0.33, IF(COUNTRY_INFO!$K10=2, COUNTRY_INFO!$F10*0.5, COUNTRY_INFO!$F10))), 0))</f>
        <v>2395.5</v>
      </c>
      <c r="E10" s="15">
        <f>IF(INTRO!$E$43="Non-endemic", 0, IF(COUNTRY_INFO!$K10&gt;0, IF(COUNTRY_INFO!$K10=4, 0, IF(COUNTRY_INFO!$K10=1, 0, IF(COUNTRY_INFO!$K10=2, COUNTRY_INFO!$G10*0.2, COUNTRY_INFO!$G10))), 0))</f>
        <v>1813.6000000000001</v>
      </c>
      <c r="F10" s="15">
        <f t="shared" si="1"/>
        <v>4209.1000000000004</v>
      </c>
      <c r="G10" s="16">
        <f>IF(INTRO!$E$43="Non-endemic", "Not required", COUNTRY_INFO!S10)</f>
        <v>0</v>
      </c>
      <c r="H10" s="110"/>
      <c r="I10" s="15">
        <f>IF($D10=0,0,IF(AND($G10&gt;0,$H10&lt;&gt;"Yes"),D10,IF(AND($G10&gt;0,$H10="Yes"),COUNTRY_INFO!$F10,0)))</f>
        <v>0</v>
      </c>
      <c r="J10" s="3"/>
      <c r="K10" s="52">
        <f t="shared" si="2"/>
        <v>0</v>
      </c>
      <c r="L10" s="52">
        <f t="shared" si="3"/>
        <v>0</v>
      </c>
      <c r="M10" s="15">
        <f t="shared" si="4"/>
        <v>0</v>
      </c>
      <c r="N10" s="52">
        <f t="shared" si="5"/>
        <v>0</v>
      </c>
      <c r="O10" s="15">
        <f t="shared" si="6"/>
        <v>0</v>
      </c>
      <c r="P10" s="27"/>
      <c r="Q10" s="17">
        <f t="shared" si="7"/>
        <v>0</v>
      </c>
      <c r="R10" s="17">
        <f t="shared" si="8"/>
        <v>0</v>
      </c>
    </row>
    <row r="11" spans="1:18" x14ac:dyDescent="0.25">
      <c r="A11" s="14" t="str">
        <f>IF(INTRO!$E$43="Non-endemic"," ", IF(COUNTRY_INFO!A11=0," ",COUNTRY_INFO!A11))</f>
        <v>Angola</v>
      </c>
      <c r="B11" s="14" t="str">
        <f>IF(INTRO!$E$43="Non-endemic"," ", IF(COUNTRY_INFO!B11=0," ",COUNTRY_INFO!B11))</f>
        <v>BENGO</v>
      </c>
      <c r="C11" s="14" t="str">
        <f>IF(INTRO!$E$43="Non-endemic"," ", IF(COUNTRY_INFO!C11=0," ",COUNTRY_INFO!C11))</f>
        <v>DANDE</v>
      </c>
      <c r="D11" s="15">
        <f>IF(INTRO!$E$43="Non-endemic", 0, IF(COUNTRY_INFO!$K11&gt;0, IF(COUNTRY_INFO!$K11=4, 0, IF(COUNTRY_INFO!$K11=1, COUNTRY_INFO!$F11*0.33, IF(COUNTRY_INFO!$K11=2, COUNTRY_INFO!$F11*0.5, COUNTRY_INFO!$F11))), 0))</f>
        <v>32531.5</v>
      </c>
      <c r="E11" s="15">
        <f>IF(INTRO!$E$43="Non-endemic", 0, IF(COUNTRY_INFO!$K11&gt;0, IF(COUNTRY_INFO!$K11=4, 0, IF(COUNTRY_INFO!$K11=1, 0, IF(COUNTRY_INFO!$K11=2, COUNTRY_INFO!$G11*0.2, COUNTRY_INFO!$G11))), 0))</f>
        <v>24631</v>
      </c>
      <c r="F11" s="15">
        <f t="shared" si="1"/>
        <v>57162.5</v>
      </c>
      <c r="G11" s="16">
        <f>IF(INTRO!$E$43="Non-endemic", "Not required", COUNTRY_INFO!S11)</f>
        <v>0</v>
      </c>
      <c r="H11" s="110"/>
      <c r="I11" s="15">
        <f>IF($D11=0,0,IF(AND($G11&gt;0,$H11&lt;&gt;"Yes"),D11,IF(AND($G11&gt;0,$H11="Yes"),COUNTRY_INFO!$F11,0)))</f>
        <v>0</v>
      </c>
      <c r="J11" s="3"/>
      <c r="K11" s="52">
        <f t="shared" si="2"/>
        <v>0</v>
      </c>
      <c r="L11" s="52">
        <f t="shared" si="3"/>
        <v>0</v>
      </c>
      <c r="M11" s="15">
        <f t="shared" si="4"/>
        <v>0</v>
      </c>
      <c r="N11" s="52">
        <f t="shared" si="5"/>
        <v>0</v>
      </c>
      <c r="O11" s="15">
        <f t="shared" si="6"/>
        <v>0</v>
      </c>
      <c r="P11" s="27"/>
      <c r="Q11" s="17">
        <f t="shared" si="7"/>
        <v>0</v>
      </c>
      <c r="R11" s="17">
        <f t="shared" si="8"/>
        <v>0</v>
      </c>
    </row>
    <row r="12" spans="1:18" x14ac:dyDescent="0.25">
      <c r="A12" s="14" t="str">
        <f>IF(INTRO!$E$43="Non-endemic"," ", IF(COUNTRY_INFO!A12=0," ",COUNTRY_INFO!A12))</f>
        <v>Angola</v>
      </c>
      <c r="B12" s="14" t="str">
        <f>IF(INTRO!$E$43="Non-endemic"," ", IF(COUNTRY_INFO!B12=0," ",COUNTRY_INFO!B12))</f>
        <v>BENGO</v>
      </c>
      <c r="C12" s="14" t="str">
        <f>IF(INTRO!$E$43="Non-endemic"," ", IF(COUNTRY_INFO!C12=0," ",COUNTRY_INFO!C12))</f>
        <v>DEMBOS</v>
      </c>
      <c r="D12" s="15">
        <f>IF(INTRO!$E$43="Non-endemic", 0, IF(COUNTRY_INFO!$K12&gt;0, IF(COUNTRY_INFO!$K12=4, 0, IF(COUNTRY_INFO!$K12=1, COUNTRY_INFO!$F12*0.33, IF(COUNTRY_INFO!$K12=2, COUNTRY_INFO!$F12*0.5, COUNTRY_INFO!$F12))), 0))</f>
        <v>4210</v>
      </c>
      <c r="E12" s="15">
        <f>IF(INTRO!$E$43="Non-endemic", 0, IF(COUNTRY_INFO!$K12&gt;0, IF(COUNTRY_INFO!$K12=4, 0, IF(COUNTRY_INFO!$K12=1, 0, IF(COUNTRY_INFO!$K12=2, COUNTRY_INFO!$G12*0.2, COUNTRY_INFO!$G12))), 0))</f>
        <v>3187.6000000000004</v>
      </c>
      <c r="F12" s="15">
        <f t="shared" si="1"/>
        <v>7397.6</v>
      </c>
      <c r="G12" s="16">
        <f>IF(INTRO!$E$43="Non-endemic", "Not required", COUNTRY_INFO!S12)</f>
        <v>0</v>
      </c>
      <c r="H12" s="110"/>
      <c r="I12" s="15">
        <f>IF($D12=0,0,IF(AND($G12&gt;0,$H12&lt;&gt;"Yes"),D12,IF(AND($G12&gt;0,$H12="Yes"),COUNTRY_INFO!$F12,0)))</f>
        <v>0</v>
      </c>
      <c r="J12" s="3"/>
      <c r="K12" s="52">
        <f t="shared" si="2"/>
        <v>0</v>
      </c>
      <c r="L12" s="52">
        <f t="shared" si="3"/>
        <v>0</v>
      </c>
      <c r="M12" s="15">
        <f t="shared" si="4"/>
        <v>0</v>
      </c>
      <c r="N12" s="52">
        <f t="shared" si="5"/>
        <v>0</v>
      </c>
      <c r="O12" s="15">
        <f t="shared" si="6"/>
        <v>0</v>
      </c>
      <c r="P12" s="27"/>
      <c r="Q12" s="17">
        <f t="shared" si="7"/>
        <v>0</v>
      </c>
      <c r="R12" s="17">
        <f t="shared" si="8"/>
        <v>0</v>
      </c>
    </row>
    <row r="13" spans="1:18" x14ac:dyDescent="0.25">
      <c r="A13" s="14" t="str">
        <f>IF(INTRO!$E$43="Non-endemic"," ", IF(COUNTRY_INFO!A13=0," ",COUNTRY_INFO!A13))</f>
        <v>Angola</v>
      </c>
      <c r="B13" s="14" t="str">
        <f>IF(INTRO!$E$43="Non-endemic"," ", IF(COUNTRY_INFO!B13=0," ",COUNTRY_INFO!B13))</f>
        <v>BENGO</v>
      </c>
      <c r="C13" s="14" t="str">
        <f>IF(INTRO!$E$43="Non-endemic"," ", IF(COUNTRY_INFO!C13=0," ",COUNTRY_INFO!C13))</f>
        <v>NAMBUANGONGO</v>
      </c>
      <c r="D13" s="15">
        <f>IF(INTRO!$E$43="Non-endemic", 0, IF(COUNTRY_INFO!$K13&gt;0, IF(COUNTRY_INFO!$K13=4, 0, IF(COUNTRY_INFO!$K13=1, COUNTRY_INFO!$F13*0.33, IF(COUNTRY_INFO!$K13=2, COUNTRY_INFO!$F13*0.5, COUNTRY_INFO!$F13))), 0))</f>
        <v>9109.5</v>
      </c>
      <c r="E13" s="15">
        <f>IF(INTRO!$E$43="Non-endemic", 0, IF(COUNTRY_INFO!$K13&gt;0, IF(COUNTRY_INFO!$K13=4, 0, IF(COUNTRY_INFO!$K13=1, 0, IF(COUNTRY_INFO!$K13=2, COUNTRY_INFO!$G13*0.2, COUNTRY_INFO!$G13))), 0))</f>
        <v>6897.2000000000007</v>
      </c>
      <c r="F13" s="15">
        <f t="shared" si="1"/>
        <v>16006.7</v>
      </c>
      <c r="G13" s="16">
        <f>IF(INTRO!$E$43="Non-endemic", "Not required", COUNTRY_INFO!S13)</f>
        <v>0</v>
      </c>
      <c r="H13" s="110"/>
      <c r="I13" s="15">
        <f>IF($D13=0,0,IF(AND($G13&gt;0,$H13&lt;&gt;"Yes"),D13,IF(AND($G13&gt;0,$H13="Yes"),COUNTRY_INFO!$F13,0)))</f>
        <v>0</v>
      </c>
      <c r="J13" s="3"/>
      <c r="K13" s="52">
        <f t="shared" si="2"/>
        <v>0</v>
      </c>
      <c r="L13" s="52">
        <f t="shared" si="3"/>
        <v>0</v>
      </c>
      <c r="M13" s="15">
        <f t="shared" si="4"/>
        <v>0</v>
      </c>
      <c r="N13" s="52">
        <f t="shared" si="5"/>
        <v>0</v>
      </c>
      <c r="O13" s="15">
        <f t="shared" si="6"/>
        <v>0</v>
      </c>
      <c r="P13" s="27"/>
      <c r="Q13" s="17">
        <f t="shared" si="7"/>
        <v>0</v>
      </c>
      <c r="R13" s="17">
        <f t="shared" si="8"/>
        <v>0</v>
      </c>
    </row>
    <row r="14" spans="1:18" x14ac:dyDescent="0.25">
      <c r="A14" s="14" t="str">
        <f>IF(INTRO!$E$43="Non-endemic"," ", IF(COUNTRY_INFO!A14=0," ",COUNTRY_INFO!A14))</f>
        <v>Angola</v>
      </c>
      <c r="B14" s="14" t="str">
        <f>IF(INTRO!$E$43="Non-endemic"," ", IF(COUNTRY_INFO!B14=0," ",COUNTRY_INFO!B14))</f>
        <v>BENGO</v>
      </c>
      <c r="C14" s="14" t="str">
        <f>IF(INTRO!$E$43="Non-endemic"," ", IF(COUNTRY_INFO!C14=0," ",COUNTRY_INFO!C14))</f>
        <v>PANGO ALUQUEM</v>
      </c>
      <c r="D14" s="15">
        <f>IF(INTRO!$E$43="Non-endemic", 0, IF(COUNTRY_INFO!$K14&gt;0, IF(COUNTRY_INFO!$K14=4, 0, IF(COUNTRY_INFO!$K14=1, COUNTRY_INFO!$F14*0.33, IF(COUNTRY_INFO!$K14=2, COUNTRY_INFO!$F14*0.5, COUNTRY_INFO!$F14))), 0))</f>
        <v>981</v>
      </c>
      <c r="E14" s="15">
        <f>IF(INTRO!$E$43="Non-endemic", 0, IF(COUNTRY_INFO!$K14&gt;0, IF(COUNTRY_INFO!$K14=4, 0, IF(COUNTRY_INFO!$K14=1, 0, IF(COUNTRY_INFO!$K14=2, COUNTRY_INFO!$G14*0.2, COUNTRY_INFO!$G14))), 0))</f>
        <v>742.6</v>
      </c>
      <c r="F14" s="15">
        <f t="shared" si="1"/>
        <v>1723.6</v>
      </c>
      <c r="G14" s="16">
        <f>IF(INTRO!$E$43="Non-endemic", "Not required", COUNTRY_INFO!S14)</f>
        <v>0</v>
      </c>
      <c r="H14" s="110"/>
      <c r="I14" s="15">
        <f>IF($D14=0,0,IF(AND($G14&gt;0,$H14&lt;&gt;"Yes"),D14,IF(AND($G14&gt;0,$H14="Yes"),COUNTRY_INFO!$F14,0)))</f>
        <v>0</v>
      </c>
      <c r="J14" s="3"/>
      <c r="K14" s="52">
        <f t="shared" si="2"/>
        <v>0</v>
      </c>
      <c r="L14" s="52">
        <f t="shared" si="3"/>
        <v>0</v>
      </c>
      <c r="M14" s="15">
        <f t="shared" si="4"/>
        <v>0</v>
      </c>
      <c r="N14" s="52">
        <f t="shared" si="5"/>
        <v>0</v>
      </c>
      <c r="O14" s="15">
        <f t="shared" si="6"/>
        <v>0</v>
      </c>
      <c r="P14" s="27"/>
      <c r="Q14" s="17">
        <f t="shared" si="7"/>
        <v>0</v>
      </c>
      <c r="R14" s="17">
        <f t="shared" si="8"/>
        <v>0</v>
      </c>
    </row>
    <row r="15" spans="1:18" x14ac:dyDescent="0.25">
      <c r="A15" s="14" t="str">
        <f>IF(INTRO!$E$43="Non-endemic"," ", IF(COUNTRY_INFO!A15=0," ",COUNTRY_INFO!A15))</f>
        <v>Angola</v>
      </c>
      <c r="B15" s="14" t="str">
        <f>IF(INTRO!$E$43="Non-endemic"," ", IF(COUNTRY_INFO!B15=0," ",COUNTRY_INFO!B15))</f>
        <v>BENGUELA</v>
      </c>
      <c r="C15" s="14" t="str">
        <f>IF(INTRO!$E$43="Non-endemic"," ", IF(COUNTRY_INFO!C15=0," ",COUNTRY_INFO!C15))</f>
        <v>BAIA FARTA</v>
      </c>
      <c r="D15" s="15">
        <f>IF(INTRO!$E$43="Non-endemic", 0, IF(COUNTRY_INFO!$K15&gt;0, IF(COUNTRY_INFO!$K15=4, 0, IF(COUNTRY_INFO!$K15=1, COUNTRY_INFO!$F15*0.33, IF(COUNTRY_INFO!$K15=2, COUNTRY_INFO!$F15*0.5, COUNTRY_INFO!$F15))), 0))</f>
        <v>15374</v>
      </c>
      <c r="E15" s="15">
        <f>IF(INTRO!$E$43="Non-endemic", 0, IF(COUNTRY_INFO!$K15&gt;0, IF(COUNTRY_INFO!$K15=4, 0, IF(COUNTRY_INFO!$K15=1, 0, IF(COUNTRY_INFO!$K15=2, COUNTRY_INFO!$G15*0.2, COUNTRY_INFO!$G15))), 0))</f>
        <v>11640.2</v>
      </c>
      <c r="F15" s="15">
        <f t="shared" si="1"/>
        <v>27014.2</v>
      </c>
      <c r="G15" s="16">
        <f>IF(INTRO!$E$43="Non-endemic", "Not required", COUNTRY_INFO!S15)</f>
        <v>1</v>
      </c>
      <c r="H15" s="110" t="s">
        <v>337</v>
      </c>
      <c r="I15" s="15">
        <f>IF($D15=0,0,IF(AND($G15&gt;0,$H15&lt;&gt;"Yes"),D15,IF(AND($G15&gt;0,$H15="Yes"),COUNTRY_INFO!$F15,0)))</f>
        <v>30748</v>
      </c>
      <c r="J15" s="3"/>
      <c r="K15" s="52">
        <f t="shared" si="2"/>
        <v>11640.2</v>
      </c>
      <c r="L15" s="52">
        <f t="shared" si="3"/>
        <v>42388.2</v>
      </c>
      <c r="M15" s="15">
        <f t="shared" si="4"/>
        <v>76870</v>
      </c>
      <c r="N15" s="52">
        <f t="shared" si="5"/>
        <v>34920.600000000006</v>
      </c>
      <c r="O15" s="15">
        <f t="shared" si="6"/>
        <v>76870</v>
      </c>
      <c r="P15" s="27"/>
      <c r="Q15" s="17">
        <f t="shared" si="7"/>
        <v>76870</v>
      </c>
      <c r="R15" s="17">
        <f t="shared" si="8"/>
        <v>77</v>
      </c>
    </row>
    <row r="16" spans="1:18" x14ac:dyDescent="0.25">
      <c r="A16" s="14" t="str">
        <f>IF(INTRO!$E$43="Non-endemic"," ", IF(COUNTRY_INFO!A16=0," ",COUNTRY_INFO!A16))</f>
        <v>Angola</v>
      </c>
      <c r="B16" s="14" t="str">
        <f>IF(INTRO!$E$43="Non-endemic"," ", IF(COUNTRY_INFO!B16=0," ",COUNTRY_INFO!B16))</f>
        <v>BENGUELA</v>
      </c>
      <c r="C16" s="14" t="str">
        <f>IF(INTRO!$E$43="Non-endemic"," ", IF(COUNTRY_INFO!C16=0," ",COUNTRY_INFO!C16))</f>
        <v>BALOMBO</v>
      </c>
      <c r="D16" s="15">
        <f>IF(INTRO!$E$43="Non-endemic", 0, IF(COUNTRY_INFO!$K16&gt;0, IF(COUNTRY_INFO!$K16=4, 0, IF(COUNTRY_INFO!$K16=1, COUNTRY_INFO!$F16*0.33, IF(COUNTRY_INFO!$K16=2, COUNTRY_INFO!$F16*0.5, COUNTRY_INFO!$F16))), 0))</f>
        <v>14826</v>
      </c>
      <c r="E16" s="15">
        <f>IF(INTRO!$E$43="Non-endemic", 0, IF(COUNTRY_INFO!$K16&gt;0, IF(COUNTRY_INFO!$K16=4, 0, IF(COUNTRY_INFO!$K16=1, 0, IF(COUNTRY_INFO!$K16=2, COUNTRY_INFO!$G16*0.2, COUNTRY_INFO!$G16))), 0))</f>
        <v>11225.6</v>
      </c>
      <c r="F16" s="15">
        <f t="shared" si="1"/>
        <v>26051.599999999999</v>
      </c>
      <c r="G16" s="16">
        <f>IF(INTRO!$E$43="Non-endemic", "Not required", COUNTRY_INFO!S16)</f>
        <v>1</v>
      </c>
      <c r="H16" s="110" t="s">
        <v>337</v>
      </c>
      <c r="I16" s="15">
        <f>IF($D16=0,0,IF(AND($G16&gt;0,$H16&lt;&gt;"Yes"),D16,IF(AND($G16&gt;0,$H16="Yes"),COUNTRY_INFO!$F16,0)))</f>
        <v>29652</v>
      </c>
      <c r="J16" s="3"/>
      <c r="K16" s="52">
        <f t="shared" si="2"/>
        <v>11225.6</v>
      </c>
      <c r="L16" s="52">
        <f t="shared" si="3"/>
        <v>40877.599999999999</v>
      </c>
      <c r="M16" s="15">
        <f t="shared" si="4"/>
        <v>74130</v>
      </c>
      <c r="N16" s="52">
        <f t="shared" si="5"/>
        <v>33676.800000000003</v>
      </c>
      <c r="O16" s="15">
        <f t="shared" si="6"/>
        <v>74130</v>
      </c>
      <c r="P16" s="27"/>
      <c r="Q16" s="17">
        <f t="shared" si="7"/>
        <v>74130</v>
      </c>
      <c r="R16" s="17">
        <f t="shared" si="8"/>
        <v>75</v>
      </c>
    </row>
    <row r="17" spans="1:18" x14ac:dyDescent="0.25">
      <c r="A17" s="14" t="str">
        <f>IF(INTRO!$E$43="Non-endemic"," ", IF(COUNTRY_INFO!A17=0," ",COUNTRY_INFO!A17))</f>
        <v>Angola</v>
      </c>
      <c r="B17" s="14" t="str">
        <f>IF(INTRO!$E$43="Non-endemic"," ", IF(COUNTRY_INFO!B17=0," ",COUNTRY_INFO!B17))</f>
        <v>BENGUELA</v>
      </c>
      <c r="C17" s="14" t="str">
        <f>IF(INTRO!$E$43="Non-endemic"," ", IF(COUNTRY_INFO!C17=0," ",COUNTRY_INFO!C17))</f>
        <v>BENGUELA</v>
      </c>
      <c r="D17" s="15">
        <f>IF(INTRO!$E$43="Non-endemic", 0, IF(COUNTRY_INFO!$K17&gt;0, IF(COUNTRY_INFO!$K17=4, 0, IF(COUNTRY_INFO!$K17=1, COUNTRY_INFO!$F17*0.33, IF(COUNTRY_INFO!$K17=2, COUNTRY_INFO!$F17*0.5, COUNTRY_INFO!$F17))), 0))</f>
        <v>76644</v>
      </c>
      <c r="E17" s="15">
        <f>IF(INTRO!$E$43="Non-endemic", 0, IF(COUNTRY_INFO!$K17&gt;0, IF(COUNTRY_INFO!$K17=4, 0, IF(COUNTRY_INFO!$K17=1, 0, IF(COUNTRY_INFO!$K17=2, COUNTRY_INFO!$G17*0.2, COUNTRY_INFO!$G17))), 0))</f>
        <v>58030.400000000001</v>
      </c>
      <c r="F17" s="15">
        <f t="shared" si="1"/>
        <v>134674.4</v>
      </c>
      <c r="G17" s="16">
        <f>IF(INTRO!$E$43="Non-endemic", "Not required", COUNTRY_INFO!S17)</f>
        <v>1</v>
      </c>
      <c r="H17" s="110" t="s">
        <v>337</v>
      </c>
      <c r="I17" s="15">
        <f>IF($D17=0,0,IF(AND($G17&gt;0,$H17&lt;&gt;"Yes"),D17,IF(AND($G17&gt;0,$H17="Yes"),COUNTRY_INFO!$F17,0)))</f>
        <v>153288</v>
      </c>
      <c r="J17" s="3"/>
      <c r="K17" s="52">
        <f t="shared" si="2"/>
        <v>58030.400000000001</v>
      </c>
      <c r="L17" s="52">
        <f t="shared" si="3"/>
        <v>211318.39999999999</v>
      </c>
      <c r="M17" s="15">
        <f t="shared" si="4"/>
        <v>383220</v>
      </c>
      <c r="N17" s="52">
        <f t="shared" si="5"/>
        <v>174091.2</v>
      </c>
      <c r="O17" s="15">
        <f t="shared" si="6"/>
        <v>383220</v>
      </c>
      <c r="P17" s="27"/>
      <c r="Q17" s="17">
        <f t="shared" si="7"/>
        <v>383220</v>
      </c>
      <c r="R17" s="17">
        <f t="shared" si="8"/>
        <v>384</v>
      </c>
    </row>
    <row r="18" spans="1:18" x14ac:dyDescent="0.25">
      <c r="A18" s="14" t="str">
        <f>IF(INTRO!$E$43="Non-endemic"," ", IF(COUNTRY_INFO!A18=0," ",COUNTRY_INFO!A18))</f>
        <v>Angola</v>
      </c>
      <c r="B18" s="14" t="str">
        <f>IF(INTRO!$E$43="Non-endemic"," ", IF(COUNTRY_INFO!B18=0," ",COUNTRY_INFO!B18))</f>
        <v>BENGUELA</v>
      </c>
      <c r="C18" s="14" t="str">
        <f>IF(INTRO!$E$43="Non-endemic"," ", IF(COUNTRY_INFO!C18=0," ",COUNTRY_INFO!C18))</f>
        <v>BOCOIO</v>
      </c>
      <c r="D18" s="15">
        <f>IF(INTRO!$E$43="Non-endemic", 0, IF(COUNTRY_INFO!$K18&gt;0, IF(COUNTRY_INFO!$K18=4, 0, IF(COUNTRY_INFO!$K18=1, COUNTRY_INFO!$F18*0.33, IF(COUNTRY_INFO!$K18=2, COUNTRY_INFO!$F18*0.5, COUNTRY_INFO!$F18))), 0))</f>
        <v>23055</v>
      </c>
      <c r="E18" s="15">
        <f>IF(INTRO!$E$43="Non-endemic", 0, IF(COUNTRY_INFO!$K18&gt;0, IF(COUNTRY_INFO!$K18=4, 0, IF(COUNTRY_INFO!$K18=1, 0, IF(COUNTRY_INFO!$K18=2, COUNTRY_INFO!$G18*0.2, COUNTRY_INFO!$G18))), 0))</f>
        <v>17455.8</v>
      </c>
      <c r="F18" s="15">
        <f t="shared" si="1"/>
        <v>40510.800000000003</v>
      </c>
      <c r="G18" s="16">
        <f>IF(INTRO!$E$43="Non-endemic", "Not required", COUNTRY_INFO!S18)</f>
        <v>1</v>
      </c>
      <c r="H18" s="110" t="s">
        <v>337</v>
      </c>
      <c r="I18" s="15">
        <f>IF($D18=0,0,IF(AND($G18&gt;0,$H18&lt;&gt;"Yes"),D18,IF(AND($G18&gt;0,$H18="Yes"),COUNTRY_INFO!$F18,0)))</f>
        <v>46110</v>
      </c>
      <c r="J18" s="3"/>
      <c r="K18" s="52">
        <f t="shared" si="2"/>
        <v>17455.8</v>
      </c>
      <c r="L18" s="52">
        <f t="shared" si="3"/>
        <v>63565.8</v>
      </c>
      <c r="M18" s="15">
        <f t="shared" si="4"/>
        <v>115275</v>
      </c>
      <c r="N18" s="52">
        <f t="shared" si="5"/>
        <v>52367.399999999994</v>
      </c>
      <c r="O18" s="15">
        <f t="shared" si="6"/>
        <v>115275</v>
      </c>
      <c r="P18" s="27"/>
      <c r="Q18" s="17">
        <f t="shared" si="7"/>
        <v>115275</v>
      </c>
      <c r="R18" s="17">
        <f t="shared" si="8"/>
        <v>116</v>
      </c>
    </row>
    <row r="19" spans="1:18" x14ac:dyDescent="0.25">
      <c r="A19" s="14" t="str">
        <f>IF(INTRO!$E$43="Non-endemic"," ", IF(COUNTRY_INFO!A19=0," ",COUNTRY_INFO!A19))</f>
        <v>Angola</v>
      </c>
      <c r="B19" s="14" t="str">
        <f>IF(INTRO!$E$43="Non-endemic"," ", IF(COUNTRY_INFO!B19=0," ",COUNTRY_INFO!B19))</f>
        <v>BENGUELA</v>
      </c>
      <c r="C19" s="14" t="str">
        <f>IF(INTRO!$E$43="Non-endemic"," ", IF(COUNTRY_INFO!C19=0," ",COUNTRY_INFO!C19))</f>
        <v>CAIMBAMBO</v>
      </c>
      <c r="D19" s="15">
        <f>IF(INTRO!$E$43="Non-endemic", 0, IF(COUNTRY_INFO!$K19&gt;0, IF(COUNTRY_INFO!$K19=4, 0, IF(COUNTRY_INFO!$K19=1, COUNTRY_INFO!$F19*0.33, IF(COUNTRY_INFO!$K19=2, COUNTRY_INFO!$F19*0.5, COUNTRY_INFO!$F19))), 0))</f>
        <v>12049</v>
      </c>
      <c r="E19" s="15">
        <f>IF(INTRO!$E$43="Non-endemic", 0, IF(COUNTRY_INFO!$K19&gt;0, IF(COUNTRY_INFO!$K19=4, 0, IF(COUNTRY_INFO!$K19=1, 0, IF(COUNTRY_INFO!$K19=2, COUNTRY_INFO!$G19*0.2, COUNTRY_INFO!$G19))), 0))</f>
        <v>9122.6</v>
      </c>
      <c r="F19" s="15">
        <f t="shared" si="1"/>
        <v>21171.599999999999</v>
      </c>
      <c r="G19" s="16">
        <f>IF(INTRO!$E$43="Non-endemic", "Not required", COUNTRY_INFO!S19)</f>
        <v>1</v>
      </c>
      <c r="H19" s="110" t="s">
        <v>337</v>
      </c>
      <c r="I19" s="15">
        <f>IF($D19=0,0,IF(AND($G19&gt;0,$H19&lt;&gt;"Yes"),D19,IF(AND($G19&gt;0,$H19="Yes"),COUNTRY_INFO!$F19,0)))</f>
        <v>24098</v>
      </c>
      <c r="J19" s="3"/>
      <c r="K19" s="52">
        <f t="shared" si="2"/>
        <v>9122.6</v>
      </c>
      <c r="L19" s="52">
        <f t="shared" si="3"/>
        <v>33220.6</v>
      </c>
      <c r="M19" s="15">
        <f t="shared" si="4"/>
        <v>60245</v>
      </c>
      <c r="N19" s="52">
        <f t="shared" si="5"/>
        <v>27367.800000000003</v>
      </c>
      <c r="O19" s="15">
        <f t="shared" si="6"/>
        <v>60245</v>
      </c>
      <c r="P19" s="27"/>
      <c r="Q19" s="17">
        <f t="shared" si="7"/>
        <v>60245</v>
      </c>
      <c r="R19" s="17">
        <f t="shared" si="8"/>
        <v>61</v>
      </c>
    </row>
    <row r="20" spans="1:18" x14ac:dyDescent="0.25">
      <c r="A20" s="14" t="str">
        <f>IF(INTRO!$E$43="Non-endemic"," ", IF(COUNTRY_INFO!A20=0," ",COUNTRY_INFO!A20))</f>
        <v>Angola</v>
      </c>
      <c r="B20" s="14" t="str">
        <f>IF(INTRO!$E$43="Non-endemic"," ", IF(COUNTRY_INFO!B20=0," ",COUNTRY_INFO!B20))</f>
        <v>BENGUELA</v>
      </c>
      <c r="C20" s="14" t="str">
        <f>IF(INTRO!$E$43="Non-endemic"," ", IF(COUNTRY_INFO!C20=0," ",COUNTRY_INFO!C20))</f>
        <v>CATUMBELA</v>
      </c>
      <c r="D20" s="15">
        <f>IF(INTRO!$E$43="Non-endemic", 0, IF(COUNTRY_INFO!$K20&gt;0, IF(COUNTRY_INFO!$K20=4, 0, IF(COUNTRY_INFO!$K20=1, COUNTRY_INFO!$F20*0.33, IF(COUNTRY_INFO!$K20=2, COUNTRY_INFO!$F20*0.5, COUNTRY_INFO!$F20))), 0))</f>
        <v>25022.5</v>
      </c>
      <c r="E20" s="15">
        <f>IF(INTRO!$E$43="Non-endemic", 0, IF(COUNTRY_INFO!$K20&gt;0, IF(COUNTRY_INFO!$K20=4, 0, IF(COUNTRY_INFO!$K20=1, 0, IF(COUNTRY_INFO!$K20=2, COUNTRY_INFO!$G20*0.2, COUNTRY_INFO!$G20))), 0))</f>
        <v>18945.400000000001</v>
      </c>
      <c r="F20" s="15">
        <f t="shared" si="1"/>
        <v>43967.9</v>
      </c>
      <c r="G20" s="16">
        <f>IF(INTRO!$E$43="Non-endemic", "Not required", COUNTRY_INFO!S20)</f>
        <v>1</v>
      </c>
      <c r="H20" s="110" t="s">
        <v>337</v>
      </c>
      <c r="I20" s="15">
        <f>IF($D20=0,0,IF(AND($G20&gt;0,$H20&lt;&gt;"Yes"),D20,IF(AND($G20&gt;0,$H20="Yes"),COUNTRY_INFO!$F20,0)))</f>
        <v>50045</v>
      </c>
      <c r="J20" s="3"/>
      <c r="K20" s="52">
        <f t="shared" si="2"/>
        <v>18945.400000000001</v>
      </c>
      <c r="L20" s="52">
        <f t="shared" si="3"/>
        <v>68990.399999999994</v>
      </c>
      <c r="M20" s="15">
        <f t="shared" si="4"/>
        <v>125112.5</v>
      </c>
      <c r="N20" s="52">
        <f t="shared" si="5"/>
        <v>56836.200000000004</v>
      </c>
      <c r="O20" s="15">
        <f t="shared" si="6"/>
        <v>125112.5</v>
      </c>
      <c r="P20" s="27"/>
      <c r="Q20" s="17">
        <f t="shared" si="7"/>
        <v>125112.5</v>
      </c>
      <c r="R20" s="17">
        <f t="shared" si="8"/>
        <v>126</v>
      </c>
    </row>
    <row r="21" spans="1:18" x14ac:dyDescent="0.25">
      <c r="A21" s="14" t="str">
        <f>IF(INTRO!$E$43="Non-endemic"," ", IF(COUNTRY_INFO!A21=0," ",COUNTRY_INFO!A21))</f>
        <v>Angola</v>
      </c>
      <c r="B21" s="14" t="str">
        <f>IF(INTRO!$E$43="Non-endemic"," ", IF(COUNTRY_INFO!B21=0," ",COUNTRY_INFO!B21))</f>
        <v>BENGUELA</v>
      </c>
      <c r="C21" s="14" t="str">
        <f>IF(INTRO!$E$43="Non-endemic"," ", IF(COUNTRY_INFO!C21=0," ",COUNTRY_INFO!C21))</f>
        <v>CHONGOROI</v>
      </c>
      <c r="D21" s="15">
        <f>IF(INTRO!$E$43="Non-endemic", 0, IF(COUNTRY_INFO!$K21&gt;0, IF(COUNTRY_INFO!$K21=4, 0, IF(COUNTRY_INFO!$K21=1, COUNTRY_INFO!$F21*0.33, IF(COUNTRY_INFO!$K21=2, COUNTRY_INFO!$F21*0.5, COUNTRY_INFO!$F21))), 0))</f>
        <v>12162.5</v>
      </c>
      <c r="E21" s="15">
        <f>IF(INTRO!$E$43="Non-endemic", 0, IF(COUNTRY_INFO!$K21&gt;0, IF(COUNTRY_INFO!$K21=4, 0, IF(COUNTRY_INFO!$K21=1, 0, IF(COUNTRY_INFO!$K21=2, COUNTRY_INFO!$G21*0.2, COUNTRY_INFO!$G21))), 0))</f>
        <v>9208.6</v>
      </c>
      <c r="F21" s="15">
        <f t="shared" si="1"/>
        <v>21371.1</v>
      </c>
      <c r="G21" s="16">
        <f>IF(INTRO!$E$43="Non-endemic", "Not required", COUNTRY_INFO!S21)</f>
        <v>1</v>
      </c>
      <c r="H21" s="110" t="s">
        <v>337</v>
      </c>
      <c r="I21" s="15">
        <f>IF($D21=0,0,IF(AND($G21&gt;0,$H21&lt;&gt;"Yes"),D21,IF(AND($G21&gt;0,$H21="Yes"),COUNTRY_INFO!$F21,0)))</f>
        <v>24325</v>
      </c>
      <c r="J21" s="3"/>
      <c r="K21" s="52">
        <f t="shared" si="2"/>
        <v>9208.6</v>
      </c>
      <c r="L21" s="52">
        <f t="shared" si="3"/>
        <v>33533.599999999999</v>
      </c>
      <c r="M21" s="15">
        <f t="shared" si="4"/>
        <v>60812.5</v>
      </c>
      <c r="N21" s="52">
        <f t="shared" si="5"/>
        <v>27625.800000000003</v>
      </c>
      <c r="O21" s="15">
        <f t="shared" si="6"/>
        <v>60812.5</v>
      </c>
      <c r="P21" s="27"/>
      <c r="Q21" s="17">
        <f t="shared" si="7"/>
        <v>60812.5</v>
      </c>
      <c r="R21" s="17">
        <f t="shared" si="8"/>
        <v>61</v>
      </c>
    </row>
    <row r="22" spans="1:18" x14ac:dyDescent="0.25">
      <c r="A22" s="14" t="str">
        <f>IF(INTRO!$E$43="Non-endemic"," ", IF(COUNTRY_INFO!A22=0," ",COUNTRY_INFO!A22))</f>
        <v>Angola</v>
      </c>
      <c r="B22" s="14" t="str">
        <f>IF(INTRO!$E$43="Non-endemic"," ", IF(COUNTRY_INFO!B22=0," ",COUNTRY_INFO!B22))</f>
        <v>BENGUELA</v>
      </c>
      <c r="C22" s="14" t="str">
        <f>IF(INTRO!$E$43="Non-endemic"," ", IF(COUNTRY_INFO!C22=0," ",COUNTRY_INFO!C22))</f>
        <v>CUBAL</v>
      </c>
      <c r="D22" s="15">
        <f>IF(INTRO!$E$43="Non-endemic", 0, IF(COUNTRY_INFO!$K22&gt;0, IF(COUNTRY_INFO!$K22=4, 0, IF(COUNTRY_INFO!$K22=1, COUNTRY_INFO!$F22*0.33, IF(COUNTRY_INFO!$K22=2, COUNTRY_INFO!$F22*0.5, COUNTRY_INFO!$F22))), 0))</f>
        <v>42981</v>
      </c>
      <c r="E22" s="15">
        <f>IF(INTRO!$E$43="Non-endemic", 0, IF(COUNTRY_INFO!$K22&gt;0, IF(COUNTRY_INFO!$K22=4, 0, IF(COUNTRY_INFO!$K22=1, 0, IF(COUNTRY_INFO!$K22=2, COUNTRY_INFO!$G22*0.2, COUNTRY_INFO!$G22))), 0))</f>
        <v>32542.800000000003</v>
      </c>
      <c r="F22" s="15">
        <f t="shared" si="1"/>
        <v>75523.8</v>
      </c>
      <c r="G22" s="16">
        <f>IF(INTRO!$E$43="Non-endemic", "Not required", COUNTRY_INFO!S22)</f>
        <v>1</v>
      </c>
      <c r="H22" s="110" t="s">
        <v>337</v>
      </c>
      <c r="I22" s="15">
        <f>IF($D22=0,0,IF(AND($G22&gt;0,$H22&lt;&gt;"Yes"),D22,IF(AND($G22&gt;0,$H22="Yes"),COUNTRY_INFO!$F22,0)))</f>
        <v>85962</v>
      </c>
      <c r="J22" s="3"/>
      <c r="K22" s="52">
        <f t="shared" si="2"/>
        <v>32542.800000000003</v>
      </c>
      <c r="L22" s="52">
        <f t="shared" si="3"/>
        <v>118504.8</v>
      </c>
      <c r="M22" s="15">
        <f t="shared" si="4"/>
        <v>214905</v>
      </c>
      <c r="N22" s="52">
        <f t="shared" si="5"/>
        <v>97628.400000000009</v>
      </c>
      <c r="O22" s="15">
        <f t="shared" si="6"/>
        <v>214905</v>
      </c>
      <c r="P22" s="27"/>
      <c r="Q22" s="17">
        <f t="shared" si="7"/>
        <v>214905</v>
      </c>
      <c r="R22" s="17">
        <f t="shared" si="8"/>
        <v>215</v>
      </c>
    </row>
    <row r="23" spans="1:18" x14ac:dyDescent="0.25">
      <c r="A23" s="14" t="str">
        <f>IF(INTRO!$E$43="Non-endemic"," ", IF(COUNTRY_INFO!A23=0," ",COUNTRY_INFO!A23))</f>
        <v>Angola</v>
      </c>
      <c r="B23" s="14" t="str">
        <f>IF(INTRO!$E$43="Non-endemic"," ", IF(COUNTRY_INFO!B23=0," ",COUNTRY_INFO!B23))</f>
        <v>BENGUELA</v>
      </c>
      <c r="C23" s="14" t="str">
        <f>IF(INTRO!$E$43="Non-endemic"," ", IF(COUNTRY_INFO!C23=0," ",COUNTRY_INFO!C23))</f>
        <v>GANDA</v>
      </c>
      <c r="D23" s="15">
        <f>IF(INTRO!$E$43="Non-endemic", 0, IF(COUNTRY_INFO!$K23&gt;0, IF(COUNTRY_INFO!$K23=4, 0, IF(COUNTRY_INFO!$K23=1, COUNTRY_INFO!$F23*0.33, IF(COUNTRY_INFO!$K23=2, COUNTRY_INFO!$F23*0.5, COUNTRY_INFO!$F23))), 0))</f>
        <v>33537.5</v>
      </c>
      <c r="E23" s="15">
        <f>IF(INTRO!$E$43="Non-endemic", 0, IF(COUNTRY_INFO!$K23&gt;0, IF(COUNTRY_INFO!$K23=4, 0, IF(COUNTRY_INFO!$K23=1, 0, IF(COUNTRY_INFO!$K23=2, COUNTRY_INFO!$G23*0.2, COUNTRY_INFO!$G23))), 0))</f>
        <v>25392.600000000002</v>
      </c>
      <c r="F23" s="15">
        <f t="shared" si="1"/>
        <v>58930.100000000006</v>
      </c>
      <c r="G23" s="16">
        <f>IF(INTRO!$E$43="Non-endemic", "Not required", COUNTRY_INFO!S23)</f>
        <v>1</v>
      </c>
      <c r="H23" s="110" t="s">
        <v>337</v>
      </c>
      <c r="I23" s="15">
        <f>IF($D23=0,0,IF(AND($G23&gt;0,$H23&lt;&gt;"Yes"),D23,IF(AND($G23&gt;0,$H23="Yes"),COUNTRY_INFO!$F23,0)))</f>
        <v>67075</v>
      </c>
      <c r="J23" s="3"/>
      <c r="K23" s="52">
        <f t="shared" si="2"/>
        <v>25392.600000000002</v>
      </c>
      <c r="L23" s="52">
        <f t="shared" si="3"/>
        <v>92467.6</v>
      </c>
      <c r="M23" s="15">
        <f t="shared" si="4"/>
        <v>167687.5</v>
      </c>
      <c r="N23" s="52">
        <f t="shared" si="5"/>
        <v>76177.8</v>
      </c>
      <c r="O23" s="15">
        <f t="shared" si="6"/>
        <v>167687.5</v>
      </c>
      <c r="P23" s="27"/>
      <c r="Q23" s="17">
        <f t="shared" si="7"/>
        <v>167687.5</v>
      </c>
      <c r="R23" s="17">
        <f t="shared" si="8"/>
        <v>168</v>
      </c>
    </row>
    <row r="24" spans="1:18" x14ac:dyDescent="0.25">
      <c r="A24" s="14" t="str">
        <f>IF(INTRO!$E$43="Non-endemic"," ", IF(COUNTRY_INFO!A24=0," ",COUNTRY_INFO!A24))</f>
        <v>Angola</v>
      </c>
      <c r="B24" s="14" t="str">
        <f>IF(INTRO!$E$43="Non-endemic"," ", IF(COUNTRY_INFO!B24=0," ",COUNTRY_INFO!B24))</f>
        <v>BENGUELA</v>
      </c>
      <c r="C24" s="14" t="str">
        <f>IF(INTRO!$E$43="Non-endemic"," ", IF(COUNTRY_INFO!C24=0," ",COUNTRY_INFO!C24))</f>
        <v>LOBITO</v>
      </c>
      <c r="D24" s="15">
        <f>IF(INTRO!$E$43="Non-endemic", 0, IF(COUNTRY_INFO!$K24&gt;0, IF(COUNTRY_INFO!$K24=4, 0, IF(COUNTRY_INFO!$K24=1, COUNTRY_INFO!$F24*0.33, IF(COUNTRY_INFO!$K24=2, COUNTRY_INFO!$F24*0.5, COUNTRY_INFO!$F24))), 0))</f>
        <v>48372.5</v>
      </c>
      <c r="E24" s="15">
        <f>IF(INTRO!$E$43="Non-endemic", 0, IF(COUNTRY_INFO!$K24&gt;0, IF(COUNTRY_INFO!$K24=4, 0, IF(COUNTRY_INFO!$K24=1, 0, IF(COUNTRY_INFO!$K24=2, COUNTRY_INFO!$G24*0.2, COUNTRY_INFO!$G24))), 0))</f>
        <v>36625</v>
      </c>
      <c r="F24" s="15">
        <f t="shared" si="1"/>
        <v>84997.5</v>
      </c>
      <c r="G24" s="16">
        <f>IF(INTRO!$E$43="Non-endemic", "Not required", COUNTRY_INFO!S24)</f>
        <v>1</v>
      </c>
      <c r="H24" s="110" t="s">
        <v>337</v>
      </c>
      <c r="I24" s="15">
        <f>IF($D24=0,0,IF(AND($G24&gt;0,$H24&lt;&gt;"Yes"),D24,IF(AND($G24&gt;0,$H24="Yes"),COUNTRY_INFO!$F24,0)))</f>
        <v>96745</v>
      </c>
      <c r="J24" s="3"/>
      <c r="K24" s="52">
        <f t="shared" si="2"/>
        <v>36625</v>
      </c>
      <c r="L24" s="52">
        <f t="shared" si="3"/>
        <v>133370</v>
      </c>
      <c r="M24" s="15">
        <f t="shared" si="4"/>
        <v>241862.5</v>
      </c>
      <c r="N24" s="52">
        <f t="shared" si="5"/>
        <v>109875</v>
      </c>
      <c r="O24" s="15">
        <f t="shared" si="6"/>
        <v>241862.5</v>
      </c>
      <c r="P24" s="27"/>
      <c r="Q24" s="17">
        <f t="shared" si="7"/>
        <v>241862.5</v>
      </c>
      <c r="R24" s="17">
        <f t="shared" si="8"/>
        <v>242</v>
      </c>
    </row>
    <row r="25" spans="1:18" x14ac:dyDescent="0.25">
      <c r="A25" s="14" t="str">
        <f>IF(INTRO!$E$43="Non-endemic"," ", IF(COUNTRY_INFO!A25=0," ",COUNTRY_INFO!A25))</f>
        <v>Angola</v>
      </c>
      <c r="B25" s="14" t="str">
        <f>IF(INTRO!$E$43="Non-endemic"," ", IF(COUNTRY_INFO!B25=0," ",COUNTRY_INFO!B25))</f>
        <v>BIE</v>
      </c>
      <c r="C25" s="14" t="str">
        <f>IF(INTRO!$E$43="Non-endemic"," ", IF(COUNTRY_INFO!C25=0," ",COUNTRY_INFO!C25))</f>
        <v>ANDULO</v>
      </c>
      <c r="D25" s="15">
        <f>IF(INTRO!$E$43="Non-endemic", 0, IF(COUNTRY_INFO!$K25&gt;0, IF(COUNTRY_INFO!$K25=4, 0, IF(COUNTRY_INFO!$K25=1, COUNTRY_INFO!$F25*0.33, IF(COUNTRY_INFO!$K25=2, COUNTRY_INFO!$F25*0.5, COUNTRY_INFO!$F25))), 0))</f>
        <v>35048.5</v>
      </c>
      <c r="E25" s="15">
        <f>IF(INTRO!$E$43="Non-endemic", 0, IF(COUNTRY_INFO!$K25&gt;0, IF(COUNTRY_INFO!$K25=4, 0, IF(COUNTRY_INFO!$K25=1, 0, IF(COUNTRY_INFO!$K25=2, COUNTRY_INFO!$G25*0.2, COUNTRY_INFO!$G25))), 0))</f>
        <v>26536.800000000003</v>
      </c>
      <c r="F25" s="15">
        <f t="shared" si="1"/>
        <v>61585.3</v>
      </c>
      <c r="G25" s="16">
        <f>IF(INTRO!$E$43="Non-endemic", "Not required", COUNTRY_INFO!S25)</f>
        <v>1</v>
      </c>
      <c r="H25" s="110" t="s">
        <v>337</v>
      </c>
      <c r="I25" s="15">
        <f>IF($D25=0,0,IF(AND($G25&gt;0,$H25&lt;&gt;"Yes"),D25,IF(AND($G25&gt;0,$H25="Yes"),COUNTRY_INFO!$F25,0)))</f>
        <v>70097</v>
      </c>
      <c r="J25" s="3"/>
      <c r="K25" s="52">
        <f t="shared" si="2"/>
        <v>26536.800000000003</v>
      </c>
      <c r="L25" s="52">
        <f t="shared" si="3"/>
        <v>96633.8</v>
      </c>
      <c r="M25" s="15">
        <f t="shared" si="4"/>
        <v>175242.5</v>
      </c>
      <c r="N25" s="52">
        <f t="shared" si="5"/>
        <v>79610.400000000009</v>
      </c>
      <c r="O25" s="15">
        <f t="shared" si="6"/>
        <v>175242.5</v>
      </c>
      <c r="P25" s="27"/>
      <c r="Q25" s="17">
        <f t="shared" si="7"/>
        <v>175242.5</v>
      </c>
      <c r="R25" s="17">
        <f t="shared" si="8"/>
        <v>176</v>
      </c>
    </row>
    <row r="26" spans="1:18" x14ac:dyDescent="0.25">
      <c r="A26" s="14" t="str">
        <f>IF(INTRO!$E$43="Non-endemic"," ", IF(COUNTRY_INFO!A26=0," ",COUNTRY_INFO!A26))</f>
        <v>Angola</v>
      </c>
      <c r="B26" s="14" t="str">
        <f>IF(INTRO!$E$43="Non-endemic"," ", IF(COUNTRY_INFO!B26=0," ",COUNTRY_INFO!B26))</f>
        <v>BIE</v>
      </c>
      <c r="C26" s="14" t="str">
        <f>IF(INTRO!$E$43="Non-endemic"," ", IF(COUNTRY_INFO!C26=0," ",COUNTRY_INFO!C26))</f>
        <v>CAMACUPA</v>
      </c>
      <c r="D26" s="15">
        <f>IF(INTRO!$E$43="Non-endemic", 0, IF(COUNTRY_INFO!$K26&gt;0, IF(COUNTRY_INFO!$K26=4, 0, IF(COUNTRY_INFO!$K26=1, COUNTRY_INFO!$F26*0.33, IF(COUNTRY_INFO!$K26=2, COUNTRY_INFO!$F26*0.5, COUNTRY_INFO!$F26))), 0))</f>
        <v>21161</v>
      </c>
      <c r="E26" s="15">
        <f>IF(INTRO!$E$43="Non-endemic", 0, IF(COUNTRY_INFO!$K26&gt;0, IF(COUNTRY_INFO!$K26=4, 0, IF(COUNTRY_INFO!$K26=1, 0, IF(COUNTRY_INFO!$K26=2, COUNTRY_INFO!$G26*0.2, COUNTRY_INFO!$G26))), 0))</f>
        <v>16022</v>
      </c>
      <c r="F26" s="15">
        <f t="shared" si="1"/>
        <v>37183</v>
      </c>
      <c r="G26" s="16">
        <f>IF(INTRO!$E$43="Non-endemic", "Not required", COUNTRY_INFO!S26)</f>
        <v>1</v>
      </c>
      <c r="H26" s="110" t="s">
        <v>337</v>
      </c>
      <c r="I26" s="15">
        <f>IF($D26=0,0,IF(AND($G26&gt;0,$H26&lt;&gt;"Yes"),D26,IF(AND($G26&gt;0,$H26="Yes"),COUNTRY_INFO!$F26,0)))</f>
        <v>42322</v>
      </c>
      <c r="J26" s="3"/>
      <c r="K26" s="52">
        <f t="shared" si="2"/>
        <v>16022</v>
      </c>
      <c r="L26" s="52">
        <f t="shared" si="3"/>
        <v>58344</v>
      </c>
      <c r="M26" s="15">
        <f t="shared" si="4"/>
        <v>105805</v>
      </c>
      <c r="N26" s="52">
        <f t="shared" si="5"/>
        <v>48066</v>
      </c>
      <c r="O26" s="15">
        <f t="shared" si="6"/>
        <v>105805</v>
      </c>
      <c r="P26" s="27"/>
      <c r="Q26" s="17">
        <f t="shared" si="7"/>
        <v>105805</v>
      </c>
      <c r="R26" s="17">
        <f t="shared" si="8"/>
        <v>106</v>
      </c>
    </row>
    <row r="27" spans="1:18" x14ac:dyDescent="0.25">
      <c r="A27" s="14" t="str">
        <f>IF(INTRO!$E$43="Non-endemic"," ", IF(COUNTRY_INFO!A27=0," ",COUNTRY_INFO!A27))</f>
        <v>Angola</v>
      </c>
      <c r="B27" s="14" t="str">
        <f>IF(INTRO!$E$43="Non-endemic"," ", IF(COUNTRY_INFO!B27=0," ",COUNTRY_INFO!B27))</f>
        <v>BIE</v>
      </c>
      <c r="C27" s="14" t="str">
        <f>IF(INTRO!$E$43="Non-endemic"," ", IF(COUNTRY_INFO!C27=0," ",COUNTRY_INFO!C27))</f>
        <v>CATABOLA</v>
      </c>
      <c r="D27" s="15">
        <f>IF(INTRO!$E$43="Non-endemic", 0, IF(COUNTRY_INFO!$K27&gt;0, IF(COUNTRY_INFO!$K27=4, 0, IF(COUNTRY_INFO!$K27=1, COUNTRY_INFO!$F27*0.33, IF(COUNTRY_INFO!$K27=2, COUNTRY_INFO!$F27*0.5, COUNTRY_INFO!$F27))), 0))</f>
        <v>17657</v>
      </c>
      <c r="E27" s="15">
        <f>IF(INTRO!$E$43="Non-endemic", 0, IF(COUNTRY_INFO!$K27&gt;0, IF(COUNTRY_INFO!$K27=4, 0, IF(COUNTRY_INFO!$K27=1, 0, IF(COUNTRY_INFO!$K27=2, COUNTRY_INFO!$G27*0.2, COUNTRY_INFO!$G27))), 0))</f>
        <v>13368.800000000001</v>
      </c>
      <c r="F27" s="15">
        <f t="shared" si="1"/>
        <v>31025.800000000003</v>
      </c>
      <c r="G27" s="16">
        <f>IF(INTRO!$E$43="Non-endemic", "Not required", COUNTRY_INFO!S27)</f>
        <v>1</v>
      </c>
      <c r="H27" s="110" t="s">
        <v>337</v>
      </c>
      <c r="I27" s="15">
        <f>IF($D27=0,0,IF(AND($G27&gt;0,$H27&lt;&gt;"Yes"),D27,IF(AND($G27&gt;0,$H27="Yes"),COUNTRY_INFO!$F27,0)))</f>
        <v>35314</v>
      </c>
      <c r="J27" s="3"/>
      <c r="K27" s="52">
        <f t="shared" si="2"/>
        <v>13368.800000000001</v>
      </c>
      <c r="L27" s="52">
        <f t="shared" si="3"/>
        <v>48682.8</v>
      </c>
      <c r="M27" s="15">
        <f t="shared" si="4"/>
        <v>88285</v>
      </c>
      <c r="N27" s="52">
        <f t="shared" si="5"/>
        <v>40106.400000000001</v>
      </c>
      <c r="O27" s="15">
        <f t="shared" si="6"/>
        <v>88285</v>
      </c>
      <c r="P27" s="27"/>
      <c r="Q27" s="17">
        <f t="shared" si="7"/>
        <v>88285</v>
      </c>
      <c r="R27" s="17">
        <f t="shared" si="8"/>
        <v>89</v>
      </c>
    </row>
    <row r="28" spans="1:18" x14ac:dyDescent="0.25">
      <c r="A28" s="14" t="str">
        <f>IF(INTRO!$E$43="Non-endemic"," ", IF(COUNTRY_INFO!A28=0," ",COUNTRY_INFO!A28))</f>
        <v>Angola</v>
      </c>
      <c r="B28" s="14" t="str">
        <f>IF(INTRO!$E$43="Non-endemic"," ", IF(COUNTRY_INFO!B28=0," ",COUNTRY_INFO!B28))</f>
        <v>BIE</v>
      </c>
      <c r="C28" s="14" t="str">
        <f>IF(INTRO!$E$43="Non-endemic"," ", IF(COUNTRY_INFO!C28=0," ",COUNTRY_INFO!C28))</f>
        <v>CHINGUAR</v>
      </c>
      <c r="D28" s="15">
        <f>IF(INTRO!$E$43="Non-endemic", 0, IF(COUNTRY_INFO!$K28&gt;0, IF(COUNTRY_INFO!$K28=4, 0, IF(COUNTRY_INFO!$K28=1, COUNTRY_INFO!$F28*0.33, IF(COUNTRY_INFO!$K28=2, COUNTRY_INFO!$F28*0.5, COUNTRY_INFO!$F28))), 0))</f>
        <v>17535.5</v>
      </c>
      <c r="E28" s="15">
        <f>IF(INTRO!$E$43="Non-endemic", 0, IF(COUNTRY_INFO!$K28&gt;0, IF(COUNTRY_INFO!$K28=4, 0, IF(COUNTRY_INFO!$K28=1, 0, IF(COUNTRY_INFO!$K28=2, COUNTRY_INFO!$G28*0.2, COUNTRY_INFO!$G28))), 0))</f>
        <v>13276.800000000001</v>
      </c>
      <c r="F28" s="15">
        <f t="shared" si="1"/>
        <v>30812.300000000003</v>
      </c>
      <c r="G28" s="16">
        <f>IF(INTRO!$E$43="Non-endemic", "Not required", COUNTRY_INFO!S28)</f>
        <v>1</v>
      </c>
      <c r="H28" s="110" t="s">
        <v>337</v>
      </c>
      <c r="I28" s="15">
        <f>IF($D28=0,0,IF(AND($G28&gt;0,$H28&lt;&gt;"Yes"),D28,IF(AND($G28&gt;0,$H28="Yes"),COUNTRY_INFO!$F28,0)))</f>
        <v>35071</v>
      </c>
      <c r="J28" s="3"/>
      <c r="K28" s="52">
        <f t="shared" si="2"/>
        <v>13276.800000000001</v>
      </c>
      <c r="L28" s="52">
        <f t="shared" si="3"/>
        <v>48347.8</v>
      </c>
      <c r="M28" s="15">
        <f t="shared" si="4"/>
        <v>87677.5</v>
      </c>
      <c r="N28" s="52">
        <f t="shared" si="5"/>
        <v>39830.400000000001</v>
      </c>
      <c r="O28" s="15">
        <f t="shared" si="6"/>
        <v>87677.5</v>
      </c>
      <c r="P28" s="27"/>
      <c r="Q28" s="17">
        <f t="shared" si="7"/>
        <v>87677.5</v>
      </c>
      <c r="R28" s="17">
        <f t="shared" si="8"/>
        <v>88</v>
      </c>
    </row>
    <row r="29" spans="1:18" x14ac:dyDescent="0.25">
      <c r="A29" s="14" t="str">
        <f>IF(INTRO!$E$43="Non-endemic"," ", IF(COUNTRY_INFO!A29=0," ",COUNTRY_INFO!A29))</f>
        <v>Angola</v>
      </c>
      <c r="B29" s="14" t="str">
        <f>IF(INTRO!$E$43="Non-endemic"," ", IF(COUNTRY_INFO!B29=0," ",COUNTRY_INFO!B29))</f>
        <v>BIE</v>
      </c>
      <c r="C29" s="14" t="str">
        <f>IF(INTRO!$E$43="Non-endemic"," ", IF(COUNTRY_INFO!C29=0," ",COUNTRY_INFO!C29))</f>
        <v>CHITEMBO</v>
      </c>
      <c r="D29" s="15">
        <f>IF(INTRO!$E$43="Non-endemic", 0, IF(COUNTRY_INFO!$K29&gt;0, IF(COUNTRY_INFO!$K29=4, 0, IF(COUNTRY_INFO!$K29=1, COUNTRY_INFO!$F29*0.33, IF(COUNTRY_INFO!$K29=2, COUNTRY_INFO!$F29*0.5, COUNTRY_INFO!$F29))), 0))</f>
        <v>10237.5</v>
      </c>
      <c r="E29" s="15">
        <f>IF(INTRO!$E$43="Non-endemic", 0, IF(COUNTRY_INFO!$K29&gt;0, IF(COUNTRY_INFO!$K29=4, 0, IF(COUNTRY_INFO!$K29=1, 0, IF(COUNTRY_INFO!$K29=2, COUNTRY_INFO!$G29*0.2, COUNTRY_INFO!$G29))), 0))</f>
        <v>7751.2000000000007</v>
      </c>
      <c r="F29" s="15">
        <f t="shared" si="1"/>
        <v>17988.7</v>
      </c>
      <c r="G29" s="16">
        <f>IF(INTRO!$E$43="Non-endemic", "Not required", COUNTRY_INFO!S29)</f>
        <v>1</v>
      </c>
      <c r="H29" s="110" t="s">
        <v>337</v>
      </c>
      <c r="I29" s="15">
        <f>IF($D29=0,0,IF(AND($G29&gt;0,$H29&lt;&gt;"Yes"),D29,IF(AND($G29&gt;0,$H29="Yes"),COUNTRY_INFO!$F29,0)))</f>
        <v>20475</v>
      </c>
      <c r="J29" s="3"/>
      <c r="K29" s="52">
        <f t="shared" si="2"/>
        <v>7751.2000000000007</v>
      </c>
      <c r="L29" s="52">
        <f t="shared" si="3"/>
        <v>28226.2</v>
      </c>
      <c r="M29" s="15">
        <f t="shared" si="4"/>
        <v>51187.5</v>
      </c>
      <c r="N29" s="52">
        <f t="shared" si="5"/>
        <v>23253.600000000002</v>
      </c>
      <c r="O29" s="15">
        <f t="shared" si="6"/>
        <v>51187.5</v>
      </c>
      <c r="P29" s="27"/>
      <c r="Q29" s="17">
        <f t="shared" si="7"/>
        <v>51187.5</v>
      </c>
      <c r="R29" s="17">
        <f t="shared" si="8"/>
        <v>52</v>
      </c>
    </row>
    <row r="30" spans="1:18" x14ac:dyDescent="0.25">
      <c r="A30" s="14" t="str">
        <f>IF(INTRO!$E$43="Non-endemic"," ", IF(COUNTRY_INFO!A30=0," ",COUNTRY_INFO!A30))</f>
        <v>Angola</v>
      </c>
      <c r="B30" s="14" t="str">
        <f>IF(INTRO!$E$43="Non-endemic"," ", IF(COUNTRY_INFO!B30=0," ",COUNTRY_INFO!B30))</f>
        <v>BIE</v>
      </c>
      <c r="C30" s="14" t="str">
        <f>IF(INTRO!$E$43="Non-endemic"," ", IF(COUNTRY_INFO!C30=0," ",COUNTRY_INFO!C30))</f>
        <v>CUEMBA</v>
      </c>
      <c r="D30" s="15">
        <f>IF(INTRO!$E$43="Non-endemic", 0, IF(COUNTRY_INFO!$K30&gt;0, IF(COUNTRY_INFO!$K30=4, 0, IF(COUNTRY_INFO!$K30=1, COUNTRY_INFO!$F30*0.33, IF(COUNTRY_INFO!$K30=2, COUNTRY_INFO!$F30*0.5, COUNTRY_INFO!$F30))), 0))</f>
        <v>7609.5</v>
      </c>
      <c r="E30" s="15">
        <f>IF(INTRO!$E$43="Non-endemic", 0, IF(COUNTRY_INFO!$K30&gt;0, IF(COUNTRY_INFO!$K30=4, 0, IF(COUNTRY_INFO!$K30=1, 0, IF(COUNTRY_INFO!$K30=2, COUNTRY_INFO!$G30*0.2, COUNTRY_INFO!$G30))), 0))</f>
        <v>5761.6</v>
      </c>
      <c r="F30" s="15">
        <f t="shared" si="1"/>
        <v>13371.1</v>
      </c>
      <c r="G30" s="16">
        <f>IF(INTRO!$E$43="Non-endemic", "Not required", COUNTRY_INFO!S30)</f>
        <v>1</v>
      </c>
      <c r="H30" s="110" t="s">
        <v>337</v>
      </c>
      <c r="I30" s="15">
        <f>IF($D30=0,0,IF(AND($G30&gt;0,$H30&lt;&gt;"Yes"),D30,IF(AND($G30&gt;0,$H30="Yes"),COUNTRY_INFO!$F30,0)))</f>
        <v>15219</v>
      </c>
      <c r="J30" s="3"/>
      <c r="K30" s="52">
        <f t="shared" si="2"/>
        <v>5761.6</v>
      </c>
      <c r="L30" s="52">
        <f t="shared" si="3"/>
        <v>20980.6</v>
      </c>
      <c r="M30" s="15">
        <f t="shared" si="4"/>
        <v>38047.5</v>
      </c>
      <c r="N30" s="52">
        <f t="shared" si="5"/>
        <v>17284.800000000003</v>
      </c>
      <c r="O30" s="15">
        <f t="shared" si="6"/>
        <v>38047.5</v>
      </c>
      <c r="P30" s="27"/>
      <c r="Q30" s="17">
        <f t="shared" si="7"/>
        <v>38047.5</v>
      </c>
      <c r="R30" s="17">
        <f t="shared" si="8"/>
        <v>39</v>
      </c>
    </row>
    <row r="31" spans="1:18" x14ac:dyDescent="0.25">
      <c r="A31" s="14" t="str">
        <f>IF(INTRO!$E$43="Non-endemic"," ", IF(COUNTRY_INFO!A31=0," ",COUNTRY_INFO!A31))</f>
        <v>Angola</v>
      </c>
      <c r="B31" s="14" t="str">
        <f>IF(INTRO!$E$43="Non-endemic"," ", IF(COUNTRY_INFO!B31=0," ",COUNTRY_INFO!B31))</f>
        <v>BIE</v>
      </c>
      <c r="C31" s="14" t="str">
        <f>IF(INTRO!$E$43="Non-endemic"," ", IF(COUNTRY_INFO!C31=0," ",COUNTRY_INFO!C31))</f>
        <v>CUNHINGA</v>
      </c>
      <c r="D31" s="15">
        <f>IF(INTRO!$E$43="Non-endemic", 0, IF(COUNTRY_INFO!$K31&gt;0, IF(COUNTRY_INFO!$K31=4, 0, IF(COUNTRY_INFO!$K31=1, COUNTRY_INFO!$F31*0.33, IF(COUNTRY_INFO!$K31=2, COUNTRY_INFO!$F31*0.5, COUNTRY_INFO!$F31))), 0))</f>
        <v>10335.5</v>
      </c>
      <c r="E31" s="15">
        <f>IF(INTRO!$E$43="Non-endemic", 0, IF(COUNTRY_INFO!$K31&gt;0, IF(COUNTRY_INFO!$K31=4, 0, IF(COUNTRY_INFO!$K31=1, 0, IF(COUNTRY_INFO!$K31=2, COUNTRY_INFO!$G31*0.2, COUNTRY_INFO!$G31))), 0))</f>
        <v>7825.6</v>
      </c>
      <c r="F31" s="15">
        <f t="shared" si="1"/>
        <v>18161.099999999999</v>
      </c>
      <c r="G31" s="16">
        <f>IF(INTRO!$E$43="Non-endemic", "Not required", COUNTRY_INFO!S31)</f>
        <v>1</v>
      </c>
      <c r="H31" s="110" t="s">
        <v>337</v>
      </c>
      <c r="I31" s="15">
        <f>IF($D31=0,0,IF(AND($G31&gt;0,$H31&lt;&gt;"Yes"),D31,IF(AND($G31&gt;0,$H31="Yes"),COUNTRY_INFO!$F31,0)))</f>
        <v>20671</v>
      </c>
      <c r="J31" s="3"/>
      <c r="K31" s="52">
        <f t="shared" si="2"/>
        <v>7825.6</v>
      </c>
      <c r="L31" s="52">
        <f t="shared" si="3"/>
        <v>28496.6</v>
      </c>
      <c r="M31" s="15">
        <f t="shared" si="4"/>
        <v>51677.5</v>
      </c>
      <c r="N31" s="52">
        <f t="shared" si="5"/>
        <v>23476.800000000003</v>
      </c>
      <c r="O31" s="15">
        <f t="shared" si="6"/>
        <v>51677.5</v>
      </c>
      <c r="P31" s="27"/>
      <c r="Q31" s="17">
        <f t="shared" si="7"/>
        <v>51677.5</v>
      </c>
      <c r="R31" s="17">
        <f t="shared" si="8"/>
        <v>52</v>
      </c>
    </row>
    <row r="32" spans="1:18" x14ac:dyDescent="0.25">
      <c r="A32" s="14" t="str">
        <f>IF(INTRO!$E$43="Non-endemic"," ", IF(COUNTRY_INFO!A32=0," ",COUNTRY_INFO!A32))</f>
        <v>Angola</v>
      </c>
      <c r="B32" s="14" t="str">
        <f>IF(INTRO!$E$43="Non-endemic"," ", IF(COUNTRY_INFO!B32=0," ",COUNTRY_INFO!B32))</f>
        <v>BIE</v>
      </c>
      <c r="C32" s="14" t="str">
        <f>IF(INTRO!$E$43="Non-endemic"," ", IF(COUNTRY_INFO!C32=0," ",COUNTRY_INFO!C32))</f>
        <v>KUITO</v>
      </c>
      <c r="D32" s="15">
        <f>IF(INTRO!$E$43="Non-endemic", 0, IF(COUNTRY_INFO!$K32&gt;0, IF(COUNTRY_INFO!$K32=4, 0, IF(COUNTRY_INFO!$K32=1, COUNTRY_INFO!$F32*0.33, IF(COUNTRY_INFO!$K32=2, COUNTRY_INFO!$F32*0.5, COUNTRY_INFO!$F32))), 0))</f>
        <v>63318</v>
      </c>
      <c r="E32" s="15">
        <f>IF(INTRO!$E$43="Non-endemic", 0, IF(COUNTRY_INFO!$K32&gt;0, IF(COUNTRY_INFO!$K32=4, 0, IF(COUNTRY_INFO!$K32=1, 0, IF(COUNTRY_INFO!$K32=2, COUNTRY_INFO!$G32*0.2, COUNTRY_INFO!$G32))), 0))</f>
        <v>47940.800000000003</v>
      </c>
      <c r="F32" s="15">
        <f t="shared" si="1"/>
        <v>111258.8</v>
      </c>
      <c r="G32" s="16">
        <f>IF(INTRO!$E$43="Non-endemic", "Not required", COUNTRY_INFO!S32)</f>
        <v>1</v>
      </c>
      <c r="H32" s="110" t="s">
        <v>337</v>
      </c>
      <c r="I32" s="15">
        <f>IF($D32=0,0,IF(AND($G32&gt;0,$H32&lt;&gt;"Yes"),D32,IF(AND($G32&gt;0,$H32="Yes"),COUNTRY_INFO!$F32,0)))</f>
        <v>126636</v>
      </c>
      <c r="J32" s="3"/>
      <c r="K32" s="52">
        <f t="shared" si="2"/>
        <v>47940.800000000003</v>
      </c>
      <c r="L32" s="52">
        <f t="shared" si="3"/>
        <v>174576.8</v>
      </c>
      <c r="M32" s="15">
        <f t="shared" si="4"/>
        <v>316590</v>
      </c>
      <c r="N32" s="52">
        <f t="shared" si="5"/>
        <v>143822.40000000002</v>
      </c>
      <c r="O32" s="15">
        <f t="shared" si="6"/>
        <v>316590</v>
      </c>
      <c r="P32" s="27"/>
      <c r="Q32" s="17">
        <f t="shared" si="7"/>
        <v>316590</v>
      </c>
      <c r="R32" s="17">
        <f t="shared" si="8"/>
        <v>317</v>
      </c>
    </row>
    <row r="33" spans="1:18" x14ac:dyDescent="0.25">
      <c r="A33" s="14" t="str">
        <f>IF(INTRO!$E$43="Non-endemic"," ", IF(COUNTRY_INFO!A33=0," ",COUNTRY_INFO!A33))</f>
        <v>Angola</v>
      </c>
      <c r="B33" s="14" t="str">
        <f>IF(INTRO!$E$43="Non-endemic"," ", IF(COUNTRY_INFO!B33=0," ",COUNTRY_INFO!B33))</f>
        <v>BIE</v>
      </c>
      <c r="C33" s="14" t="str">
        <f>IF(INTRO!$E$43="Non-endemic"," ", IF(COUNTRY_INFO!C33=0," ",COUNTRY_INFO!C33))</f>
        <v>NHAREA</v>
      </c>
      <c r="D33" s="15">
        <f>IF(INTRO!$E$43="Non-endemic", 0, IF(COUNTRY_INFO!$K33&gt;0, IF(COUNTRY_INFO!$K33=4, 0, IF(COUNTRY_INFO!$K33=1, COUNTRY_INFO!$F33*0.33, IF(COUNTRY_INFO!$K33=2, COUNTRY_INFO!$F33*0.5, COUNTRY_INFO!$F33))), 0))</f>
        <v>16965.5</v>
      </c>
      <c r="E33" s="15">
        <f>IF(INTRO!$E$43="Non-endemic", 0, IF(COUNTRY_INFO!$K33&gt;0, IF(COUNTRY_INFO!$K33=4, 0, IF(COUNTRY_INFO!$K33=1, 0, IF(COUNTRY_INFO!$K33=2, COUNTRY_INFO!$G33*0.2, COUNTRY_INFO!$G33))), 0))</f>
        <v>12845.2</v>
      </c>
      <c r="F33" s="15">
        <f t="shared" si="1"/>
        <v>29810.7</v>
      </c>
      <c r="G33" s="16">
        <f>IF(INTRO!$E$43="Non-endemic", "Not required", COUNTRY_INFO!S33)</f>
        <v>1</v>
      </c>
      <c r="H33" s="110" t="s">
        <v>337</v>
      </c>
      <c r="I33" s="15">
        <f>IF($D33=0,0,IF(AND($G33&gt;0,$H33&lt;&gt;"Yes"),D33,IF(AND($G33&gt;0,$H33="Yes"),COUNTRY_INFO!$F33,0)))</f>
        <v>33931</v>
      </c>
      <c r="J33" s="3"/>
      <c r="K33" s="52">
        <f t="shared" si="2"/>
        <v>12845.2</v>
      </c>
      <c r="L33" s="52">
        <f t="shared" si="3"/>
        <v>46776.2</v>
      </c>
      <c r="M33" s="15">
        <f t="shared" si="4"/>
        <v>84827.5</v>
      </c>
      <c r="N33" s="52">
        <f t="shared" si="5"/>
        <v>38535.600000000006</v>
      </c>
      <c r="O33" s="15">
        <f t="shared" si="6"/>
        <v>84827.5</v>
      </c>
      <c r="P33" s="27"/>
      <c r="Q33" s="17">
        <f t="shared" si="7"/>
        <v>84827.5</v>
      </c>
      <c r="R33" s="17">
        <f t="shared" si="8"/>
        <v>85</v>
      </c>
    </row>
    <row r="34" spans="1:18" x14ac:dyDescent="0.25">
      <c r="A34" s="14" t="str">
        <f>IF(INTRO!$E$43="Non-endemic"," ", IF(COUNTRY_INFO!A34=0," ",COUNTRY_INFO!A34))</f>
        <v>Angola</v>
      </c>
      <c r="B34" s="14" t="str">
        <f>IF(INTRO!$E$43="Non-endemic"," ", IF(COUNTRY_INFO!B34=0," ",COUNTRY_INFO!B34))</f>
        <v>CABINDA</v>
      </c>
      <c r="C34" s="14" t="str">
        <f>IF(INTRO!$E$43="Non-endemic"," ", IF(COUNTRY_INFO!C34=0," ",COUNTRY_INFO!C34))</f>
        <v>BELIZE</v>
      </c>
      <c r="D34" s="15">
        <f>IF(INTRO!$E$43="Non-endemic", 0, IF(COUNTRY_INFO!$K34&gt;0, IF(COUNTRY_INFO!$K34=4, 0, IF(COUNTRY_INFO!$K34=1, COUNTRY_INFO!$F34*0.33, IF(COUNTRY_INFO!$K34=2, COUNTRY_INFO!$F34*0.5, COUNTRY_INFO!$F34))), 0))</f>
        <v>2904</v>
      </c>
      <c r="E34" s="15">
        <f>IF(INTRO!$E$43="Non-endemic", 0, IF(COUNTRY_INFO!$K34&gt;0, IF(COUNTRY_INFO!$K34=4, 0, IF(COUNTRY_INFO!$K34=1, 0, IF(COUNTRY_INFO!$K34=2, COUNTRY_INFO!$G34*0.2, COUNTRY_INFO!$G34))), 0))</f>
        <v>2198.8000000000002</v>
      </c>
      <c r="F34" s="15">
        <f t="shared" si="1"/>
        <v>5102.8</v>
      </c>
      <c r="G34" s="16">
        <f>IF(INTRO!$E$43="Non-endemic", "Not required", COUNTRY_INFO!S34)</f>
        <v>0</v>
      </c>
      <c r="H34" s="110"/>
      <c r="I34" s="15">
        <f>IF($D34=0,0,IF(AND($G34&gt;0,$H34&lt;&gt;"Yes"),D34,IF(AND($G34&gt;0,$H34="Yes"),COUNTRY_INFO!$F34,0)))</f>
        <v>0</v>
      </c>
      <c r="J34" s="3"/>
      <c r="K34" s="52">
        <f t="shared" si="2"/>
        <v>0</v>
      </c>
      <c r="L34" s="52">
        <f t="shared" si="3"/>
        <v>0</v>
      </c>
      <c r="M34" s="15">
        <f t="shared" si="4"/>
        <v>0</v>
      </c>
      <c r="N34" s="52">
        <f t="shared" si="5"/>
        <v>0</v>
      </c>
      <c r="O34" s="15">
        <f t="shared" si="6"/>
        <v>0</v>
      </c>
      <c r="P34" s="27"/>
      <c r="Q34" s="17">
        <f t="shared" si="7"/>
        <v>0</v>
      </c>
      <c r="R34" s="17">
        <f t="shared" si="8"/>
        <v>0</v>
      </c>
    </row>
    <row r="35" spans="1:18" x14ac:dyDescent="0.25">
      <c r="A35" s="14" t="str">
        <f>IF(INTRO!$E$43="Non-endemic"," ", IF(COUNTRY_INFO!A35=0," ",COUNTRY_INFO!A35))</f>
        <v>Angola</v>
      </c>
      <c r="B35" s="14" t="str">
        <f>IF(INTRO!$E$43="Non-endemic"," ", IF(COUNTRY_INFO!B35=0," ",COUNTRY_INFO!B35))</f>
        <v>CABINDA</v>
      </c>
      <c r="C35" s="14" t="str">
        <f>IF(INTRO!$E$43="Non-endemic"," ", IF(COUNTRY_INFO!C35=0," ",COUNTRY_INFO!C35))</f>
        <v>BUCO ZAU</v>
      </c>
      <c r="D35" s="15">
        <f>IF(INTRO!$E$43="Non-endemic", 0, IF(COUNTRY_INFO!$K35&gt;0, IF(COUNTRY_INFO!$K35=4, 0, IF(COUNTRY_INFO!$K35=1, COUNTRY_INFO!$F35*0.33, IF(COUNTRY_INFO!$K35=2, COUNTRY_INFO!$F35*0.5, COUNTRY_INFO!$F35))), 0))</f>
        <v>5052</v>
      </c>
      <c r="E35" s="15">
        <f>IF(INTRO!$E$43="Non-endemic", 0, IF(COUNTRY_INFO!$K35&gt;0, IF(COUNTRY_INFO!$K35=4, 0, IF(COUNTRY_INFO!$K35=1, 0, IF(COUNTRY_INFO!$K35=2, COUNTRY_INFO!$G35*0.2, COUNTRY_INFO!$G35))), 0))</f>
        <v>3825</v>
      </c>
      <c r="F35" s="15">
        <f t="shared" si="1"/>
        <v>8877</v>
      </c>
      <c r="G35" s="16">
        <f>IF(INTRO!$E$43="Non-endemic", "Not required", COUNTRY_INFO!S35)</f>
        <v>0</v>
      </c>
      <c r="H35" s="110"/>
      <c r="I35" s="15">
        <f>IF($D35=0,0,IF(AND($G35&gt;0,$H35&lt;&gt;"Yes"),D35,IF(AND($G35&gt;0,$H35="Yes"),COUNTRY_INFO!$F35,0)))</f>
        <v>0</v>
      </c>
      <c r="J35" s="3"/>
      <c r="K35" s="52">
        <f t="shared" si="2"/>
        <v>0</v>
      </c>
      <c r="L35" s="52">
        <f t="shared" si="3"/>
        <v>0</v>
      </c>
      <c r="M35" s="15">
        <f t="shared" si="4"/>
        <v>0</v>
      </c>
      <c r="N35" s="52">
        <f t="shared" si="5"/>
        <v>0</v>
      </c>
      <c r="O35" s="15">
        <f t="shared" si="6"/>
        <v>0</v>
      </c>
      <c r="P35" s="27"/>
      <c r="Q35" s="17">
        <f t="shared" si="7"/>
        <v>0</v>
      </c>
      <c r="R35" s="17">
        <f t="shared" si="8"/>
        <v>0</v>
      </c>
    </row>
    <row r="36" spans="1:18" x14ac:dyDescent="0.25">
      <c r="A36" s="14" t="str">
        <f>IF(INTRO!$E$43="Non-endemic"," ", IF(COUNTRY_INFO!A36=0," ",COUNTRY_INFO!A36))</f>
        <v>Angola</v>
      </c>
      <c r="B36" s="14" t="str">
        <f>IF(INTRO!$E$43="Non-endemic"," ", IF(COUNTRY_INFO!B36=0," ",COUNTRY_INFO!B36))</f>
        <v>CABINDA</v>
      </c>
      <c r="C36" s="14" t="str">
        <f>IF(INTRO!$E$43="Non-endemic"," ", IF(COUNTRY_INFO!C36=0," ",COUNTRY_INFO!C36))</f>
        <v>CABINDA</v>
      </c>
      <c r="D36" s="15">
        <f>IF(INTRO!$E$43="Non-endemic", 0, IF(COUNTRY_INFO!$K36&gt;0, IF(COUNTRY_INFO!$K36=4, 0, IF(COUNTRY_INFO!$K36=1, COUNTRY_INFO!$F36*0.33, IF(COUNTRY_INFO!$K36=2, COUNTRY_INFO!$F36*0.5, COUNTRY_INFO!$F36))), 0))</f>
        <v>89298</v>
      </c>
      <c r="E36" s="15">
        <f>IF(INTRO!$E$43="Non-endemic", 0, IF(COUNTRY_INFO!$K36&gt;0, IF(COUNTRY_INFO!$K36=4, 0, IF(COUNTRY_INFO!$K36=1, 0, IF(COUNTRY_INFO!$K36=2, COUNTRY_INFO!$G36*0.2, COUNTRY_INFO!$G36))), 0))</f>
        <v>67611.400000000009</v>
      </c>
      <c r="F36" s="15">
        <f t="shared" si="1"/>
        <v>156909.40000000002</v>
      </c>
      <c r="G36" s="16">
        <f>IF(INTRO!$E$43="Non-endemic", "Not required", COUNTRY_INFO!S36)</f>
        <v>0</v>
      </c>
      <c r="H36" s="110"/>
      <c r="I36" s="15">
        <f>IF($D36=0,0,IF(AND($G36&gt;0,$H36&lt;&gt;"Yes"),D36,IF(AND($G36&gt;0,$H36="Yes"),COUNTRY_INFO!$F36,0)))</f>
        <v>0</v>
      </c>
      <c r="J36" s="3"/>
      <c r="K36" s="52">
        <f t="shared" si="2"/>
        <v>0</v>
      </c>
      <c r="L36" s="52">
        <f t="shared" si="3"/>
        <v>0</v>
      </c>
      <c r="M36" s="15">
        <f t="shared" si="4"/>
        <v>0</v>
      </c>
      <c r="N36" s="52">
        <f t="shared" si="5"/>
        <v>0</v>
      </c>
      <c r="O36" s="15">
        <f t="shared" si="6"/>
        <v>0</v>
      </c>
      <c r="P36" s="27"/>
      <c r="Q36" s="17">
        <f t="shared" si="7"/>
        <v>0</v>
      </c>
      <c r="R36" s="17">
        <f t="shared" si="8"/>
        <v>0</v>
      </c>
    </row>
    <row r="37" spans="1:18" x14ac:dyDescent="0.25">
      <c r="A37" s="14" t="str">
        <f>IF(INTRO!$E$43="Non-endemic"," ", IF(COUNTRY_INFO!A37=0," ",COUNTRY_INFO!A37))</f>
        <v>Angola</v>
      </c>
      <c r="B37" s="14" t="str">
        <f>IF(INTRO!$E$43="Non-endemic"," ", IF(COUNTRY_INFO!B37=0," ",COUNTRY_INFO!B37))</f>
        <v>CABINDA</v>
      </c>
      <c r="C37" s="14" t="str">
        <f>IF(INTRO!$E$43="Non-endemic"," ", IF(COUNTRY_INFO!C37=0," ",COUNTRY_INFO!C37))</f>
        <v>CACONGO</v>
      </c>
      <c r="D37" s="15">
        <f>IF(INTRO!$E$43="Non-endemic", 0, IF(COUNTRY_INFO!$K37&gt;0, IF(COUNTRY_INFO!$K37=4, 0, IF(COUNTRY_INFO!$K37=1, COUNTRY_INFO!$F37*0.33, IF(COUNTRY_INFO!$K37=2, COUNTRY_INFO!$F37*0.5, COUNTRY_INFO!$F37))), 0))</f>
        <v>5490</v>
      </c>
      <c r="E37" s="15">
        <f>IF(INTRO!$E$43="Non-endemic", 0, IF(COUNTRY_INFO!$K37&gt;0, IF(COUNTRY_INFO!$K37=4, 0, IF(COUNTRY_INFO!$K37=1, 0, IF(COUNTRY_INFO!$K37=2, COUNTRY_INFO!$G37*0.2, COUNTRY_INFO!$G37))), 0))</f>
        <v>4156.8</v>
      </c>
      <c r="F37" s="15">
        <f t="shared" si="1"/>
        <v>9646.7999999999993</v>
      </c>
      <c r="G37" s="16">
        <f>IF(INTRO!$E$43="Non-endemic", "Not required", COUNTRY_INFO!S37)</f>
        <v>0</v>
      </c>
      <c r="H37" s="110"/>
      <c r="I37" s="15">
        <f>IF($D37=0,0,IF(AND($G37&gt;0,$H37&lt;&gt;"Yes"),D37,IF(AND($G37&gt;0,$H37="Yes"),COUNTRY_INFO!$F37,0)))</f>
        <v>0</v>
      </c>
      <c r="J37" s="3"/>
      <c r="K37" s="52">
        <f t="shared" si="2"/>
        <v>0</v>
      </c>
      <c r="L37" s="52">
        <f t="shared" si="3"/>
        <v>0</v>
      </c>
      <c r="M37" s="15">
        <f t="shared" si="4"/>
        <v>0</v>
      </c>
      <c r="N37" s="52">
        <f t="shared" si="5"/>
        <v>0</v>
      </c>
      <c r="O37" s="15">
        <f t="shared" si="6"/>
        <v>0</v>
      </c>
      <c r="P37" s="27"/>
      <c r="Q37" s="17">
        <f t="shared" si="7"/>
        <v>0</v>
      </c>
      <c r="R37" s="17">
        <f t="shared" si="8"/>
        <v>0</v>
      </c>
    </row>
    <row r="38" spans="1:18" x14ac:dyDescent="0.25">
      <c r="A38" s="14" t="str">
        <f>IF(INTRO!$E$43="Non-endemic"," ", IF(COUNTRY_INFO!A38=0," ",COUNTRY_INFO!A38))</f>
        <v>Angola</v>
      </c>
      <c r="B38" s="14" t="str">
        <f>IF(INTRO!$E$43="Non-endemic"," ", IF(COUNTRY_INFO!B38=0," ",COUNTRY_INFO!B38))</f>
        <v>CUNENE</v>
      </c>
      <c r="C38" s="14" t="str">
        <f>IF(INTRO!$E$43="Non-endemic"," ", IF(COUNTRY_INFO!C38=0," ",COUNTRY_INFO!C38))</f>
        <v>CAHAMA</v>
      </c>
      <c r="D38" s="15">
        <f>IF(INTRO!$E$43="Non-endemic", 0, IF(COUNTRY_INFO!$K38&gt;0, IF(COUNTRY_INFO!$K38=4, 0, IF(COUNTRY_INFO!$K38=1, COUNTRY_INFO!$F38*0.33, IF(COUNTRY_INFO!$K38=2, COUNTRY_INFO!$F38*0.5, COUNTRY_INFO!$F38))), 0))</f>
        <v>10314</v>
      </c>
      <c r="E38" s="15">
        <f>IF(INTRO!$E$43="Non-endemic", 0, IF(COUNTRY_INFO!$K38&gt;0, IF(COUNTRY_INFO!$K38=4, 0, IF(COUNTRY_INFO!$K38=1, 0, IF(COUNTRY_INFO!$K38=2, COUNTRY_INFO!$G38*0.2, COUNTRY_INFO!$G38))), 0))</f>
        <v>7809.2000000000007</v>
      </c>
      <c r="F38" s="15">
        <f t="shared" si="1"/>
        <v>18123.2</v>
      </c>
      <c r="G38" s="16">
        <f>IF(INTRO!$E$43="Non-endemic", "Not required", COUNTRY_INFO!S38)</f>
        <v>0</v>
      </c>
      <c r="H38" s="110"/>
      <c r="I38" s="15">
        <f>IF($D38=0,0,IF(AND($G38&gt;0,$H38&lt;&gt;"Yes"),D38,IF(AND($G38&gt;0,$H38="Yes"),COUNTRY_INFO!$F38,0)))</f>
        <v>0</v>
      </c>
      <c r="J38" s="3"/>
      <c r="K38" s="52">
        <f t="shared" si="2"/>
        <v>0</v>
      </c>
      <c r="L38" s="52">
        <f t="shared" si="3"/>
        <v>0</v>
      </c>
      <c r="M38" s="15">
        <f t="shared" si="4"/>
        <v>0</v>
      </c>
      <c r="N38" s="52">
        <f t="shared" si="5"/>
        <v>0</v>
      </c>
      <c r="O38" s="15">
        <f t="shared" si="6"/>
        <v>0</v>
      </c>
      <c r="P38" s="27"/>
      <c r="Q38" s="17">
        <f t="shared" si="7"/>
        <v>0</v>
      </c>
      <c r="R38" s="17">
        <f t="shared" si="8"/>
        <v>0</v>
      </c>
    </row>
    <row r="39" spans="1:18" x14ac:dyDescent="0.25">
      <c r="A39" s="14" t="str">
        <f>IF(INTRO!$E$43="Non-endemic"," ", IF(COUNTRY_INFO!A39=0," ",COUNTRY_INFO!A39))</f>
        <v>Angola</v>
      </c>
      <c r="B39" s="14" t="str">
        <f>IF(INTRO!$E$43="Non-endemic"," ", IF(COUNTRY_INFO!B39=0," ",COUNTRY_INFO!B39))</f>
        <v>CUNENE</v>
      </c>
      <c r="C39" s="14" t="str">
        <f>IF(INTRO!$E$43="Non-endemic"," ", IF(COUNTRY_INFO!C39=0," ",COUNTRY_INFO!C39))</f>
        <v>CUANHAMA</v>
      </c>
      <c r="D39" s="15">
        <f>IF(INTRO!$E$43="Non-endemic", 0, IF(COUNTRY_INFO!$K39&gt;0, IF(COUNTRY_INFO!$K39=4, 0, IF(COUNTRY_INFO!$K39=1, COUNTRY_INFO!$F39*0.33, IF(COUNTRY_INFO!$K39=2, COUNTRY_INFO!$F39*0.5, COUNTRY_INFO!$F39))), 0))</f>
        <v>53812.5</v>
      </c>
      <c r="E39" s="15">
        <f>IF(INTRO!$E$43="Non-endemic", 0, IF(COUNTRY_INFO!$K39&gt;0, IF(COUNTRY_INFO!$K39=4, 0, IF(COUNTRY_INFO!$K39=1, 0, IF(COUNTRY_INFO!$K39=2, COUNTRY_INFO!$G39*0.2, COUNTRY_INFO!$G39))), 0))</f>
        <v>40743.800000000003</v>
      </c>
      <c r="F39" s="15">
        <f t="shared" si="1"/>
        <v>94556.3</v>
      </c>
      <c r="G39" s="16">
        <f>IF(INTRO!$E$43="Non-endemic", "Not required", COUNTRY_INFO!S39)</f>
        <v>0</v>
      </c>
      <c r="H39" s="110"/>
      <c r="I39" s="15">
        <f>IF($D39=0,0,IF(AND($G39&gt;0,$H39&lt;&gt;"Yes"),D39,IF(AND($G39&gt;0,$H39="Yes"),COUNTRY_INFO!$F39,0)))</f>
        <v>0</v>
      </c>
      <c r="J39" s="3"/>
      <c r="K39" s="52">
        <f t="shared" si="2"/>
        <v>0</v>
      </c>
      <c r="L39" s="52">
        <f t="shared" si="3"/>
        <v>0</v>
      </c>
      <c r="M39" s="15">
        <f t="shared" si="4"/>
        <v>0</v>
      </c>
      <c r="N39" s="52">
        <f t="shared" si="5"/>
        <v>0</v>
      </c>
      <c r="O39" s="15">
        <f t="shared" si="6"/>
        <v>0</v>
      </c>
      <c r="P39" s="27"/>
      <c r="Q39" s="17">
        <f t="shared" si="7"/>
        <v>0</v>
      </c>
      <c r="R39" s="17">
        <f t="shared" si="8"/>
        <v>0</v>
      </c>
    </row>
    <row r="40" spans="1:18" x14ac:dyDescent="0.25">
      <c r="A40" s="14" t="str">
        <f>IF(INTRO!$E$43="Non-endemic"," ", IF(COUNTRY_INFO!A40=0," ",COUNTRY_INFO!A40))</f>
        <v>Angola</v>
      </c>
      <c r="B40" s="14" t="str">
        <f>IF(INTRO!$E$43="Non-endemic"," ", IF(COUNTRY_INFO!B40=0," ",COUNTRY_INFO!B40))</f>
        <v>CUNENE</v>
      </c>
      <c r="C40" s="14" t="str">
        <f>IF(INTRO!$E$43="Non-endemic"," ", IF(COUNTRY_INFO!C40=0," ",COUNTRY_INFO!C40))</f>
        <v>CUROCA</v>
      </c>
      <c r="D40" s="15">
        <f>IF(INTRO!$E$43="Non-endemic", 0, IF(COUNTRY_INFO!$K40&gt;0, IF(COUNTRY_INFO!$K40=4, 0, IF(COUNTRY_INFO!$K40=1, COUNTRY_INFO!$F40*0.33, IF(COUNTRY_INFO!$K40=2, COUNTRY_INFO!$F40*0.5, COUNTRY_INFO!$F40))), 0))</f>
        <v>6232</v>
      </c>
      <c r="E40" s="15">
        <f>IF(INTRO!$E$43="Non-endemic", 0, IF(COUNTRY_INFO!$K40&gt;0, IF(COUNTRY_INFO!$K40=4, 0, IF(COUNTRY_INFO!$K40=1, 0, IF(COUNTRY_INFO!$K40=2, COUNTRY_INFO!$G40*0.2, COUNTRY_INFO!$G40))), 0))</f>
        <v>4718.8</v>
      </c>
      <c r="F40" s="15">
        <f t="shared" si="1"/>
        <v>10950.8</v>
      </c>
      <c r="G40" s="16">
        <f>IF(INTRO!$E$43="Non-endemic", "Not required", COUNTRY_INFO!S40)</f>
        <v>0</v>
      </c>
      <c r="H40" s="110"/>
      <c r="I40" s="15">
        <f>IF($D40=0,0,IF(AND($G40&gt;0,$H40&lt;&gt;"Yes"),D40,IF(AND($G40&gt;0,$H40="Yes"),COUNTRY_INFO!$F40,0)))</f>
        <v>0</v>
      </c>
      <c r="J40" s="3"/>
      <c r="K40" s="52">
        <f t="shared" si="2"/>
        <v>0</v>
      </c>
      <c r="L40" s="52">
        <f t="shared" si="3"/>
        <v>0</v>
      </c>
      <c r="M40" s="15">
        <f t="shared" si="4"/>
        <v>0</v>
      </c>
      <c r="N40" s="52">
        <f t="shared" si="5"/>
        <v>0</v>
      </c>
      <c r="O40" s="15">
        <f t="shared" si="6"/>
        <v>0</v>
      </c>
      <c r="P40" s="27"/>
      <c r="Q40" s="17">
        <f t="shared" si="7"/>
        <v>0</v>
      </c>
      <c r="R40" s="17">
        <f t="shared" si="8"/>
        <v>0</v>
      </c>
    </row>
    <row r="41" spans="1:18" x14ac:dyDescent="0.25">
      <c r="A41" s="14" t="str">
        <f>IF(INTRO!$E$43="Non-endemic"," ", IF(COUNTRY_INFO!A41=0," ",COUNTRY_INFO!A41))</f>
        <v>Angola</v>
      </c>
      <c r="B41" s="14" t="str">
        <f>IF(INTRO!$E$43="Non-endemic"," ", IF(COUNTRY_INFO!B41=0," ",COUNTRY_INFO!B41))</f>
        <v>CUNENE</v>
      </c>
      <c r="C41" s="14" t="str">
        <f>IF(INTRO!$E$43="Non-endemic"," ", IF(COUNTRY_INFO!C41=0," ",COUNTRY_INFO!C41))</f>
        <v>CUVELAI</v>
      </c>
      <c r="D41" s="15">
        <f>IF(INTRO!$E$43="Non-endemic", 0, IF(COUNTRY_INFO!$K41&gt;0, IF(COUNTRY_INFO!$K41=4, 0, IF(COUNTRY_INFO!$K41=1, COUNTRY_INFO!$F41*0.33, IF(COUNTRY_INFO!$K41=2, COUNTRY_INFO!$F41*0.5, COUNTRY_INFO!$F41))), 0))</f>
        <v>8977</v>
      </c>
      <c r="E41" s="15">
        <f>IF(INTRO!$E$43="Non-endemic", 0, IF(COUNTRY_INFO!$K41&gt;0, IF(COUNTRY_INFO!$K41=4, 0, IF(COUNTRY_INFO!$K41=1, 0, IF(COUNTRY_INFO!$K41=2, COUNTRY_INFO!$G41*0.2, COUNTRY_INFO!$G41))), 0))</f>
        <v>6796.8</v>
      </c>
      <c r="F41" s="15">
        <f t="shared" ref="F41:F72" si="9">SUM(D41:E41)</f>
        <v>15773.8</v>
      </c>
      <c r="G41" s="16">
        <f>IF(INTRO!$E$43="Non-endemic", "Not required", COUNTRY_INFO!S41)</f>
        <v>0</v>
      </c>
      <c r="H41" s="110"/>
      <c r="I41" s="15">
        <f>IF($D41=0,0,IF(AND($G41&gt;0,$H41&lt;&gt;"Yes"),D41,IF(AND($G41&gt;0,$H41="Yes"),COUNTRY_INFO!$F41,0)))</f>
        <v>0</v>
      </c>
      <c r="J41" s="3"/>
      <c r="K41" s="52">
        <f t="shared" ref="K41:K72" si="10">IF($G41&gt;0,E41, 0)</f>
        <v>0</v>
      </c>
      <c r="L41" s="52">
        <f t="shared" ref="L41:L72" si="11">IF($J41=0,SUM(I41,K41),SUM(J41,K41))</f>
        <v>0</v>
      </c>
      <c r="M41" s="15">
        <f t="shared" ref="M41:M72" si="12">IF($J41=0,$I41*2.5,$J41*2.5)</f>
        <v>0</v>
      </c>
      <c r="N41" s="52">
        <f t="shared" ref="N41:N72" si="13">$K41*3</f>
        <v>0</v>
      </c>
      <c r="O41" s="15">
        <f t="shared" ref="O41:O72" si="14">M41</f>
        <v>0</v>
      </c>
      <c r="P41" s="27"/>
      <c r="Q41" s="17">
        <f t="shared" ref="Q41:Q72" si="15">IF($O41&gt;$P41,O41-P41,0)</f>
        <v>0</v>
      </c>
      <c r="R41" s="17">
        <f t="shared" ref="R41:R72" si="16">ROUNDUP($O41/1000,0)</f>
        <v>0</v>
      </c>
    </row>
    <row r="42" spans="1:18" x14ac:dyDescent="0.25">
      <c r="A42" s="14" t="str">
        <f>IF(INTRO!$E$43="Non-endemic"," ", IF(COUNTRY_INFO!A42=0," ",COUNTRY_INFO!A42))</f>
        <v>Angola</v>
      </c>
      <c r="B42" s="14" t="str">
        <f>IF(INTRO!$E$43="Non-endemic"," ", IF(COUNTRY_INFO!B42=0," ",COUNTRY_INFO!B42))</f>
        <v>CUNENE</v>
      </c>
      <c r="C42" s="14" t="str">
        <f>IF(INTRO!$E$43="Non-endemic"," ", IF(COUNTRY_INFO!C42=0," ",COUNTRY_INFO!C42))</f>
        <v>NAMACUNDE</v>
      </c>
      <c r="D42" s="15">
        <f>IF(INTRO!$E$43="Non-endemic", 0, IF(COUNTRY_INFO!$K42&gt;0, IF(COUNTRY_INFO!$K42=4, 0, IF(COUNTRY_INFO!$K42=1, COUNTRY_INFO!$F42*0.33, IF(COUNTRY_INFO!$K42=2, COUNTRY_INFO!$F42*0.5, COUNTRY_INFO!$F42))), 0))</f>
        <v>21456.5</v>
      </c>
      <c r="E42" s="15">
        <f>IF(INTRO!$E$43="Non-endemic", 0, IF(COUNTRY_INFO!$K42&gt;0, IF(COUNTRY_INFO!$K42=4, 0, IF(COUNTRY_INFO!$K42=1, 0, IF(COUNTRY_INFO!$K42=2, COUNTRY_INFO!$G42*0.2, COUNTRY_INFO!$G42))), 0))</f>
        <v>16245.800000000001</v>
      </c>
      <c r="F42" s="15">
        <f t="shared" si="9"/>
        <v>37702.300000000003</v>
      </c>
      <c r="G42" s="16">
        <f>IF(INTRO!$E$43="Non-endemic", "Not required", COUNTRY_INFO!S42)</f>
        <v>0</v>
      </c>
      <c r="H42" s="110"/>
      <c r="I42" s="15">
        <f>IF($D42=0,0,IF(AND($G42&gt;0,$H42&lt;&gt;"Yes"),D42,IF(AND($G42&gt;0,$H42="Yes"),COUNTRY_INFO!$F42,0)))</f>
        <v>0</v>
      </c>
      <c r="J42" s="3"/>
      <c r="K42" s="52">
        <f t="shared" si="10"/>
        <v>0</v>
      </c>
      <c r="L42" s="52">
        <f t="shared" si="11"/>
        <v>0</v>
      </c>
      <c r="M42" s="15">
        <f t="shared" si="12"/>
        <v>0</v>
      </c>
      <c r="N42" s="52">
        <f t="shared" si="13"/>
        <v>0</v>
      </c>
      <c r="O42" s="15">
        <f t="shared" si="14"/>
        <v>0</v>
      </c>
      <c r="P42" s="27"/>
      <c r="Q42" s="17">
        <f t="shared" si="15"/>
        <v>0</v>
      </c>
      <c r="R42" s="17">
        <f t="shared" si="16"/>
        <v>0</v>
      </c>
    </row>
    <row r="43" spans="1:18" x14ac:dyDescent="0.25">
      <c r="A43" s="14" t="str">
        <f>IF(INTRO!$E$43="Non-endemic"," ", IF(COUNTRY_INFO!A43=0," ",COUNTRY_INFO!A43))</f>
        <v>Angola</v>
      </c>
      <c r="B43" s="14" t="str">
        <f>IF(INTRO!$E$43="Non-endemic"," ", IF(COUNTRY_INFO!B43=0," ",COUNTRY_INFO!B43))</f>
        <v>CUNENE</v>
      </c>
      <c r="C43" s="14" t="str">
        <f>IF(INTRO!$E$43="Non-endemic"," ", IF(COUNTRY_INFO!C43=0," ",COUNTRY_INFO!C43))</f>
        <v>OMBADJA</v>
      </c>
      <c r="D43" s="15">
        <f>IF(INTRO!$E$43="Non-endemic", 0, IF(COUNTRY_INFO!$K43&gt;0, IF(COUNTRY_INFO!$K43=4, 0, IF(COUNTRY_INFO!$K43=1, COUNTRY_INFO!$F43*0.33, IF(COUNTRY_INFO!$K43=2, COUNTRY_INFO!$F43*0.5, COUNTRY_INFO!$F43))), 0))</f>
        <v>43301.5</v>
      </c>
      <c r="E43" s="15">
        <f>IF(INTRO!$E$43="Non-endemic", 0, IF(COUNTRY_INFO!$K43&gt;0, IF(COUNTRY_INFO!$K43=4, 0, IF(COUNTRY_INFO!$K43=1, 0, IF(COUNTRY_INFO!$K43=2, COUNTRY_INFO!$G43*0.2, COUNTRY_INFO!$G43))), 0))</f>
        <v>32785.200000000004</v>
      </c>
      <c r="F43" s="15">
        <f t="shared" si="9"/>
        <v>76086.700000000012</v>
      </c>
      <c r="G43" s="16">
        <f>IF(INTRO!$E$43="Non-endemic", "Not required", COUNTRY_INFO!S43)</f>
        <v>0</v>
      </c>
      <c r="H43" s="110"/>
      <c r="I43" s="15">
        <f>IF($D43=0,0,IF(AND($G43&gt;0,$H43&lt;&gt;"Yes"),D43,IF(AND($G43&gt;0,$H43="Yes"),COUNTRY_INFO!$F43,0)))</f>
        <v>0</v>
      </c>
      <c r="J43" s="3"/>
      <c r="K43" s="52">
        <f t="shared" si="10"/>
        <v>0</v>
      </c>
      <c r="L43" s="52">
        <f t="shared" si="11"/>
        <v>0</v>
      </c>
      <c r="M43" s="15">
        <f t="shared" si="12"/>
        <v>0</v>
      </c>
      <c r="N43" s="52">
        <f t="shared" si="13"/>
        <v>0</v>
      </c>
      <c r="O43" s="15">
        <f t="shared" si="14"/>
        <v>0</v>
      </c>
      <c r="P43" s="27"/>
      <c r="Q43" s="17">
        <f t="shared" si="15"/>
        <v>0</v>
      </c>
      <c r="R43" s="17">
        <f t="shared" si="16"/>
        <v>0</v>
      </c>
    </row>
    <row r="44" spans="1:18" x14ac:dyDescent="0.25">
      <c r="A44" s="14" t="str">
        <f>IF(INTRO!$E$43="Non-endemic"," ", IF(COUNTRY_INFO!A44=0," ",COUNTRY_INFO!A44))</f>
        <v>Angola</v>
      </c>
      <c r="B44" s="14" t="str">
        <f>IF(INTRO!$E$43="Non-endemic"," ", IF(COUNTRY_INFO!B44=0," ",COUNTRY_INFO!B44))</f>
        <v>HUAMBO</v>
      </c>
      <c r="C44" s="14" t="str">
        <f>IF(INTRO!$E$43="Non-endemic"," ", IF(COUNTRY_INFO!C44=0," ",COUNTRY_INFO!C44))</f>
        <v>BAILUNDO</v>
      </c>
      <c r="D44" s="15">
        <f>IF(INTRO!$E$43="Non-endemic", 0, IF(COUNTRY_INFO!$K44&gt;0, IF(COUNTRY_INFO!$K44=4, 0, IF(COUNTRY_INFO!$K44=1, COUNTRY_INFO!$F44*0.33, IF(COUNTRY_INFO!$K44=2, COUNTRY_INFO!$F44*0.5, COUNTRY_INFO!$F44))), 0))</f>
        <v>42118</v>
      </c>
      <c r="E44" s="15">
        <f>IF(INTRO!$E$43="Non-endemic", 0, IF(COUNTRY_INFO!$K44&gt;0, IF(COUNTRY_INFO!$K44=4, 0, IF(COUNTRY_INFO!$K44=1, 0, IF(COUNTRY_INFO!$K44=2, COUNTRY_INFO!$G44*0.2, COUNTRY_INFO!$G44))), 0))</f>
        <v>31889.4</v>
      </c>
      <c r="F44" s="15">
        <f t="shared" si="9"/>
        <v>74007.399999999994</v>
      </c>
      <c r="G44" s="16">
        <f>IF(INTRO!$E$43="Non-endemic", "Not required", COUNTRY_INFO!S44)</f>
        <v>0</v>
      </c>
      <c r="H44" s="110"/>
      <c r="I44" s="15">
        <f>IF($D44=0,0,IF(AND($G44&gt;0,$H44&lt;&gt;"Yes"),D44,IF(AND($G44&gt;0,$H44="Yes"),COUNTRY_INFO!$F44,0)))</f>
        <v>0</v>
      </c>
      <c r="J44" s="3"/>
      <c r="K44" s="52">
        <f t="shared" si="10"/>
        <v>0</v>
      </c>
      <c r="L44" s="52">
        <f t="shared" si="11"/>
        <v>0</v>
      </c>
      <c r="M44" s="15">
        <f t="shared" si="12"/>
        <v>0</v>
      </c>
      <c r="N44" s="52">
        <f t="shared" si="13"/>
        <v>0</v>
      </c>
      <c r="O44" s="15">
        <f t="shared" si="14"/>
        <v>0</v>
      </c>
      <c r="P44" s="27"/>
      <c r="Q44" s="17">
        <f t="shared" si="15"/>
        <v>0</v>
      </c>
      <c r="R44" s="17">
        <f t="shared" si="16"/>
        <v>0</v>
      </c>
    </row>
    <row r="45" spans="1:18" x14ac:dyDescent="0.25">
      <c r="A45" s="14" t="str">
        <f>IF(INTRO!$E$43="Non-endemic"," ", IF(COUNTRY_INFO!A45=0," ",COUNTRY_INFO!A45))</f>
        <v>Angola</v>
      </c>
      <c r="B45" s="14" t="str">
        <f>IF(INTRO!$E$43="Non-endemic"," ", IF(COUNTRY_INFO!B45=0," ",COUNTRY_INFO!B45))</f>
        <v>HUAMBO</v>
      </c>
      <c r="C45" s="14" t="str">
        <f>IF(INTRO!$E$43="Non-endemic"," ", IF(COUNTRY_INFO!C45=0," ",COUNTRY_INFO!C45))</f>
        <v>CAALA</v>
      </c>
      <c r="D45" s="15">
        <f>IF(INTRO!$E$43="Non-endemic", 0, IF(COUNTRY_INFO!$K45&gt;0, IF(COUNTRY_INFO!$K45=4, 0, IF(COUNTRY_INFO!$K45=1, COUNTRY_INFO!$F45*0.33, IF(COUNTRY_INFO!$K45=2, COUNTRY_INFO!$F45*0.5, COUNTRY_INFO!$F45))), 0))</f>
        <v>38734.5</v>
      </c>
      <c r="E45" s="15">
        <f>IF(INTRO!$E$43="Non-endemic", 0, IF(COUNTRY_INFO!$K45&gt;0, IF(COUNTRY_INFO!$K45=4, 0, IF(COUNTRY_INFO!$K45=1, 0, IF(COUNTRY_INFO!$K45=2, COUNTRY_INFO!$G45*0.2, COUNTRY_INFO!$G45))), 0))</f>
        <v>29327.600000000002</v>
      </c>
      <c r="F45" s="15">
        <f t="shared" si="9"/>
        <v>68062.100000000006</v>
      </c>
      <c r="G45" s="16">
        <f>IF(INTRO!$E$43="Non-endemic", "Not required", COUNTRY_INFO!S45)</f>
        <v>0</v>
      </c>
      <c r="H45" s="110"/>
      <c r="I45" s="15">
        <f>IF($D45=0,0,IF(AND($G45&gt;0,$H45&lt;&gt;"Yes"),D45,IF(AND($G45&gt;0,$H45="Yes"),COUNTRY_INFO!$F45,0)))</f>
        <v>0</v>
      </c>
      <c r="J45" s="3"/>
      <c r="K45" s="52">
        <f t="shared" si="10"/>
        <v>0</v>
      </c>
      <c r="L45" s="52">
        <f t="shared" si="11"/>
        <v>0</v>
      </c>
      <c r="M45" s="15">
        <f t="shared" si="12"/>
        <v>0</v>
      </c>
      <c r="N45" s="52">
        <f t="shared" si="13"/>
        <v>0</v>
      </c>
      <c r="O45" s="15">
        <f t="shared" si="14"/>
        <v>0</v>
      </c>
      <c r="P45" s="27"/>
      <c r="Q45" s="17">
        <f t="shared" si="15"/>
        <v>0</v>
      </c>
      <c r="R45" s="17">
        <f t="shared" si="16"/>
        <v>0</v>
      </c>
    </row>
    <row r="46" spans="1:18" x14ac:dyDescent="0.25">
      <c r="A46" s="14" t="str">
        <f>IF(INTRO!$E$43="Non-endemic"," ", IF(COUNTRY_INFO!A46=0," ",COUNTRY_INFO!A46))</f>
        <v>Angola</v>
      </c>
      <c r="B46" s="14" t="str">
        <f>IF(INTRO!$E$43="Non-endemic"," ", IF(COUNTRY_INFO!B46=0," ",COUNTRY_INFO!B46))</f>
        <v>HUAMBO</v>
      </c>
      <c r="C46" s="14" t="str">
        <f>IF(INTRO!$E$43="Non-endemic"," ", IF(COUNTRY_INFO!C46=0," ",COUNTRY_INFO!C46))</f>
        <v>EKUNHA</v>
      </c>
      <c r="D46" s="15">
        <f>IF(INTRO!$E$43="Non-endemic", 0, IF(COUNTRY_INFO!$K46&gt;0, IF(COUNTRY_INFO!$K46=4, 0, IF(COUNTRY_INFO!$K46=1, COUNTRY_INFO!$F46*0.33, IF(COUNTRY_INFO!$K46=2, COUNTRY_INFO!$F46*0.5, COUNTRY_INFO!$F46))), 0))</f>
        <v>11770</v>
      </c>
      <c r="E46" s="15">
        <f>IF(INTRO!$E$43="Non-endemic", 0, IF(COUNTRY_INFO!$K46&gt;0, IF(COUNTRY_INFO!$K46=4, 0, IF(COUNTRY_INFO!$K46=1, 0, IF(COUNTRY_INFO!$K46=2, COUNTRY_INFO!$G46*0.2, COUNTRY_INFO!$G46))), 0))</f>
        <v>8911.6</v>
      </c>
      <c r="F46" s="15">
        <f t="shared" si="9"/>
        <v>20681.599999999999</v>
      </c>
      <c r="G46" s="16">
        <f>IF(INTRO!$E$43="Non-endemic", "Not required", COUNTRY_INFO!S46)</f>
        <v>0</v>
      </c>
      <c r="H46" s="110"/>
      <c r="I46" s="15">
        <f>IF($D46=0,0,IF(AND($G46&gt;0,$H46&lt;&gt;"Yes"),D46,IF(AND($G46&gt;0,$H46="Yes"),COUNTRY_INFO!$F46,0)))</f>
        <v>0</v>
      </c>
      <c r="J46" s="3"/>
      <c r="K46" s="52">
        <f t="shared" si="10"/>
        <v>0</v>
      </c>
      <c r="L46" s="52">
        <f t="shared" si="11"/>
        <v>0</v>
      </c>
      <c r="M46" s="15">
        <f t="shared" si="12"/>
        <v>0</v>
      </c>
      <c r="N46" s="52">
        <f t="shared" si="13"/>
        <v>0</v>
      </c>
      <c r="O46" s="15">
        <f t="shared" si="14"/>
        <v>0</v>
      </c>
      <c r="P46" s="27"/>
      <c r="Q46" s="17">
        <f t="shared" si="15"/>
        <v>0</v>
      </c>
      <c r="R46" s="17">
        <f t="shared" si="16"/>
        <v>0</v>
      </c>
    </row>
    <row r="47" spans="1:18" x14ac:dyDescent="0.25">
      <c r="A47" s="14" t="str">
        <f>IF(INTRO!$E$43="Non-endemic"," ", IF(COUNTRY_INFO!A47=0," ",COUNTRY_INFO!A47))</f>
        <v>Angola</v>
      </c>
      <c r="B47" s="14" t="str">
        <f>IF(INTRO!$E$43="Non-endemic"," ", IF(COUNTRY_INFO!B47=0," ",COUNTRY_INFO!B47))</f>
        <v>HUAMBO</v>
      </c>
      <c r="C47" s="14" t="str">
        <f>IF(INTRO!$E$43="Non-endemic"," ", IF(COUNTRY_INFO!C47=0," ",COUNTRY_INFO!C47))</f>
        <v>HUAMBO</v>
      </c>
      <c r="D47" s="15">
        <f>IF(INTRO!$E$43="Non-endemic", 0, IF(COUNTRY_INFO!$K47&gt;0, IF(COUNTRY_INFO!$K47=4, 0, IF(COUNTRY_INFO!$K47=1, COUNTRY_INFO!$F47*0.33, IF(COUNTRY_INFO!$K47=2, COUNTRY_INFO!$F47*0.5, COUNTRY_INFO!$F47))), 0))</f>
        <v>99354</v>
      </c>
      <c r="E47" s="15">
        <f>IF(INTRO!$E$43="Non-endemic", 0, IF(COUNTRY_INFO!$K47&gt;0, IF(COUNTRY_INFO!$K47=4, 0, IF(COUNTRY_INFO!$K47=1, 0, IF(COUNTRY_INFO!$K47=2, COUNTRY_INFO!$G47*0.2, COUNTRY_INFO!$G47))), 0))</f>
        <v>75225</v>
      </c>
      <c r="F47" s="15">
        <f t="shared" si="9"/>
        <v>174579</v>
      </c>
      <c r="G47" s="16">
        <f>IF(INTRO!$E$43="Non-endemic", "Not required", COUNTRY_INFO!S47)</f>
        <v>0</v>
      </c>
      <c r="H47" s="110"/>
      <c r="I47" s="15">
        <f>IF($D47=0,0,IF(AND($G47&gt;0,$H47&lt;&gt;"Yes"),D47,IF(AND($G47&gt;0,$H47="Yes"),COUNTRY_INFO!$F47,0)))</f>
        <v>0</v>
      </c>
      <c r="J47" s="3"/>
      <c r="K47" s="52">
        <f t="shared" si="10"/>
        <v>0</v>
      </c>
      <c r="L47" s="52">
        <f t="shared" si="11"/>
        <v>0</v>
      </c>
      <c r="M47" s="15">
        <f t="shared" si="12"/>
        <v>0</v>
      </c>
      <c r="N47" s="52">
        <f t="shared" si="13"/>
        <v>0</v>
      </c>
      <c r="O47" s="15">
        <f t="shared" si="14"/>
        <v>0</v>
      </c>
      <c r="P47" s="27"/>
      <c r="Q47" s="17">
        <f t="shared" si="15"/>
        <v>0</v>
      </c>
      <c r="R47" s="17">
        <f t="shared" si="16"/>
        <v>0</v>
      </c>
    </row>
    <row r="48" spans="1:18" x14ac:dyDescent="0.25">
      <c r="A48" s="14" t="str">
        <f>IF(INTRO!$E$43="Non-endemic"," ", IF(COUNTRY_INFO!A48=0," ",COUNTRY_INFO!A48))</f>
        <v>Angola</v>
      </c>
      <c r="B48" s="14" t="str">
        <f>IF(INTRO!$E$43="Non-endemic"," ", IF(COUNTRY_INFO!B48=0," ",COUNTRY_INFO!B48))</f>
        <v>HUAMBO</v>
      </c>
      <c r="C48" s="14" t="str">
        <f>IF(INTRO!$E$43="Non-endemic"," ", IF(COUNTRY_INFO!C48=0," ",COUNTRY_INFO!C48))</f>
        <v>CACHIUNGO</v>
      </c>
      <c r="D48" s="15">
        <f>IF(INTRO!$E$43="Non-endemic", 0, IF(COUNTRY_INFO!$K48&gt;0, IF(COUNTRY_INFO!$K48=4, 0, IF(COUNTRY_INFO!$K48=1, COUNTRY_INFO!$F48*0.33, IF(COUNTRY_INFO!$K48=2, COUNTRY_INFO!$F48*0.5, COUNTRY_INFO!$F48))), 0))</f>
        <v>17259.5</v>
      </c>
      <c r="E48" s="15">
        <f>IF(INTRO!$E$43="Non-endemic", 0, IF(COUNTRY_INFO!$K48&gt;0, IF(COUNTRY_INFO!$K48=4, 0, IF(COUNTRY_INFO!$K48=1, 0, IF(COUNTRY_INFO!$K48=2, COUNTRY_INFO!$G48*0.2, COUNTRY_INFO!$G48))), 0))</f>
        <v>13067.800000000001</v>
      </c>
      <c r="F48" s="15">
        <f t="shared" si="9"/>
        <v>30327.300000000003</v>
      </c>
      <c r="G48" s="16">
        <f>IF(INTRO!$E$43="Non-endemic", "Not required", COUNTRY_INFO!S48)</f>
        <v>0</v>
      </c>
      <c r="H48" s="110"/>
      <c r="I48" s="15">
        <f>IF($D48=0,0,IF(AND($G48&gt;0,$H48&lt;&gt;"Yes"),D48,IF(AND($G48&gt;0,$H48="Yes"),COUNTRY_INFO!$F48,0)))</f>
        <v>0</v>
      </c>
      <c r="J48" s="3"/>
      <c r="K48" s="52">
        <f t="shared" si="10"/>
        <v>0</v>
      </c>
      <c r="L48" s="52">
        <f t="shared" si="11"/>
        <v>0</v>
      </c>
      <c r="M48" s="15">
        <f t="shared" si="12"/>
        <v>0</v>
      </c>
      <c r="N48" s="52">
        <f t="shared" si="13"/>
        <v>0</v>
      </c>
      <c r="O48" s="15">
        <f t="shared" si="14"/>
        <v>0</v>
      </c>
      <c r="P48" s="27"/>
      <c r="Q48" s="17">
        <f t="shared" si="15"/>
        <v>0</v>
      </c>
      <c r="R48" s="17">
        <f t="shared" si="16"/>
        <v>0</v>
      </c>
    </row>
    <row r="49" spans="1:18" x14ac:dyDescent="0.25">
      <c r="A49" s="14" t="str">
        <f>IF(INTRO!$E$43="Non-endemic"," ", IF(COUNTRY_INFO!A49=0," ",COUNTRY_INFO!A49))</f>
        <v>Angola</v>
      </c>
      <c r="B49" s="14" t="str">
        <f>IF(INTRO!$E$43="Non-endemic"," ", IF(COUNTRY_INFO!B49=0," ",COUNTRY_INFO!B49))</f>
        <v>HUAMBO</v>
      </c>
      <c r="C49" s="14" t="str">
        <f>IF(INTRO!$E$43="Non-endemic"," ", IF(COUNTRY_INFO!C49=0," ",COUNTRY_INFO!C49))</f>
        <v>LONDUIMBALI</v>
      </c>
      <c r="D49" s="15">
        <f>IF(INTRO!$E$43="Non-endemic", 0, IF(COUNTRY_INFO!$K49&gt;0, IF(COUNTRY_INFO!$K49=4, 0, IF(COUNTRY_INFO!$K49=1, COUNTRY_INFO!$F49*0.33, IF(COUNTRY_INFO!$K49=2, COUNTRY_INFO!$F49*0.5, COUNTRY_INFO!$F49))), 0))</f>
        <v>18577</v>
      </c>
      <c r="E49" s="15">
        <f>IF(INTRO!$E$43="Non-endemic", 0, IF(COUNTRY_INFO!$K49&gt;0, IF(COUNTRY_INFO!$K49=4, 0, IF(COUNTRY_INFO!$K49=1, 0, IF(COUNTRY_INFO!$K49=2, COUNTRY_INFO!$G49*0.2, COUNTRY_INFO!$G49))), 0))</f>
        <v>14065.6</v>
      </c>
      <c r="F49" s="15">
        <f t="shared" si="9"/>
        <v>32642.6</v>
      </c>
      <c r="G49" s="16">
        <f>IF(INTRO!$E$43="Non-endemic", "Not required", COUNTRY_INFO!S49)</f>
        <v>0</v>
      </c>
      <c r="H49" s="110"/>
      <c r="I49" s="15">
        <f>IF($D49=0,0,IF(AND($G49&gt;0,$H49&lt;&gt;"Yes"),D49,IF(AND($G49&gt;0,$H49="Yes"),COUNTRY_INFO!$F49,0)))</f>
        <v>0</v>
      </c>
      <c r="J49" s="3"/>
      <c r="K49" s="52">
        <f t="shared" si="10"/>
        <v>0</v>
      </c>
      <c r="L49" s="52">
        <f t="shared" si="11"/>
        <v>0</v>
      </c>
      <c r="M49" s="15">
        <f t="shared" si="12"/>
        <v>0</v>
      </c>
      <c r="N49" s="52">
        <f t="shared" si="13"/>
        <v>0</v>
      </c>
      <c r="O49" s="15">
        <f t="shared" si="14"/>
        <v>0</v>
      </c>
      <c r="P49" s="27"/>
      <c r="Q49" s="17">
        <f t="shared" si="15"/>
        <v>0</v>
      </c>
      <c r="R49" s="17">
        <f t="shared" si="16"/>
        <v>0</v>
      </c>
    </row>
    <row r="50" spans="1:18" x14ac:dyDescent="0.25">
      <c r="A50" s="14" t="str">
        <f>IF(INTRO!$E$43="Non-endemic"," ", IF(COUNTRY_INFO!A50=0," ",COUNTRY_INFO!A50))</f>
        <v>Angola</v>
      </c>
      <c r="B50" s="14" t="str">
        <f>IF(INTRO!$E$43="Non-endemic"," ", IF(COUNTRY_INFO!B50=0," ",COUNTRY_INFO!B50))</f>
        <v>HUAMBO</v>
      </c>
      <c r="C50" s="14" t="str">
        <f>IF(INTRO!$E$43="Non-endemic"," ", IF(COUNTRY_INFO!C50=0," ",COUNTRY_INFO!C50))</f>
        <v>LONGONJO</v>
      </c>
      <c r="D50" s="15">
        <f>IF(INTRO!$E$43="Non-endemic", 0, IF(COUNTRY_INFO!$K50&gt;0, IF(COUNTRY_INFO!$K50=4, 0, IF(COUNTRY_INFO!$K50=1, COUNTRY_INFO!$F50*0.33, IF(COUNTRY_INFO!$K50=2, COUNTRY_INFO!$F50*0.5, COUNTRY_INFO!$F50))), 0))</f>
        <v>12956.5</v>
      </c>
      <c r="E50" s="15">
        <f>IF(INTRO!$E$43="Non-endemic", 0, IF(COUNTRY_INFO!$K50&gt;0, IF(COUNTRY_INFO!$K50=4, 0, IF(COUNTRY_INFO!$K50=1, 0, IF(COUNTRY_INFO!$K50=2, COUNTRY_INFO!$G50*0.2, COUNTRY_INFO!$G50))), 0))</f>
        <v>9809.8000000000011</v>
      </c>
      <c r="F50" s="15">
        <f t="shared" si="9"/>
        <v>22766.300000000003</v>
      </c>
      <c r="G50" s="16">
        <f>IF(INTRO!$E$43="Non-endemic", "Not required", COUNTRY_INFO!S50)</f>
        <v>0</v>
      </c>
      <c r="H50" s="110"/>
      <c r="I50" s="15">
        <f>IF($D50=0,0,IF(AND($G50&gt;0,$H50&lt;&gt;"Yes"),D50,IF(AND($G50&gt;0,$H50="Yes"),COUNTRY_INFO!$F50,0)))</f>
        <v>0</v>
      </c>
      <c r="J50" s="3"/>
      <c r="K50" s="52">
        <f t="shared" si="10"/>
        <v>0</v>
      </c>
      <c r="L50" s="52">
        <f t="shared" si="11"/>
        <v>0</v>
      </c>
      <c r="M50" s="15">
        <f t="shared" si="12"/>
        <v>0</v>
      </c>
      <c r="N50" s="52">
        <f t="shared" si="13"/>
        <v>0</v>
      </c>
      <c r="O50" s="15">
        <f t="shared" si="14"/>
        <v>0</v>
      </c>
      <c r="P50" s="27"/>
      <c r="Q50" s="17">
        <f t="shared" si="15"/>
        <v>0</v>
      </c>
      <c r="R50" s="17">
        <f t="shared" si="16"/>
        <v>0</v>
      </c>
    </row>
    <row r="51" spans="1:18" x14ac:dyDescent="0.25">
      <c r="A51" s="14" t="str">
        <f>IF(INTRO!$E$43="Non-endemic"," ", IF(COUNTRY_INFO!A51=0," ",COUNTRY_INFO!A51))</f>
        <v>Angola</v>
      </c>
      <c r="B51" s="14" t="str">
        <f>IF(INTRO!$E$43="Non-endemic"," ", IF(COUNTRY_INFO!B51=0," ",COUNTRY_INFO!B51))</f>
        <v>HUAMBO</v>
      </c>
      <c r="C51" s="14" t="str">
        <f>IF(INTRO!$E$43="Non-endemic"," ", IF(COUNTRY_INFO!C51=0," ",COUNTRY_INFO!C51))</f>
        <v>MUNGO</v>
      </c>
      <c r="D51" s="15">
        <f>IF(INTRO!$E$43="Non-endemic", 0, IF(COUNTRY_INFO!$K51&gt;0, IF(COUNTRY_INFO!$K51=4, 0, IF(COUNTRY_INFO!$K51=1, COUNTRY_INFO!$F51*0.33, IF(COUNTRY_INFO!$K51=2, COUNTRY_INFO!$F51*0.5, COUNTRY_INFO!$F51))), 0))</f>
        <v>16484.5</v>
      </c>
      <c r="E51" s="15">
        <f>IF(INTRO!$E$43="Non-endemic", 0, IF(COUNTRY_INFO!$K51&gt;0, IF(COUNTRY_INFO!$K51=4, 0, IF(COUNTRY_INFO!$K51=1, 0, IF(COUNTRY_INFO!$K51=2, COUNTRY_INFO!$G51*0.2, COUNTRY_INFO!$G51))), 0))</f>
        <v>12481</v>
      </c>
      <c r="F51" s="15">
        <f t="shared" si="9"/>
        <v>28965.5</v>
      </c>
      <c r="G51" s="16">
        <f>IF(INTRO!$E$43="Non-endemic", "Not required", COUNTRY_INFO!S51)</f>
        <v>0</v>
      </c>
      <c r="H51" s="110"/>
      <c r="I51" s="15">
        <f>IF($D51=0,0,IF(AND($G51&gt;0,$H51&lt;&gt;"Yes"),D51,IF(AND($G51&gt;0,$H51="Yes"),COUNTRY_INFO!$F51,0)))</f>
        <v>0</v>
      </c>
      <c r="J51" s="3"/>
      <c r="K51" s="52">
        <f t="shared" si="10"/>
        <v>0</v>
      </c>
      <c r="L51" s="52">
        <f t="shared" si="11"/>
        <v>0</v>
      </c>
      <c r="M51" s="15">
        <f t="shared" si="12"/>
        <v>0</v>
      </c>
      <c r="N51" s="52">
        <f t="shared" si="13"/>
        <v>0</v>
      </c>
      <c r="O51" s="15">
        <f t="shared" si="14"/>
        <v>0</v>
      </c>
      <c r="P51" s="27"/>
      <c r="Q51" s="17">
        <f t="shared" si="15"/>
        <v>0</v>
      </c>
      <c r="R51" s="17">
        <f t="shared" si="16"/>
        <v>0</v>
      </c>
    </row>
    <row r="52" spans="1:18" x14ac:dyDescent="0.25">
      <c r="A52" s="14" t="str">
        <f>IF(INTRO!$E$43="Non-endemic"," ", IF(COUNTRY_INFO!A52=0," ",COUNTRY_INFO!A52))</f>
        <v>Angola</v>
      </c>
      <c r="B52" s="14" t="str">
        <f>IF(INTRO!$E$43="Non-endemic"," ", IF(COUNTRY_INFO!B52=0," ",COUNTRY_INFO!B52))</f>
        <v>HUAMBO</v>
      </c>
      <c r="C52" s="14" t="str">
        <f>IF(INTRO!$E$43="Non-endemic"," ", IF(COUNTRY_INFO!C52=0," ",COUNTRY_INFO!C52))</f>
        <v>TCHICALA TCHOLOHANGA</v>
      </c>
      <c r="D52" s="15">
        <f>IF(INTRO!$E$43="Non-endemic", 0, IF(COUNTRY_INFO!$K52&gt;0, IF(COUNTRY_INFO!$K52=4, 0, IF(COUNTRY_INFO!$K52=1, COUNTRY_INFO!$F52*0.33, IF(COUNTRY_INFO!$K52=2, COUNTRY_INFO!$F52*0.5, COUNTRY_INFO!$F52))), 0))</f>
        <v>15213.5</v>
      </c>
      <c r="E52" s="15">
        <f>IF(INTRO!$E$43="Non-endemic", 0, IF(COUNTRY_INFO!$K52&gt;0, IF(COUNTRY_INFO!$K52=4, 0, IF(COUNTRY_INFO!$K52=1, 0, IF(COUNTRY_INFO!$K52=2, COUNTRY_INFO!$G52*0.2, COUNTRY_INFO!$G52))), 0))</f>
        <v>11518.6</v>
      </c>
      <c r="F52" s="15">
        <f t="shared" si="9"/>
        <v>26732.1</v>
      </c>
      <c r="G52" s="16">
        <f>IF(INTRO!$E$43="Non-endemic", "Not required", COUNTRY_INFO!S52)</f>
        <v>0</v>
      </c>
      <c r="H52" s="110"/>
      <c r="I52" s="15">
        <f>IF($D52=0,0,IF(AND($G52&gt;0,$H52&lt;&gt;"Yes"),D52,IF(AND($G52&gt;0,$H52="Yes"),COUNTRY_INFO!$F52,0)))</f>
        <v>0</v>
      </c>
      <c r="J52" s="3"/>
      <c r="K52" s="52">
        <f t="shared" si="10"/>
        <v>0</v>
      </c>
      <c r="L52" s="52">
        <f t="shared" si="11"/>
        <v>0</v>
      </c>
      <c r="M52" s="15">
        <f t="shared" si="12"/>
        <v>0</v>
      </c>
      <c r="N52" s="52">
        <f t="shared" si="13"/>
        <v>0</v>
      </c>
      <c r="O52" s="15">
        <f t="shared" si="14"/>
        <v>0</v>
      </c>
      <c r="P52" s="27"/>
      <c r="Q52" s="17">
        <f t="shared" si="15"/>
        <v>0</v>
      </c>
      <c r="R52" s="17">
        <f t="shared" si="16"/>
        <v>0</v>
      </c>
    </row>
    <row r="53" spans="1:18" x14ac:dyDescent="0.25">
      <c r="A53" s="14" t="str">
        <f>IF(INTRO!$E$43="Non-endemic"," ", IF(COUNTRY_INFO!A53=0," ",COUNTRY_INFO!A53))</f>
        <v>Angola</v>
      </c>
      <c r="B53" s="14" t="str">
        <f>IF(INTRO!$E$43="Non-endemic"," ", IF(COUNTRY_INFO!B53=0," ",COUNTRY_INFO!B53))</f>
        <v>HUAMBO</v>
      </c>
      <c r="C53" s="14" t="str">
        <f>IF(INTRO!$E$43="Non-endemic"," ", IF(COUNTRY_INFO!C53=0," ",COUNTRY_INFO!C53))</f>
        <v>TCHINDJENJE</v>
      </c>
      <c r="D53" s="15">
        <f>IF(INTRO!$E$43="Non-endemic", 0, IF(COUNTRY_INFO!$K53&gt;0, IF(COUNTRY_INFO!$K53=4, 0, IF(COUNTRY_INFO!$K53=1, COUNTRY_INFO!$F53*0.33, IF(COUNTRY_INFO!$K53=2, COUNTRY_INFO!$F53*0.5, COUNTRY_INFO!$F53))), 0))</f>
        <v>4209</v>
      </c>
      <c r="E53" s="15">
        <f>IF(INTRO!$E$43="Non-endemic", 0, IF(COUNTRY_INFO!$K53&gt;0, IF(COUNTRY_INFO!$K53=4, 0, IF(COUNTRY_INFO!$K53=1, 0, IF(COUNTRY_INFO!$K53=2, COUNTRY_INFO!$G53*0.2, COUNTRY_INFO!$G53))), 0))</f>
        <v>3187</v>
      </c>
      <c r="F53" s="15">
        <f t="shared" si="9"/>
        <v>7396</v>
      </c>
      <c r="G53" s="16">
        <f>IF(INTRO!$E$43="Non-endemic", "Not required", COUNTRY_INFO!S53)</f>
        <v>0</v>
      </c>
      <c r="H53" s="110"/>
      <c r="I53" s="15">
        <f>IF($D53=0,0,IF(AND($G53&gt;0,$H53&lt;&gt;"Yes"),D53,IF(AND($G53&gt;0,$H53="Yes"),COUNTRY_INFO!$F53,0)))</f>
        <v>0</v>
      </c>
      <c r="J53" s="3"/>
      <c r="K53" s="52">
        <f t="shared" si="10"/>
        <v>0</v>
      </c>
      <c r="L53" s="52">
        <f t="shared" si="11"/>
        <v>0</v>
      </c>
      <c r="M53" s="15">
        <f t="shared" si="12"/>
        <v>0</v>
      </c>
      <c r="N53" s="52">
        <f t="shared" si="13"/>
        <v>0</v>
      </c>
      <c r="O53" s="15">
        <f t="shared" si="14"/>
        <v>0</v>
      </c>
      <c r="P53" s="27"/>
      <c r="Q53" s="17">
        <f t="shared" si="15"/>
        <v>0</v>
      </c>
      <c r="R53" s="17">
        <f t="shared" si="16"/>
        <v>0</v>
      </c>
    </row>
    <row r="54" spans="1:18" x14ac:dyDescent="0.25">
      <c r="A54" s="14" t="str">
        <f>IF(INTRO!$E$43="Non-endemic"," ", IF(COUNTRY_INFO!A54=0," ",COUNTRY_INFO!A54))</f>
        <v>Angola</v>
      </c>
      <c r="B54" s="14" t="str">
        <f>IF(INTRO!$E$43="Non-endemic"," ", IF(COUNTRY_INFO!B54=0," ",COUNTRY_INFO!B54))</f>
        <v>HUAMBO</v>
      </c>
      <c r="C54" s="14" t="str">
        <f>IF(INTRO!$E$43="Non-endemic"," ", IF(COUNTRY_INFO!C54=0," ",COUNTRY_INFO!C54))</f>
        <v>UKUMA</v>
      </c>
      <c r="D54" s="15">
        <f>IF(INTRO!$E$43="Non-endemic", 0, IF(COUNTRY_INFO!$K54&gt;0, IF(COUNTRY_INFO!$K54=4, 0, IF(COUNTRY_INFO!$K54=1, COUNTRY_INFO!$F54*0.33, IF(COUNTRY_INFO!$K54=2, COUNTRY_INFO!$F54*0.5, COUNTRY_INFO!$F54))), 0))</f>
        <v>6372</v>
      </c>
      <c r="E54" s="15">
        <f>IF(INTRO!$E$43="Non-endemic", 0, IF(COUNTRY_INFO!$K54&gt;0, IF(COUNTRY_INFO!$K54=4, 0, IF(COUNTRY_INFO!$K54=1, 0, IF(COUNTRY_INFO!$K54=2, COUNTRY_INFO!$G54*0.2, COUNTRY_INFO!$G54))), 0))</f>
        <v>4824.6000000000004</v>
      </c>
      <c r="F54" s="15">
        <f t="shared" si="9"/>
        <v>11196.6</v>
      </c>
      <c r="G54" s="16">
        <f>IF(INTRO!$E$43="Non-endemic", "Not required", COUNTRY_INFO!S54)</f>
        <v>0</v>
      </c>
      <c r="H54" s="110"/>
      <c r="I54" s="15">
        <f>IF($D54=0,0,IF(AND($G54&gt;0,$H54&lt;&gt;"Yes"),D54,IF(AND($G54&gt;0,$H54="Yes"),COUNTRY_INFO!$F54,0)))</f>
        <v>0</v>
      </c>
      <c r="J54" s="3"/>
      <c r="K54" s="52">
        <f t="shared" si="10"/>
        <v>0</v>
      </c>
      <c r="L54" s="52">
        <f t="shared" si="11"/>
        <v>0</v>
      </c>
      <c r="M54" s="15">
        <f t="shared" si="12"/>
        <v>0</v>
      </c>
      <c r="N54" s="52">
        <f t="shared" si="13"/>
        <v>0</v>
      </c>
      <c r="O54" s="15">
        <f t="shared" si="14"/>
        <v>0</v>
      </c>
      <c r="P54" s="27"/>
      <c r="Q54" s="17">
        <f t="shared" si="15"/>
        <v>0</v>
      </c>
      <c r="R54" s="17">
        <f t="shared" si="16"/>
        <v>0</v>
      </c>
    </row>
    <row r="55" spans="1:18" x14ac:dyDescent="0.25">
      <c r="A55" s="14" t="str">
        <f>IF(INTRO!$E$43="Non-endemic"," ", IF(COUNTRY_INFO!A55=0," ",COUNTRY_INFO!A55))</f>
        <v>Angola</v>
      </c>
      <c r="B55" s="14" t="str">
        <f>IF(INTRO!$E$43="Non-endemic"," ", IF(COUNTRY_INFO!B55=0," ",COUNTRY_INFO!B55))</f>
        <v>HUILA</v>
      </c>
      <c r="C55" s="14" t="str">
        <f>IF(INTRO!$E$43="Non-endemic"," ", IF(COUNTRY_INFO!C55=0," ",COUNTRY_INFO!C55))</f>
        <v>CACONDA</v>
      </c>
      <c r="D55" s="15">
        <f>IF(INTRO!$E$43="Non-endemic", 0, IF(COUNTRY_INFO!$K55&gt;0, IF(COUNTRY_INFO!$K55=4, 0, IF(COUNTRY_INFO!$K55=1, COUNTRY_INFO!$F55*0.33, IF(COUNTRY_INFO!$K55=2, COUNTRY_INFO!$F55*0.5, COUNTRY_INFO!$F55))), 0))</f>
        <v>23870.5</v>
      </c>
      <c r="E55" s="15">
        <f>IF(INTRO!$E$43="Non-endemic", 0, IF(COUNTRY_INFO!$K55&gt;0, IF(COUNTRY_INFO!$K55=4, 0, IF(COUNTRY_INFO!$K55=1, 0, IF(COUNTRY_INFO!$K55=2, COUNTRY_INFO!$G55*0.2, COUNTRY_INFO!$G55))), 0))</f>
        <v>18073.2</v>
      </c>
      <c r="F55" s="15">
        <f t="shared" si="9"/>
        <v>41943.7</v>
      </c>
      <c r="G55" s="16">
        <f>IF(INTRO!$E$43="Non-endemic", "Not required", COUNTRY_INFO!S55)</f>
        <v>0</v>
      </c>
      <c r="H55" s="110"/>
      <c r="I55" s="15">
        <f>IF($D55=0,0,IF(AND($G55&gt;0,$H55&lt;&gt;"Yes"),D55,IF(AND($G55&gt;0,$H55="Yes"),COUNTRY_INFO!$F55,0)))</f>
        <v>0</v>
      </c>
      <c r="J55" s="3"/>
      <c r="K55" s="52">
        <f t="shared" si="10"/>
        <v>0</v>
      </c>
      <c r="L55" s="52">
        <f t="shared" si="11"/>
        <v>0</v>
      </c>
      <c r="M55" s="15">
        <f t="shared" si="12"/>
        <v>0</v>
      </c>
      <c r="N55" s="52">
        <f t="shared" si="13"/>
        <v>0</v>
      </c>
      <c r="O55" s="15">
        <f t="shared" si="14"/>
        <v>0</v>
      </c>
      <c r="P55" s="27"/>
      <c r="Q55" s="17">
        <f t="shared" si="15"/>
        <v>0</v>
      </c>
      <c r="R55" s="17">
        <f t="shared" si="16"/>
        <v>0</v>
      </c>
    </row>
    <row r="56" spans="1:18" x14ac:dyDescent="0.25">
      <c r="A56" s="14" t="str">
        <f>IF(INTRO!$E$43="Non-endemic"," ", IF(COUNTRY_INFO!A56=0," ",COUNTRY_INFO!A56))</f>
        <v>Angola</v>
      </c>
      <c r="B56" s="14" t="str">
        <f>IF(INTRO!$E$43="Non-endemic"," ", IF(COUNTRY_INFO!B56=0," ",COUNTRY_INFO!B56))</f>
        <v>HUILA</v>
      </c>
      <c r="C56" s="14" t="str">
        <f>IF(INTRO!$E$43="Non-endemic"," ", IF(COUNTRY_INFO!C56=0," ",COUNTRY_INFO!C56))</f>
        <v>CACULA</v>
      </c>
      <c r="D56" s="15">
        <f>IF(INTRO!$E$43="Non-endemic", 0, IF(COUNTRY_INFO!$K56&gt;0, IF(COUNTRY_INFO!$K56=4, 0, IF(COUNTRY_INFO!$K56=1, COUNTRY_INFO!$F56*0.33, IF(COUNTRY_INFO!$K56=2, COUNTRY_INFO!$F56*0.5, COUNTRY_INFO!$F56))), 0))</f>
        <v>19168.5</v>
      </c>
      <c r="E56" s="15">
        <f>IF(INTRO!$E$43="Non-endemic", 0, IF(COUNTRY_INFO!$K56&gt;0, IF(COUNTRY_INFO!$K56=4, 0, IF(COUNTRY_INFO!$K56=1, 0, IF(COUNTRY_INFO!$K56=2, COUNTRY_INFO!$G56*0.2, COUNTRY_INFO!$G56))), 0))</f>
        <v>14513.400000000001</v>
      </c>
      <c r="F56" s="15">
        <f t="shared" si="9"/>
        <v>33681.9</v>
      </c>
      <c r="G56" s="16">
        <f>IF(INTRO!$E$43="Non-endemic", "Not required", COUNTRY_INFO!S56)</f>
        <v>0</v>
      </c>
      <c r="H56" s="110"/>
      <c r="I56" s="15">
        <f>IF($D56=0,0,IF(AND($G56&gt;0,$H56&lt;&gt;"Yes"),D56,IF(AND($G56&gt;0,$H56="Yes"),COUNTRY_INFO!$F56,0)))</f>
        <v>0</v>
      </c>
      <c r="J56" s="3"/>
      <c r="K56" s="52">
        <f t="shared" si="10"/>
        <v>0</v>
      </c>
      <c r="L56" s="52">
        <f t="shared" si="11"/>
        <v>0</v>
      </c>
      <c r="M56" s="15">
        <f t="shared" si="12"/>
        <v>0</v>
      </c>
      <c r="N56" s="52">
        <f t="shared" si="13"/>
        <v>0</v>
      </c>
      <c r="O56" s="15">
        <f t="shared" si="14"/>
        <v>0</v>
      </c>
      <c r="P56" s="27"/>
      <c r="Q56" s="17">
        <f t="shared" si="15"/>
        <v>0</v>
      </c>
      <c r="R56" s="17">
        <f t="shared" si="16"/>
        <v>0</v>
      </c>
    </row>
    <row r="57" spans="1:18" x14ac:dyDescent="0.25">
      <c r="A57" s="14" t="str">
        <f>IF(INTRO!$E$43="Non-endemic"," ", IF(COUNTRY_INFO!A57=0," ",COUNTRY_INFO!A57))</f>
        <v>Angola</v>
      </c>
      <c r="B57" s="14" t="str">
        <f>IF(INTRO!$E$43="Non-endemic"," ", IF(COUNTRY_INFO!B57=0," ",COUNTRY_INFO!B57))</f>
        <v>HUILA</v>
      </c>
      <c r="C57" s="14" t="str">
        <f>IF(INTRO!$E$43="Non-endemic"," ", IF(COUNTRY_INFO!C57=0," ",COUNTRY_INFO!C57))</f>
        <v>CALUQUEMBE</v>
      </c>
      <c r="D57" s="15">
        <f>IF(INTRO!$E$43="Non-endemic", 0, IF(COUNTRY_INFO!$K57&gt;0, IF(COUNTRY_INFO!$K57=4, 0, IF(COUNTRY_INFO!$K57=1, COUNTRY_INFO!$F57*0.33, IF(COUNTRY_INFO!$K57=2, COUNTRY_INFO!$F57*0.5, COUNTRY_INFO!$F57))), 0))</f>
        <v>25290.5</v>
      </c>
      <c r="E57" s="15">
        <f>IF(INTRO!$E$43="Non-endemic", 0, IF(COUNTRY_INFO!$K57&gt;0, IF(COUNTRY_INFO!$K57=4, 0, IF(COUNTRY_INFO!$K57=1, 0, IF(COUNTRY_INFO!$K57=2, COUNTRY_INFO!$G57*0.2, COUNTRY_INFO!$G57))), 0))</f>
        <v>19148.400000000001</v>
      </c>
      <c r="F57" s="15">
        <f t="shared" si="9"/>
        <v>44438.9</v>
      </c>
      <c r="G57" s="16">
        <f>IF(INTRO!$E$43="Non-endemic", "Not required", COUNTRY_INFO!S57)</f>
        <v>0</v>
      </c>
      <c r="H57" s="110"/>
      <c r="I57" s="15">
        <f>IF($D57=0,0,IF(AND($G57&gt;0,$H57&lt;&gt;"Yes"),D57,IF(AND($G57&gt;0,$H57="Yes"),COUNTRY_INFO!$F57,0)))</f>
        <v>0</v>
      </c>
      <c r="J57" s="3"/>
      <c r="K57" s="52">
        <f t="shared" si="10"/>
        <v>0</v>
      </c>
      <c r="L57" s="52">
        <f t="shared" si="11"/>
        <v>0</v>
      </c>
      <c r="M57" s="15">
        <f t="shared" si="12"/>
        <v>0</v>
      </c>
      <c r="N57" s="52">
        <f t="shared" si="13"/>
        <v>0</v>
      </c>
      <c r="O57" s="15">
        <f t="shared" si="14"/>
        <v>0</v>
      </c>
      <c r="P57" s="27"/>
      <c r="Q57" s="17">
        <f t="shared" si="15"/>
        <v>0</v>
      </c>
      <c r="R57" s="17">
        <f t="shared" si="16"/>
        <v>0</v>
      </c>
    </row>
    <row r="58" spans="1:18" x14ac:dyDescent="0.25">
      <c r="A58" s="14" t="str">
        <f>IF(INTRO!$E$43="Non-endemic"," ", IF(COUNTRY_INFO!A58=0," ",COUNTRY_INFO!A58))</f>
        <v>Angola</v>
      </c>
      <c r="B58" s="14" t="str">
        <f>IF(INTRO!$E$43="Non-endemic"," ", IF(COUNTRY_INFO!B58=0," ",COUNTRY_INFO!B58))</f>
        <v>HUILA</v>
      </c>
      <c r="C58" s="14" t="str">
        <f>IF(INTRO!$E$43="Non-endemic"," ", IF(COUNTRY_INFO!C58=0," ",COUNTRY_INFO!C58))</f>
        <v>CHIBIA</v>
      </c>
      <c r="D58" s="15">
        <f>IF(INTRO!$E$43="Non-endemic", 0, IF(COUNTRY_INFO!$K58&gt;0, IF(COUNTRY_INFO!$K58=4, 0, IF(COUNTRY_INFO!$K58=1, COUNTRY_INFO!$F58*0.33, IF(COUNTRY_INFO!$K58=2, COUNTRY_INFO!$F58*0.5, COUNTRY_INFO!$F58))), 0))</f>
        <v>27083</v>
      </c>
      <c r="E58" s="15">
        <f>IF(INTRO!$E$43="Non-endemic", 0, IF(COUNTRY_INFO!$K58&gt;0, IF(COUNTRY_INFO!$K58=4, 0, IF(COUNTRY_INFO!$K58=1, 0, IF(COUNTRY_INFO!$K58=2, COUNTRY_INFO!$G58*0.2, COUNTRY_INFO!$G58))), 0))</f>
        <v>20505.800000000003</v>
      </c>
      <c r="F58" s="15">
        <f t="shared" si="9"/>
        <v>47588.800000000003</v>
      </c>
      <c r="G58" s="16">
        <f>IF(INTRO!$E$43="Non-endemic", "Not required", COUNTRY_INFO!S58)</f>
        <v>0</v>
      </c>
      <c r="H58" s="110"/>
      <c r="I58" s="15">
        <f>IF($D58=0,0,IF(AND($G58&gt;0,$H58&lt;&gt;"Yes"),D58,IF(AND($G58&gt;0,$H58="Yes"),COUNTRY_INFO!$F58,0)))</f>
        <v>0</v>
      </c>
      <c r="J58" s="3"/>
      <c r="K58" s="52">
        <f t="shared" si="10"/>
        <v>0</v>
      </c>
      <c r="L58" s="52">
        <f t="shared" si="11"/>
        <v>0</v>
      </c>
      <c r="M58" s="15">
        <f t="shared" si="12"/>
        <v>0</v>
      </c>
      <c r="N58" s="52">
        <f t="shared" si="13"/>
        <v>0</v>
      </c>
      <c r="O58" s="15">
        <f t="shared" si="14"/>
        <v>0</v>
      </c>
      <c r="P58" s="27"/>
      <c r="Q58" s="17">
        <f t="shared" si="15"/>
        <v>0</v>
      </c>
      <c r="R58" s="17">
        <f t="shared" si="16"/>
        <v>0</v>
      </c>
    </row>
    <row r="59" spans="1:18" x14ac:dyDescent="0.25">
      <c r="A59" s="14" t="str">
        <f>IF(INTRO!$E$43="Non-endemic"," ", IF(COUNTRY_INFO!A59=0," ",COUNTRY_INFO!A59))</f>
        <v>Angola</v>
      </c>
      <c r="B59" s="14" t="str">
        <f>IF(INTRO!$E$43="Non-endemic"," ", IF(COUNTRY_INFO!B59=0," ",COUNTRY_INFO!B59))</f>
        <v>HUILA</v>
      </c>
      <c r="C59" s="14" t="str">
        <f>IF(INTRO!$E$43="Non-endemic"," ", IF(COUNTRY_INFO!C59=0," ",COUNTRY_INFO!C59))</f>
        <v>CHICOMBA</v>
      </c>
      <c r="D59" s="15">
        <f>IF(INTRO!$E$43="Non-endemic", 0, IF(COUNTRY_INFO!$K59&gt;0, IF(COUNTRY_INFO!$K59=4, 0, IF(COUNTRY_INFO!$K59=1, COUNTRY_INFO!$F59*0.33, IF(COUNTRY_INFO!$K59=2, COUNTRY_INFO!$F59*0.5, COUNTRY_INFO!$F59))), 0))</f>
        <v>18999</v>
      </c>
      <c r="E59" s="15">
        <f>IF(INTRO!$E$43="Non-endemic", 0, IF(COUNTRY_INFO!$K59&gt;0, IF(COUNTRY_INFO!$K59=4, 0, IF(COUNTRY_INFO!$K59=1, 0, IF(COUNTRY_INFO!$K59=2, COUNTRY_INFO!$G59*0.2, COUNTRY_INFO!$G59))), 0))</f>
        <v>14384.800000000001</v>
      </c>
      <c r="F59" s="15">
        <f t="shared" si="9"/>
        <v>33383.800000000003</v>
      </c>
      <c r="G59" s="16">
        <f>IF(INTRO!$E$43="Non-endemic", "Not required", COUNTRY_INFO!S59)</f>
        <v>0</v>
      </c>
      <c r="H59" s="110"/>
      <c r="I59" s="15">
        <f>IF($D59=0,0,IF(AND($G59&gt;0,$H59&lt;&gt;"Yes"),D59,IF(AND($G59&gt;0,$H59="Yes"),COUNTRY_INFO!$F59,0)))</f>
        <v>0</v>
      </c>
      <c r="J59" s="3"/>
      <c r="K59" s="52">
        <f t="shared" si="10"/>
        <v>0</v>
      </c>
      <c r="L59" s="52">
        <f t="shared" si="11"/>
        <v>0</v>
      </c>
      <c r="M59" s="15">
        <f t="shared" si="12"/>
        <v>0</v>
      </c>
      <c r="N59" s="52">
        <f t="shared" si="13"/>
        <v>0</v>
      </c>
      <c r="O59" s="15">
        <f t="shared" si="14"/>
        <v>0</v>
      </c>
      <c r="P59" s="27"/>
      <c r="Q59" s="17">
        <f t="shared" si="15"/>
        <v>0</v>
      </c>
      <c r="R59" s="17">
        <f t="shared" si="16"/>
        <v>0</v>
      </c>
    </row>
    <row r="60" spans="1:18" x14ac:dyDescent="0.25">
      <c r="A60" s="14" t="str">
        <f>IF(INTRO!$E$43="Non-endemic"," ", IF(COUNTRY_INFO!A60=0," ",COUNTRY_INFO!A60))</f>
        <v>Angola</v>
      </c>
      <c r="B60" s="14" t="str">
        <f>IF(INTRO!$E$43="Non-endemic"," ", IF(COUNTRY_INFO!B60=0," ",COUNTRY_INFO!B60))</f>
        <v>HUILA</v>
      </c>
      <c r="C60" s="14" t="str">
        <f>IF(INTRO!$E$43="Non-endemic"," ", IF(COUNTRY_INFO!C60=0," ",COUNTRY_INFO!C60))</f>
        <v>CHIPINDO</v>
      </c>
      <c r="D60" s="15">
        <f>IF(INTRO!$E$43="Non-endemic", 0, IF(COUNTRY_INFO!$K60&gt;0, IF(COUNTRY_INFO!$K60=4, 0, IF(COUNTRY_INFO!$K60=1, COUNTRY_INFO!$F60*0.33, IF(COUNTRY_INFO!$K60=2, COUNTRY_INFO!$F60*0.5, COUNTRY_INFO!$F60))), 0))</f>
        <v>9163.5</v>
      </c>
      <c r="E60" s="15">
        <f>IF(INTRO!$E$43="Non-endemic", 0, IF(COUNTRY_INFO!$K60&gt;0, IF(COUNTRY_INFO!$K60=4, 0, IF(COUNTRY_INFO!$K60=1, 0, IF(COUNTRY_INFO!$K60=2, COUNTRY_INFO!$G60*0.2, COUNTRY_INFO!$G60))), 0))</f>
        <v>6938</v>
      </c>
      <c r="F60" s="15">
        <f t="shared" si="9"/>
        <v>16101.5</v>
      </c>
      <c r="G60" s="16">
        <f>IF(INTRO!$E$43="Non-endemic", "Not required", COUNTRY_INFO!S60)</f>
        <v>0</v>
      </c>
      <c r="H60" s="110"/>
      <c r="I60" s="15">
        <f>IF($D60=0,0,IF(AND($G60&gt;0,$H60&lt;&gt;"Yes"),D60,IF(AND($G60&gt;0,$H60="Yes"),COUNTRY_INFO!$F60,0)))</f>
        <v>0</v>
      </c>
      <c r="J60" s="3"/>
      <c r="K60" s="52">
        <f t="shared" si="10"/>
        <v>0</v>
      </c>
      <c r="L60" s="52">
        <f t="shared" si="11"/>
        <v>0</v>
      </c>
      <c r="M60" s="15">
        <f t="shared" si="12"/>
        <v>0</v>
      </c>
      <c r="N60" s="52">
        <f t="shared" si="13"/>
        <v>0</v>
      </c>
      <c r="O60" s="15">
        <f t="shared" si="14"/>
        <v>0</v>
      </c>
      <c r="P60" s="27"/>
      <c r="Q60" s="17">
        <f t="shared" si="15"/>
        <v>0</v>
      </c>
      <c r="R60" s="17">
        <f t="shared" si="16"/>
        <v>0</v>
      </c>
    </row>
    <row r="61" spans="1:18" x14ac:dyDescent="0.25">
      <c r="A61" s="14" t="str">
        <f>IF(INTRO!$E$43="Non-endemic"," ", IF(COUNTRY_INFO!A61=0," ",COUNTRY_INFO!A61))</f>
        <v>Angola</v>
      </c>
      <c r="B61" s="14" t="str">
        <f>IF(INTRO!$E$43="Non-endemic"," ", IF(COUNTRY_INFO!B61=0," ",COUNTRY_INFO!B61))</f>
        <v>HUILA</v>
      </c>
      <c r="C61" s="14" t="str">
        <f>IF(INTRO!$E$43="Non-endemic"," ", IF(COUNTRY_INFO!C61=0," ",COUNTRY_INFO!C61))</f>
        <v>GAMBOS</v>
      </c>
      <c r="D61" s="15">
        <f>IF(INTRO!$E$43="Non-endemic", 0, IF(COUNTRY_INFO!$K61&gt;0, IF(COUNTRY_INFO!$K61=4, 0, IF(COUNTRY_INFO!$K61=1, COUNTRY_INFO!$F61*0.33, IF(COUNTRY_INFO!$K61=2, COUNTRY_INFO!$F61*0.5, COUNTRY_INFO!$F61))), 0))</f>
        <v>11343</v>
      </c>
      <c r="E61" s="15">
        <f>IF(INTRO!$E$43="Non-endemic", 0, IF(COUNTRY_INFO!$K61&gt;0, IF(COUNTRY_INFO!$K61=4, 0, IF(COUNTRY_INFO!$K61=1, 0, IF(COUNTRY_INFO!$K61=2, COUNTRY_INFO!$G61*0.2, COUNTRY_INFO!$G61))), 0))</f>
        <v>8588.4</v>
      </c>
      <c r="F61" s="15">
        <f t="shared" si="9"/>
        <v>19931.400000000001</v>
      </c>
      <c r="G61" s="16">
        <f>IF(INTRO!$E$43="Non-endemic", "Not required", COUNTRY_INFO!S61)</f>
        <v>0</v>
      </c>
      <c r="H61" s="110"/>
      <c r="I61" s="15">
        <f>IF($D61=0,0,IF(AND($G61&gt;0,$H61&lt;&gt;"Yes"),D61,IF(AND($G61&gt;0,$H61="Yes"),COUNTRY_INFO!$F61,0)))</f>
        <v>0</v>
      </c>
      <c r="J61" s="3"/>
      <c r="K61" s="52">
        <f t="shared" si="10"/>
        <v>0</v>
      </c>
      <c r="L61" s="52">
        <f t="shared" si="11"/>
        <v>0</v>
      </c>
      <c r="M61" s="15">
        <f t="shared" si="12"/>
        <v>0</v>
      </c>
      <c r="N61" s="52">
        <f t="shared" si="13"/>
        <v>0</v>
      </c>
      <c r="O61" s="15">
        <f t="shared" si="14"/>
        <v>0</v>
      </c>
      <c r="P61" s="27"/>
      <c r="Q61" s="17">
        <f t="shared" si="15"/>
        <v>0</v>
      </c>
      <c r="R61" s="17">
        <f t="shared" si="16"/>
        <v>0</v>
      </c>
    </row>
    <row r="62" spans="1:18" x14ac:dyDescent="0.25">
      <c r="A62" s="14" t="str">
        <f>IF(INTRO!$E$43="Non-endemic"," ", IF(COUNTRY_INFO!A62=0," ",COUNTRY_INFO!A62))</f>
        <v>Angola</v>
      </c>
      <c r="B62" s="14" t="str">
        <f>IF(INTRO!$E$43="Non-endemic"," ", IF(COUNTRY_INFO!B62=0," ",COUNTRY_INFO!B62))</f>
        <v>HUILA</v>
      </c>
      <c r="C62" s="14" t="str">
        <f>IF(INTRO!$E$43="Non-endemic"," ", IF(COUNTRY_INFO!C62=0," ",COUNTRY_INFO!C62))</f>
        <v>HUMPATA</v>
      </c>
      <c r="D62" s="15">
        <f>IF(INTRO!$E$43="Non-endemic", 0, IF(COUNTRY_INFO!$K62&gt;0, IF(COUNTRY_INFO!$K62=4, 0, IF(COUNTRY_INFO!$K62=1, COUNTRY_INFO!$F62*0.33, IF(COUNTRY_INFO!$K62=2, COUNTRY_INFO!$F62*0.5, COUNTRY_INFO!$F62))), 0))</f>
        <v>12353.5</v>
      </c>
      <c r="E62" s="15">
        <f>IF(INTRO!$E$43="Non-endemic", 0, IF(COUNTRY_INFO!$K62&gt;0, IF(COUNTRY_INFO!$K62=4, 0, IF(COUNTRY_INFO!$K62=1, 0, IF(COUNTRY_INFO!$K62=2, COUNTRY_INFO!$G62*0.2, COUNTRY_INFO!$G62))), 0))</f>
        <v>9353.6</v>
      </c>
      <c r="F62" s="15">
        <f t="shared" si="9"/>
        <v>21707.1</v>
      </c>
      <c r="G62" s="16">
        <f>IF(INTRO!$E$43="Non-endemic", "Not required", COUNTRY_INFO!S62)</f>
        <v>0</v>
      </c>
      <c r="H62" s="110"/>
      <c r="I62" s="15">
        <f>IF($D62=0,0,IF(AND($G62&gt;0,$H62&lt;&gt;"Yes"),D62,IF(AND($G62&gt;0,$H62="Yes"),COUNTRY_INFO!$F62,0)))</f>
        <v>0</v>
      </c>
      <c r="J62" s="3"/>
      <c r="K62" s="52">
        <f t="shared" si="10"/>
        <v>0</v>
      </c>
      <c r="L62" s="52">
        <f t="shared" si="11"/>
        <v>0</v>
      </c>
      <c r="M62" s="15">
        <f t="shared" si="12"/>
        <v>0</v>
      </c>
      <c r="N62" s="52">
        <f t="shared" si="13"/>
        <v>0</v>
      </c>
      <c r="O62" s="15">
        <f t="shared" si="14"/>
        <v>0</v>
      </c>
      <c r="P62" s="27"/>
      <c r="Q62" s="17">
        <f t="shared" si="15"/>
        <v>0</v>
      </c>
      <c r="R62" s="17">
        <f t="shared" si="16"/>
        <v>0</v>
      </c>
    </row>
    <row r="63" spans="1:18" x14ac:dyDescent="0.25">
      <c r="A63" s="14" t="str">
        <f>IF(INTRO!$E$43="Non-endemic"," ", IF(COUNTRY_INFO!A63=0," ",COUNTRY_INFO!A63))</f>
        <v>Angola</v>
      </c>
      <c r="B63" s="14" t="str">
        <f>IF(INTRO!$E$43="Non-endemic"," ", IF(COUNTRY_INFO!B63=0," ",COUNTRY_INFO!B63))</f>
        <v>HUILA</v>
      </c>
      <c r="C63" s="14" t="str">
        <f>IF(INTRO!$E$43="Non-endemic"," ", IF(COUNTRY_INFO!C63=0," ",COUNTRY_INFO!C63))</f>
        <v>JAMBA</v>
      </c>
      <c r="D63" s="15">
        <f>IF(INTRO!$E$43="Non-endemic", 0, IF(COUNTRY_INFO!$K63&gt;0, IF(COUNTRY_INFO!$K63=4, 0, IF(COUNTRY_INFO!$K63=1, COUNTRY_INFO!$F63*0.33, IF(COUNTRY_INFO!$K63=2, COUNTRY_INFO!$F63*0.5, COUNTRY_INFO!$F63))), 0))</f>
        <v>15063.5</v>
      </c>
      <c r="E63" s="15">
        <f>IF(INTRO!$E$43="Non-endemic", 0, IF(COUNTRY_INFO!$K63&gt;0, IF(COUNTRY_INFO!$K63=4, 0, IF(COUNTRY_INFO!$K63=1, 0, IF(COUNTRY_INFO!$K63=2, COUNTRY_INFO!$G63*0.2, COUNTRY_INFO!$G63))), 0))</f>
        <v>11405</v>
      </c>
      <c r="F63" s="15">
        <f t="shared" si="9"/>
        <v>26468.5</v>
      </c>
      <c r="G63" s="16">
        <f>IF(INTRO!$E$43="Non-endemic", "Not required", COUNTRY_INFO!S63)</f>
        <v>0</v>
      </c>
      <c r="H63" s="110"/>
      <c r="I63" s="15">
        <f>IF($D63=0,0,IF(AND($G63&gt;0,$H63&lt;&gt;"Yes"),D63,IF(AND($G63&gt;0,$H63="Yes"),COUNTRY_INFO!$F63,0)))</f>
        <v>0</v>
      </c>
      <c r="J63" s="3"/>
      <c r="K63" s="52">
        <f t="shared" si="10"/>
        <v>0</v>
      </c>
      <c r="L63" s="52">
        <f t="shared" si="11"/>
        <v>0</v>
      </c>
      <c r="M63" s="15">
        <f t="shared" si="12"/>
        <v>0</v>
      </c>
      <c r="N63" s="52">
        <f t="shared" si="13"/>
        <v>0</v>
      </c>
      <c r="O63" s="15">
        <f t="shared" si="14"/>
        <v>0</v>
      </c>
      <c r="P63" s="27"/>
      <c r="Q63" s="17">
        <f t="shared" si="15"/>
        <v>0</v>
      </c>
      <c r="R63" s="17">
        <f t="shared" si="16"/>
        <v>0</v>
      </c>
    </row>
    <row r="64" spans="1:18" x14ac:dyDescent="0.25">
      <c r="A64" s="14" t="str">
        <f>IF(INTRO!$E$43="Non-endemic"," ", IF(COUNTRY_INFO!A64=0," ",COUNTRY_INFO!A64))</f>
        <v>Angola</v>
      </c>
      <c r="B64" s="14" t="str">
        <f>IF(INTRO!$E$43="Non-endemic"," ", IF(COUNTRY_INFO!B64=0," ",COUNTRY_INFO!B64))</f>
        <v>HUILA</v>
      </c>
      <c r="C64" s="14" t="str">
        <f>IF(INTRO!$E$43="Non-endemic"," ", IF(COUNTRY_INFO!C64=0," ",COUNTRY_INFO!C64))</f>
        <v>KUVANGO</v>
      </c>
      <c r="D64" s="15">
        <f>IF(INTRO!$E$43="Non-endemic", 0, IF(COUNTRY_INFO!$K64&gt;0, IF(COUNTRY_INFO!$K64=4, 0, IF(COUNTRY_INFO!$K64=1, COUNTRY_INFO!$F64*0.33, IF(COUNTRY_INFO!$K64=2, COUNTRY_INFO!$F64*0.5, COUNTRY_INFO!$F64))), 0))</f>
        <v>11316</v>
      </c>
      <c r="E64" s="15">
        <f>IF(INTRO!$E$43="Non-endemic", 0, IF(COUNTRY_INFO!$K64&gt;0, IF(COUNTRY_INFO!$K64=4, 0, IF(COUNTRY_INFO!$K64=1, 0, IF(COUNTRY_INFO!$K64=2, COUNTRY_INFO!$G64*0.2, COUNTRY_INFO!$G64))), 0))</f>
        <v>8567.8000000000011</v>
      </c>
      <c r="F64" s="15">
        <f t="shared" si="9"/>
        <v>19883.800000000003</v>
      </c>
      <c r="G64" s="16">
        <f>IF(INTRO!$E$43="Non-endemic", "Not required", COUNTRY_INFO!S64)</f>
        <v>0</v>
      </c>
      <c r="H64" s="110"/>
      <c r="I64" s="15">
        <f>IF($D64=0,0,IF(AND($G64&gt;0,$H64&lt;&gt;"Yes"),D64,IF(AND($G64&gt;0,$H64="Yes"),COUNTRY_INFO!$F64,0)))</f>
        <v>0</v>
      </c>
      <c r="J64" s="3"/>
      <c r="K64" s="52">
        <f t="shared" si="10"/>
        <v>0</v>
      </c>
      <c r="L64" s="52">
        <f t="shared" si="11"/>
        <v>0</v>
      </c>
      <c r="M64" s="15">
        <f t="shared" si="12"/>
        <v>0</v>
      </c>
      <c r="N64" s="52">
        <f t="shared" si="13"/>
        <v>0</v>
      </c>
      <c r="O64" s="15">
        <f t="shared" si="14"/>
        <v>0</v>
      </c>
      <c r="P64" s="27"/>
      <c r="Q64" s="17">
        <f t="shared" si="15"/>
        <v>0</v>
      </c>
      <c r="R64" s="17">
        <f t="shared" si="16"/>
        <v>0</v>
      </c>
    </row>
    <row r="65" spans="1:18" x14ac:dyDescent="0.25">
      <c r="A65" s="14" t="str">
        <f>IF(INTRO!$E$43="Non-endemic"," ", IF(COUNTRY_INFO!A65=0," ",COUNTRY_INFO!A65))</f>
        <v>Angola</v>
      </c>
      <c r="B65" s="14" t="str">
        <f>IF(INTRO!$E$43="Non-endemic"," ", IF(COUNTRY_INFO!B65=0," ",COUNTRY_INFO!B65))</f>
        <v>HUILA</v>
      </c>
      <c r="C65" s="14" t="str">
        <f>IF(INTRO!$E$43="Non-endemic"," ", IF(COUNTRY_INFO!C65=0," ",COUNTRY_INFO!C65))</f>
        <v>LUBANGO</v>
      </c>
      <c r="D65" s="15">
        <f>IF(INTRO!$E$43="Non-endemic", 0, IF(COUNTRY_INFO!$K65&gt;0, IF(COUNTRY_INFO!$K65=4, 0, IF(COUNTRY_INFO!$K65=1, COUNTRY_INFO!$F65*0.33, IF(COUNTRY_INFO!$K65=2, COUNTRY_INFO!$F65*0.5, COUNTRY_INFO!$F65))), 0))</f>
        <v>109206</v>
      </c>
      <c r="E65" s="15">
        <f>IF(INTRO!$E$43="Non-endemic", 0, IF(COUNTRY_INFO!$K65&gt;0, IF(COUNTRY_INFO!$K65=4, 0, IF(COUNTRY_INFO!$K65=1, 0, IF(COUNTRY_INFO!$K65=2, COUNTRY_INFO!$G65*0.2, COUNTRY_INFO!$G65))), 0))</f>
        <v>82684.600000000006</v>
      </c>
      <c r="F65" s="15">
        <f t="shared" si="9"/>
        <v>191890.6</v>
      </c>
      <c r="G65" s="16">
        <f>IF(INTRO!$E$43="Non-endemic", "Not required", COUNTRY_INFO!S65)</f>
        <v>0</v>
      </c>
      <c r="H65" s="110"/>
      <c r="I65" s="15">
        <f>IF($D65=0,0,IF(AND($G65&gt;0,$H65&lt;&gt;"Yes"),D65,IF(AND($G65&gt;0,$H65="Yes"),COUNTRY_INFO!$F65,0)))</f>
        <v>0</v>
      </c>
      <c r="J65" s="3"/>
      <c r="K65" s="52">
        <f t="shared" si="10"/>
        <v>0</v>
      </c>
      <c r="L65" s="52">
        <f t="shared" si="11"/>
        <v>0</v>
      </c>
      <c r="M65" s="15">
        <f t="shared" si="12"/>
        <v>0</v>
      </c>
      <c r="N65" s="52">
        <f t="shared" si="13"/>
        <v>0</v>
      </c>
      <c r="O65" s="15">
        <f t="shared" si="14"/>
        <v>0</v>
      </c>
      <c r="P65" s="27"/>
      <c r="Q65" s="17">
        <f t="shared" si="15"/>
        <v>0</v>
      </c>
      <c r="R65" s="17">
        <f t="shared" si="16"/>
        <v>0</v>
      </c>
    </row>
    <row r="66" spans="1:18" x14ac:dyDescent="0.25">
      <c r="A66" s="14" t="str">
        <f>IF(INTRO!$E$43="Non-endemic"," ", IF(COUNTRY_INFO!A66=0," ",COUNTRY_INFO!A66))</f>
        <v>Angola</v>
      </c>
      <c r="B66" s="14" t="str">
        <f>IF(INTRO!$E$43="Non-endemic"," ", IF(COUNTRY_INFO!B66=0," ",COUNTRY_INFO!B66))</f>
        <v>HUILA</v>
      </c>
      <c r="C66" s="14" t="str">
        <f>IF(INTRO!$E$43="Non-endemic"," ", IF(COUNTRY_INFO!C66=0," ",COUNTRY_INFO!C66))</f>
        <v>MATALA</v>
      </c>
      <c r="D66" s="15">
        <f>IF(INTRO!$E$43="Non-endemic", 0, IF(COUNTRY_INFO!$K66&gt;0, IF(COUNTRY_INFO!$K66=4, 0, IF(COUNTRY_INFO!$K66=1, COUNTRY_INFO!$F66*0.33, IF(COUNTRY_INFO!$K66=2, COUNTRY_INFO!$F66*0.5, COUNTRY_INFO!$F66))), 0))</f>
        <v>36414</v>
      </c>
      <c r="E66" s="15">
        <f>IF(INTRO!$E$43="Non-endemic", 0, IF(COUNTRY_INFO!$K66&gt;0, IF(COUNTRY_INFO!$K66=4, 0, IF(COUNTRY_INFO!$K66=1, 0, IF(COUNTRY_INFO!$K66=2, COUNTRY_INFO!$G66*0.2, COUNTRY_INFO!$G66))), 0))</f>
        <v>27570.600000000002</v>
      </c>
      <c r="F66" s="15">
        <f t="shared" si="9"/>
        <v>63984.600000000006</v>
      </c>
      <c r="G66" s="16">
        <f>IF(INTRO!$E$43="Non-endemic", "Not required", COUNTRY_INFO!S66)</f>
        <v>0</v>
      </c>
      <c r="H66" s="110"/>
      <c r="I66" s="15">
        <f>IF($D66=0,0,IF(AND($G66&gt;0,$H66&lt;&gt;"Yes"),D66,IF(AND($G66&gt;0,$H66="Yes"),COUNTRY_INFO!$F66,0)))</f>
        <v>0</v>
      </c>
      <c r="J66" s="3"/>
      <c r="K66" s="52">
        <f t="shared" si="10"/>
        <v>0</v>
      </c>
      <c r="L66" s="52">
        <f t="shared" si="11"/>
        <v>0</v>
      </c>
      <c r="M66" s="15">
        <f t="shared" si="12"/>
        <v>0</v>
      </c>
      <c r="N66" s="52">
        <f t="shared" si="13"/>
        <v>0</v>
      </c>
      <c r="O66" s="15">
        <f t="shared" si="14"/>
        <v>0</v>
      </c>
      <c r="P66" s="27"/>
      <c r="Q66" s="17">
        <f t="shared" si="15"/>
        <v>0</v>
      </c>
      <c r="R66" s="17">
        <f t="shared" si="16"/>
        <v>0</v>
      </c>
    </row>
    <row r="67" spans="1:18" x14ac:dyDescent="0.25">
      <c r="A67" s="14" t="str">
        <f>IF(INTRO!$E$43="Non-endemic"," ", IF(COUNTRY_INFO!A67=0," ",COUNTRY_INFO!A67))</f>
        <v>Angola</v>
      </c>
      <c r="B67" s="14" t="str">
        <f>IF(INTRO!$E$43="Non-endemic"," ", IF(COUNTRY_INFO!B67=0," ",COUNTRY_INFO!B67))</f>
        <v>HUILA</v>
      </c>
      <c r="C67" s="14" t="str">
        <f>IF(INTRO!$E$43="Non-endemic"," ", IF(COUNTRY_INFO!C67=0," ",COUNTRY_INFO!C67))</f>
        <v>QUILENGUES</v>
      </c>
      <c r="D67" s="15">
        <f>IF(INTRO!$E$43="Non-endemic", 0, IF(COUNTRY_INFO!$K67&gt;0, IF(COUNTRY_INFO!$K67=4, 0, IF(COUNTRY_INFO!$K67=1, COUNTRY_INFO!$F67*0.33, IF(COUNTRY_INFO!$K67=2, COUNTRY_INFO!$F67*0.5, COUNTRY_INFO!$F67))), 0))</f>
        <v>10252.5</v>
      </c>
      <c r="E67" s="15">
        <f>IF(INTRO!$E$43="Non-endemic", 0, IF(COUNTRY_INFO!$K67&gt;0, IF(COUNTRY_INFO!$K67=4, 0, IF(COUNTRY_INFO!$K67=1, 0, IF(COUNTRY_INFO!$K67=2, COUNTRY_INFO!$G67*0.2, COUNTRY_INFO!$G67))), 0))</f>
        <v>7762.6</v>
      </c>
      <c r="F67" s="15">
        <f t="shared" si="9"/>
        <v>18015.099999999999</v>
      </c>
      <c r="G67" s="16">
        <f>IF(INTRO!$E$43="Non-endemic", "Not required", COUNTRY_INFO!S67)</f>
        <v>0</v>
      </c>
      <c r="H67" s="110"/>
      <c r="I67" s="15">
        <f>IF($D67=0,0,IF(AND($G67&gt;0,$H67&lt;&gt;"Yes"),D67,IF(AND($G67&gt;0,$H67="Yes"),COUNTRY_INFO!$F67,0)))</f>
        <v>0</v>
      </c>
      <c r="J67" s="3"/>
      <c r="K67" s="52">
        <f t="shared" si="10"/>
        <v>0</v>
      </c>
      <c r="L67" s="52">
        <f t="shared" si="11"/>
        <v>0</v>
      </c>
      <c r="M67" s="15">
        <f t="shared" si="12"/>
        <v>0</v>
      </c>
      <c r="N67" s="52">
        <f t="shared" si="13"/>
        <v>0</v>
      </c>
      <c r="O67" s="15">
        <f t="shared" si="14"/>
        <v>0</v>
      </c>
      <c r="P67" s="27"/>
      <c r="Q67" s="17">
        <f t="shared" si="15"/>
        <v>0</v>
      </c>
      <c r="R67" s="17">
        <f t="shared" si="16"/>
        <v>0</v>
      </c>
    </row>
    <row r="68" spans="1:18" x14ac:dyDescent="0.25">
      <c r="A68" s="14" t="str">
        <f>IF(INTRO!$E$43="Non-endemic"," ", IF(COUNTRY_INFO!A68=0," ",COUNTRY_INFO!A68))</f>
        <v>Angola</v>
      </c>
      <c r="B68" s="14" t="str">
        <f>IF(INTRO!$E$43="Non-endemic"," ", IF(COUNTRY_INFO!B68=0," ",COUNTRY_INFO!B68))</f>
        <v>HUILA</v>
      </c>
      <c r="C68" s="14" t="str">
        <f>IF(INTRO!$E$43="Non-endemic"," ", IF(COUNTRY_INFO!C68=0," ",COUNTRY_INFO!C68))</f>
        <v>QUIPUNGO</v>
      </c>
      <c r="D68" s="15">
        <f>IF(INTRO!$E$43="Non-endemic", 0, IF(COUNTRY_INFO!$K68&gt;0, IF(COUNTRY_INFO!$K68=4, 0, IF(COUNTRY_INFO!$K68=1, COUNTRY_INFO!$F68*0.33, IF(COUNTRY_INFO!$K68=2, COUNTRY_INFO!$F68*0.5, COUNTRY_INFO!$F68))), 0))</f>
        <v>21930.5</v>
      </c>
      <c r="E68" s="15">
        <f>IF(INTRO!$E$43="Non-endemic", 0, IF(COUNTRY_INFO!$K68&gt;0, IF(COUNTRY_INFO!$K68=4, 0, IF(COUNTRY_INFO!$K68=1, 0, IF(COUNTRY_INFO!$K68=2, COUNTRY_INFO!$G68*0.2, COUNTRY_INFO!$G68))), 0))</f>
        <v>16604.600000000002</v>
      </c>
      <c r="F68" s="15">
        <f t="shared" si="9"/>
        <v>38535.100000000006</v>
      </c>
      <c r="G68" s="16">
        <f>IF(INTRO!$E$43="Non-endemic", "Not required", COUNTRY_INFO!S68)</f>
        <v>0</v>
      </c>
      <c r="H68" s="110"/>
      <c r="I68" s="15">
        <f>IF($D68=0,0,IF(AND($G68&gt;0,$H68&lt;&gt;"Yes"),D68,IF(AND($G68&gt;0,$H68="Yes"),COUNTRY_INFO!$F68,0)))</f>
        <v>0</v>
      </c>
      <c r="J68" s="3"/>
      <c r="K68" s="52">
        <f t="shared" si="10"/>
        <v>0</v>
      </c>
      <c r="L68" s="52">
        <f t="shared" si="11"/>
        <v>0</v>
      </c>
      <c r="M68" s="15">
        <f t="shared" si="12"/>
        <v>0</v>
      </c>
      <c r="N68" s="52">
        <f t="shared" si="13"/>
        <v>0</v>
      </c>
      <c r="O68" s="15">
        <f t="shared" si="14"/>
        <v>0</v>
      </c>
      <c r="P68" s="27"/>
      <c r="Q68" s="17">
        <f t="shared" si="15"/>
        <v>0</v>
      </c>
      <c r="R68" s="17">
        <f t="shared" si="16"/>
        <v>0</v>
      </c>
    </row>
    <row r="69" spans="1:18" x14ac:dyDescent="0.25">
      <c r="A69" s="14" t="str">
        <f>IF(INTRO!$E$43="Non-endemic"," ", IF(COUNTRY_INFO!A69=0," ",COUNTRY_INFO!A69))</f>
        <v>Angola</v>
      </c>
      <c r="B69" s="14" t="str">
        <f>IF(INTRO!$E$43="Non-endemic"," ", IF(COUNTRY_INFO!B69=0," ",COUNTRY_INFO!B69))</f>
        <v>KUANDO KUBANGO</v>
      </c>
      <c r="C69" s="14" t="str">
        <f>IF(INTRO!$E$43="Non-endemic"," ", IF(COUNTRY_INFO!C69=0," ",COUNTRY_INFO!C69))</f>
        <v>CALAI</v>
      </c>
      <c r="D69" s="15">
        <f>IF(INTRO!$E$43="Non-endemic", 0, IF(COUNTRY_INFO!$K69&gt;0, IF(COUNTRY_INFO!$K69=4, 0, IF(COUNTRY_INFO!$K69=1, COUNTRY_INFO!$F69*0.33, IF(COUNTRY_INFO!$K69=2, COUNTRY_INFO!$F69*0.5, COUNTRY_INFO!$F69))), 0))</f>
        <v>3021</v>
      </c>
      <c r="E69" s="15">
        <f>IF(INTRO!$E$43="Non-endemic", 0, IF(COUNTRY_INFO!$K69&gt;0, IF(COUNTRY_INFO!$K69=4, 0, IF(COUNTRY_INFO!$K69=1, 0, IF(COUNTRY_INFO!$K69=2, COUNTRY_INFO!$G69*0.2, COUNTRY_INFO!$G69))), 0))</f>
        <v>2287.6</v>
      </c>
      <c r="F69" s="15">
        <f t="shared" si="9"/>
        <v>5308.6</v>
      </c>
      <c r="G69" s="16">
        <f>IF(INTRO!$E$43="Non-endemic", "Not required", COUNTRY_INFO!S69)</f>
        <v>1</v>
      </c>
      <c r="H69" s="110" t="s">
        <v>337</v>
      </c>
      <c r="I69" s="15">
        <f>IF($D69=0,0,IF(AND($G69&gt;0,$H69&lt;&gt;"Yes"),D69,IF(AND($G69&gt;0,$H69="Yes"),COUNTRY_INFO!$F69,0)))</f>
        <v>6042</v>
      </c>
      <c r="J69" s="3"/>
      <c r="K69" s="52">
        <f t="shared" si="10"/>
        <v>2287.6</v>
      </c>
      <c r="L69" s="52">
        <f t="shared" si="11"/>
        <v>8329.6</v>
      </c>
      <c r="M69" s="15">
        <f t="shared" si="12"/>
        <v>15105</v>
      </c>
      <c r="N69" s="52">
        <f t="shared" si="13"/>
        <v>6862.7999999999993</v>
      </c>
      <c r="O69" s="15">
        <f t="shared" si="14"/>
        <v>15105</v>
      </c>
      <c r="P69" s="27"/>
      <c r="Q69" s="17">
        <f t="shared" si="15"/>
        <v>15105</v>
      </c>
      <c r="R69" s="17">
        <f t="shared" si="16"/>
        <v>16</v>
      </c>
    </row>
    <row r="70" spans="1:18" x14ac:dyDescent="0.25">
      <c r="A70" s="14" t="str">
        <f>IF(INTRO!$E$43="Non-endemic"," ", IF(COUNTRY_INFO!A70=0," ",COUNTRY_INFO!A70))</f>
        <v>Angola</v>
      </c>
      <c r="B70" s="14" t="str">
        <f>IF(INTRO!$E$43="Non-endemic"," ", IF(COUNTRY_INFO!B70=0," ",COUNTRY_INFO!B70))</f>
        <v>KUANDO KUBANGO</v>
      </c>
      <c r="C70" s="14" t="str">
        <f>IF(INTRO!$E$43="Non-endemic"," ", IF(COUNTRY_INFO!C70=0," ",COUNTRY_INFO!C70))</f>
        <v>CUANGAR</v>
      </c>
      <c r="D70" s="15">
        <f>IF(INTRO!$E$43="Non-endemic", 0, IF(COUNTRY_INFO!$K70&gt;0, IF(COUNTRY_INFO!$K70=4, 0, IF(COUNTRY_INFO!$K70=1, COUNTRY_INFO!$F70*0.33, IF(COUNTRY_INFO!$K70=2, COUNTRY_INFO!$F70*0.5, COUNTRY_INFO!$F70))), 0))</f>
        <v>4080.5</v>
      </c>
      <c r="E70" s="15">
        <f>IF(INTRO!$E$43="Non-endemic", 0, IF(COUNTRY_INFO!$K70&gt;0, IF(COUNTRY_INFO!$K70=4, 0, IF(COUNTRY_INFO!$K70=1, 0, IF(COUNTRY_INFO!$K70=2, COUNTRY_INFO!$G70*0.2, COUNTRY_INFO!$G70))), 0))</f>
        <v>3089.4</v>
      </c>
      <c r="F70" s="15">
        <f t="shared" si="9"/>
        <v>7169.9</v>
      </c>
      <c r="G70" s="16">
        <f>IF(INTRO!$E$43="Non-endemic", "Not required", COUNTRY_INFO!S70)</f>
        <v>1</v>
      </c>
      <c r="H70" s="110" t="s">
        <v>337</v>
      </c>
      <c r="I70" s="15">
        <f>IF($D70=0,0,IF(AND($G70&gt;0,$H70&lt;&gt;"Yes"),D70,IF(AND($G70&gt;0,$H70="Yes"),COUNTRY_INFO!$F70,0)))</f>
        <v>8161</v>
      </c>
      <c r="J70" s="3"/>
      <c r="K70" s="52">
        <f t="shared" si="10"/>
        <v>3089.4</v>
      </c>
      <c r="L70" s="52">
        <f t="shared" si="11"/>
        <v>11250.4</v>
      </c>
      <c r="M70" s="15">
        <f t="shared" si="12"/>
        <v>20402.5</v>
      </c>
      <c r="N70" s="52">
        <f t="shared" si="13"/>
        <v>9268.2000000000007</v>
      </c>
      <c r="O70" s="15">
        <f t="shared" si="14"/>
        <v>20402.5</v>
      </c>
      <c r="P70" s="27"/>
      <c r="Q70" s="17">
        <f t="shared" si="15"/>
        <v>20402.5</v>
      </c>
      <c r="R70" s="17">
        <f t="shared" si="16"/>
        <v>21</v>
      </c>
    </row>
    <row r="71" spans="1:18" x14ac:dyDescent="0.25">
      <c r="A71" s="14" t="str">
        <f>IF(INTRO!$E$43="Non-endemic"," ", IF(COUNTRY_INFO!A71=0," ",COUNTRY_INFO!A71))</f>
        <v>Angola</v>
      </c>
      <c r="B71" s="14" t="str">
        <f>IF(INTRO!$E$43="Non-endemic"," ", IF(COUNTRY_INFO!B71=0," ",COUNTRY_INFO!B71))</f>
        <v>KUANDO KUBANGO</v>
      </c>
      <c r="C71" s="14" t="str">
        <f>IF(INTRO!$E$43="Non-endemic"," ", IF(COUNTRY_INFO!C71=0," ",COUNTRY_INFO!C71))</f>
        <v>CUCHI</v>
      </c>
      <c r="D71" s="15">
        <f>IF(INTRO!$E$43="Non-endemic", 0, IF(COUNTRY_INFO!$K71&gt;0, IF(COUNTRY_INFO!$K71=4, 0, IF(COUNTRY_INFO!$K71=1, COUNTRY_INFO!$F71*0.33, IF(COUNTRY_INFO!$K71=2, COUNTRY_INFO!$F71*0.5, COUNTRY_INFO!$F71))), 0))</f>
        <v>6403.5</v>
      </c>
      <c r="E71" s="15">
        <f>IF(INTRO!$E$43="Non-endemic", 0, IF(COUNTRY_INFO!$K71&gt;0, IF(COUNTRY_INFO!$K71=4, 0, IF(COUNTRY_INFO!$K71=1, 0, IF(COUNTRY_INFO!$K71=2, COUNTRY_INFO!$G71*0.2, COUNTRY_INFO!$G71))), 0))</f>
        <v>4848.6000000000004</v>
      </c>
      <c r="F71" s="15">
        <f t="shared" si="9"/>
        <v>11252.1</v>
      </c>
      <c r="G71" s="16">
        <f>IF(INTRO!$E$43="Non-endemic", "Not required", COUNTRY_INFO!S71)</f>
        <v>1</v>
      </c>
      <c r="H71" s="110" t="s">
        <v>337</v>
      </c>
      <c r="I71" s="15">
        <f>IF($D71=0,0,IF(AND($G71&gt;0,$H71&lt;&gt;"Yes"),D71,IF(AND($G71&gt;0,$H71="Yes"),COUNTRY_INFO!$F71,0)))</f>
        <v>12807</v>
      </c>
      <c r="J71" s="3"/>
      <c r="K71" s="52">
        <f t="shared" si="10"/>
        <v>4848.6000000000004</v>
      </c>
      <c r="L71" s="52">
        <f t="shared" si="11"/>
        <v>17655.599999999999</v>
      </c>
      <c r="M71" s="15">
        <f t="shared" si="12"/>
        <v>32017.5</v>
      </c>
      <c r="N71" s="52">
        <f t="shared" si="13"/>
        <v>14545.800000000001</v>
      </c>
      <c r="O71" s="15">
        <f t="shared" si="14"/>
        <v>32017.5</v>
      </c>
      <c r="P71" s="27"/>
      <c r="Q71" s="17">
        <f t="shared" si="15"/>
        <v>32017.5</v>
      </c>
      <c r="R71" s="17">
        <f t="shared" si="16"/>
        <v>33</v>
      </c>
    </row>
    <row r="72" spans="1:18" x14ac:dyDescent="0.25">
      <c r="A72" s="14" t="str">
        <f>IF(INTRO!$E$43="Non-endemic"," ", IF(COUNTRY_INFO!A72=0," ",COUNTRY_INFO!A72))</f>
        <v>Angola</v>
      </c>
      <c r="B72" s="14" t="str">
        <f>IF(INTRO!$E$43="Non-endemic"," ", IF(COUNTRY_INFO!B72=0," ",COUNTRY_INFO!B72))</f>
        <v>KUANDO KUBANGO</v>
      </c>
      <c r="C72" s="14" t="str">
        <f>IF(INTRO!$E$43="Non-endemic"," ", IF(COUNTRY_INFO!C72=0," ",COUNTRY_INFO!C72))</f>
        <v>DIRICO</v>
      </c>
      <c r="D72" s="15">
        <f>IF(INTRO!$E$43="Non-endemic", 0, IF(COUNTRY_INFO!$K72&gt;0, IF(COUNTRY_INFO!$K72=4, 0, IF(COUNTRY_INFO!$K72=1, COUNTRY_INFO!$F72*0.33, IF(COUNTRY_INFO!$K72=2, COUNTRY_INFO!$F72*0.5, COUNTRY_INFO!$F72))), 0))</f>
        <v>2179.5</v>
      </c>
      <c r="E72" s="15">
        <f>IF(INTRO!$E$43="Non-endemic", 0, IF(COUNTRY_INFO!$K72&gt;0, IF(COUNTRY_INFO!$K72=4, 0, IF(COUNTRY_INFO!$K72=1, 0, IF(COUNTRY_INFO!$K72=2, COUNTRY_INFO!$G72*0.2, COUNTRY_INFO!$G72))), 0))</f>
        <v>1650.2</v>
      </c>
      <c r="F72" s="15">
        <f t="shared" si="9"/>
        <v>3829.7</v>
      </c>
      <c r="G72" s="16">
        <f>IF(INTRO!$E$43="Non-endemic", "Not required", COUNTRY_INFO!S72)</f>
        <v>1</v>
      </c>
      <c r="H72" s="110" t="s">
        <v>337</v>
      </c>
      <c r="I72" s="15">
        <f>IF($D72=0,0,IF(AND($G72&gt;0,$H72&lt;&gt;"Yes"),D72,IF(AND($G72&gt;0,$H72="Yes"),COUNTRY_INFO!$F72,0)))</f>
        <v>4359</v>
      </c>
      <c r="J72" s="3"/>
      <c r="K72" s="52">
        <f t="shared" si="10"/>
        <v>1650.2</v>
      </c>
      <c r="L72" s="52">
        <f t="shared" si="11"/>
        <v>6009.2</v>
      </c>
      <c r="M72" s="15">
        <f t="shared" si="12"/>
        <v>10897.5</v>
      </c>
      <c r="N72" s="52">
        <f t="shared" si="13"/>
        <v>4950.6000000000004</v>
      </c>
      <c r="O72" s="15">
        <f t="shared" si="14"/>
        <v>10897.5</v>
      </c>
      <c r="P72" s="27"/>
      <c r="Q72" s="17">
        <f t="shared" si="15"/>
        <v>10897.5</v>
      </c>
      <c r="R72" s="17">
        <f t="shared" si="16"/>
        <v>11</v>
      </c>
    </row>
    <row r="73" spans="1:18" x14ac:dyDescent="0.25">
      <c r="A73" s="14" t="str">
        <f>IF(INTRO!$E$43="Non-endemic"," ", IF(COUNTRY_INFO!A73=0," ",COUNTRY_INFO!A73))</f>
        <v>Angola</v>
      </c>
      <c r="B73" s="14" t="str">
        <f>IF(INTRO!$E$43="Non-endemic"," ", IF(COUNTRY_INFO!B73=0," ",COUNTRY_INFO!B73))</f>
        <v>KUANDO KUBANGO</v>
      </c>
      <c r="C73" s="14" t="str">
        <f>IF(INTRO!$E$43="Non-endemic"," ", IF(COUNTRY_INFO!C73=0," ",COUNTRY_INFO!C73))</f>
        <v>KUITO KUANAVALE</v>
      </c>
      <c r="D73" s="15">
        <f>IF(INTRO!$E$43="Non-endemic", 0, IF(COUNTRY_INFO!$K73&gt;0, IF(COUNTRY_INFO!$K73=4, 0, IF(COUNTRY_INFO!$K73=1, COUNTRY_INFO!$F73*0.33, IF(COUNTRY_INFO!$K73=2, COUNTRY_INFO!$F73*0.5, COUNTRY_INFO!$F73))), 0))</f>
        <v>5797</v>
      </c>
      <c r="E73" s="15">
        <f>IF(INTRO!$E$43="Non-endemic", 0, IF(COUNTRY_INFO!$K73&gt;0, IF(COUNTRY_INFO!$K73=4, 0, IF(COUNTRY_INFO!$K73=1, 0, IF(COUNTRY_INFO!$K73=2, COUNTRY_INFO!$G73*0.2, COUNTRY_INFO!$G73))), 0))</f>
        <v>4389.4000000000005</v>
      </c>
      <c r="F73" s="15">
        <f t="shared" ref="F73:F104" si="17">SUM(D73:E73)</f>
        <v>10186.400000000001</v>
      </c>
      <c r="G73" s="16">
        <f>IF(INTRO!$E$43="Non-endemic", "Not required", COUNTRY_INFO!S73)</f>
        <v>1</v>
      </c>
      <c r="H73" s="110" t="s">
        <v>337</v>
      </c>
      <c r="I73" s="15">
        <f>IF($D73=0,0,IF(AND($G73&gt;0,$H73&lt;&gt;"Yes"),D73,IF(AND($G73&gt;0,$H73="Yes"),COUNTRY_INFO!$F73,0)))</f>
        <v>11594</v>
      </c>
      <c r="J73" s="3"/>
      <c r="K73" s="52">
        <f t="shared" ref="K73:K104" si="18">IF($G73&gt;0,E73, 0)</f>
        <v>4389.4000000000005</v>
      </c>
      <c r="L73" s="52">
        <f t="shared" ref="L73:L104" si="19">IF($J73=0,SUM(I73,K73),SUM(J73,K73))</f>
        <v>15983.400000000001</v>
      </c>
      <c r="M73" s="15">
        <f t="shared" ref="M73:M104" si="20">IF($J73=0,$I73*2.5,$J73*2.5)</f>
        <v>28985</v>
      </c>
      <c r="N73" s="52">
        <f t="shared" ref="N73:N104" si="21">$K73*3</f>
        <v>13168.2</v>
      </c>
      <c r="O73" s="15">
        <f t="shared" ref="O73:O104" si="22">M73</f>
        <v>28985</v>
      </c>
      <c r="P73" s="27"/>
      <c r="Q73" s="17">
        <f t="shared" ref="Q73:Q104" si="23">IF($O73&gt;$P73,O73-P73,0)</f>
        <v>28985</v>
      </c>
      <c r="R73" s="17">
        <f t="shared" ref="R73:R104" si="24">ROUNDUP($O73/1000,0)</f>
        <v>29</v>
      </c>
    </row>
    <row r="74" spans="1:18" x14ac:dyDescent="0.25">
      <c r="A74" s="14" t="str">
        <f>IF(INTRO!$E$43="Non-endemic"," ", IF(COUNTRY_INFO!A74=0," ",COUNTRY_INFO!A74))</f>
        <v>Angola</v>
      </c>
      <c r="B74" s="14" t="str">
        <f>IF(INTRO!$E$43="Non-endemic"," ", IF(COUNTRY_INFO!B74=0," ",COUNTRY_INFO!B74))</f>
        <v>KUANDO KUBANGO</v>
      </c>
      <c r="C74" s="14" t="str">
        <f>IF(INTRO!$E$43="Non-endemic"," ", IF(COUNTRY_INFO!C74=0," ",COUNTRY_INFO!C74))</f>
        <v>MAVINGA</v>
      </c>
      <c r="D74" s="15">
        <f>IF(INTRO!$E$43="Non-endemic", 0, IF(COUNTRY_INFO!$K74&gt;0, IF(COUNTRY_INFO!$K74=4, 0, IF(COUNTRY_INFO!$K74=1, COUNTRY_INFO!$F74*0.33, IF(COUNTRY_INFO!$K74=2, COUNTRY_INFO!$F74*0.5, COUNTRY_INFO!$F74))), 0))</f>
        <v>3884.5</v>
      </c>
      <c r="E74" s="15">
        <f>IF(INTRO!$E$43="Non-endemic", 0, IF(COUNTRY_INFO!$K74&gt;0, IF(COUNTRY_INFO!$K74=4, 0, IF(COUNTRY_INFO!$K74=1, 0, IF(COUNTRY_INFO!$K74=2, COUNTRY_INFO!$G74*0.2, COUNTRY_INFO!$G74))), 0))</f>
        <v>2941</v>
      </c>
      <c r="F74" s="15">
        <f t="shared" si="17"/>
        <v>6825.5</v>
      </c>
      <c r="G74" s="16">
        <f>IF(INTRO!$E$43="Non-endemic", "Not required", COUNTRY_INFO!S74)</f>
        <v>1</v>
      </c>
      <c r="H74" s="110" t="s">
        <v>337</v>
      </c>
      <c r="I74" s="15">
        <f>IF($D74=0,0,IF(AND($G74&gt;0,$H74&lt;&gt;"Yes"),D74,IF(AND($G74&gt;0,$H74="Yes"),COUNTRY_INFO!$F74,0)))</f>
        <v>7769</v>
      </c>
      <c r="J74" s="3"/>
      <c r="K74" s="52">
        <f t="shared" si="18"/>
        <v>2941</v>
      </c>
      <c r="L74" s="52">
        <f t="shared" si="19"/>
        <v>10710</v>
      </c>
      <c r="M74" s="15">
        <f t="shared" si="20"/>
        <v>19422.5</v>
      </c>
      <c r="N74" s="52">
        <f t="shared" si="21"/>
        <v>8823</v>
      </c>
      <c r="O74" s="15">
        <f t="shared" si="22"/>
        <v>19422.5</v>
      </c>
      <c r="P74" s="27"/>
      <c r="Q74" s="17">
        <f t="shared" si="23"/>
        <v>19422.5</v>
      </c>
      <c r="R74" s="17">
        <f t="shared" si="24"/>
        <v>20</v>
      </c>
    </row>
    <row r="75" spans="1:18" x14ac:dyDescent="0.25">
      <c r="A75" s="14" t="str">
        <f>IF(INTRO!$E$43="Non-endemic"," ", IF(COUNTRY_INFO!A75=0," ",COUNTRY_INFO!A75))</f>
        <v>Angola</v>
      </c>
      <c r="B75" s="14" t="str">
        <f>IF(INTRO!$E$43="Non-endemic"," ", IF(COUNTRY_INFO!B75=0," ",COUNTRY_INFO!B75))</f>
        <v>KUANDO KUBANGO</v>
      </c>
      <c r="C75" s="14" t="str">
        <f>IF(INTRO!$E$43="Non-endemic"," ", IF(COUNTRY_INFO!C75=0," ",COUNTRY_INFO!C75))</f>
        <v>MENONGUE</v>
      </c>
      <c r="D75" s="15">
        <f>IF(INTRO!$E$43="Non-endemic", 0, IF(COUNTRY_INFO!$K75&gt;0, IF(COUNTRY_INFO!$K75=4, 0, IF(COUNTRY_INFO!$K75=1, COUNTRY_INFO!$F75*0.33, IF(COUNTRY_INFO!$K75=2, COUNTRY_INFO!$F75*0.5, COUNTRY_INFO!$F75))), 0))</f>
        <v>45771</v>
      </c>
      <c r="E75" s="15">
        <f>IF(INTRO!$E$43="Non-endemic", 0, IF(COUNTRY_INFO!$K75&gt;0, IF(COUNTRY_INFO!$K75=4, 0, IF(COUNTRY_INFO!$K75=1, 0, IF(COUNTRY_INFO!$K75=2, COUNTRY_INFO!$G75*0.2, COUNTRY_INFO!$G75))), 0))</f>
        <v>34655.200000000004</v>
      </c>
      <c r="F75" s="15">
        <f t="shared" si="17"/>
        <v>80426.200000000012</v>
      </c>
      <c r="G75" s="16">
        <f>IF(INTRO!$E$43="Non-endemic", "Not required", COUNTRY_INFO!S75)</f>
        <v>1</v>
      </c>
      <c r="H75" s="110" t="s">
        <v>337</v>
      </c>
      <c r="I75" s="15">
        <f>IF($D75=0,0,IF(AND($G75&gt;0,$H75&lt;&gt;"Yes"),D75,IF(AND($G75&gt;0,$H75="Yes"),COUNTRY_INFO!$F75,0)))</f>
        <v>91542</v>
      </c>
      <c r="J75" s="3"/>
      <c r="K75" s="52">
        <f t="shared" si="18"/>
        <v>34655.200000000004</v>
      </c>
      <c r="L75" s="52">
        <f t="shared" si="19"/>
        <v>126197.20000000001</v>
      </c>
      <c r="M75" s="15">
        <f t="shared" si="20"/>
        <v>228855</v>
      </c>
      <c r="N75" s="52">
        <f t="shared" si="21"/>
        <v>103965.6</v>
      </c>
      <c r="O75" s="15">
        <f t="shared" si="22"/>
        <v>228855</v>
      </c>
      <c r="P75" s="27"/>
      <c r="Q75" s="17">
        <f t="shared" si="23"/>
        <v>228855</v>
      </c>
      <c r="R75" s="17">
        <f t="shared" si="24"/>
        <v>229</v>
      </c>
    </row>
    <row r="76" spans="1:18" x14ac:dyDescent="0.25">
      <c r="A76" s="14" t="str">
        <f>IF(INTRO!$E$43="Non-endemic"," ", IF(COUNTRY_INFO!A76=0," ",COUNTRY_INFO!A76))</f>
        <v>Angola</v>
      </c>
      <c r="B76" s="14" t="str">
        <f>IF(INTRO!$E$43="Non-endemic"," ", IF(COUNTRY_INFO!B76=0," ",COUNTRY_INFO!B76))</f>
        <v>KUANDO KUBANGO</v>
      </c>
      <c r="C76" s="14" t="str">
        <f>IF(INTRO!$E$43="Non-endemic"," ", IF(COUNTRY_INFO!C76=0," ",COUNTRY_INFO!C76))</f>
        <v>NANKOVA</v>
      </c>
      <c r="D76" s="15">
        <f>IF(INTRO!$E$43="Non-endemic", 0, IF(COUNTRY_INFO!$K76&gt;0, IF(COUNTRY_INFO!$K76=4, 0, IF(COUNTRY_INFO!$K76=1, COUNTRY_INFO!$F76*0.33, IF(COUNTRY_INFO!$K76=2, COUNTRY_INFO!$F76*0.5, COUNTRY_INFO!$F76))), 0))</f>
        <v>515</v>
      </c>
      <c r="E76" s="15">
        <f>IF(INTRO!$E$43="Non-endemic", 0, IF(COUNTRY_INFO!$K76&gt;0, IF(COUNTRY_INFO!$K76=4, 0, IF(COUNTRY_INFO!$K76=1, 0, IF(COUNTRY_INFO!$K76=2, COUNTRY_INFO!$G76*0.2, COUNTRY_INFO!$G76))), 0))</f>
        <v>390</v>
      </c>
      <c r="F76" s="15">
        <f t="shared" si="17"/>
        <v>905</v>
      </c>
      <c r="G76" s="16">
        <f>IF(INTRO!$E$43="Non-endemic", "Not required", COUNTRY_INFO!S76)</f>
        <v>1</v>
      </c>
      <c r="H76" s="110" t="s">
        <v>337</v>
      </c>
      <c r="I76" s="15">
        <f>IF($D76=0,0,IF(AND($G76&gt;0,$H76&lt;&gt;"Yes"),D76,IF(AND($G76&gt;0,$H76="Yes"),COUNTRY_INFO!$F76,0)))</f>
        <v>1030</v>
      </c>
      <c r="J76" s="3"/>
      <c r="K76" s="52">
        <f t="shared" si="18"/>
        <v>390</v>
      </c>
      <c r="L76" s="52">
        <f t="shared" si="19"/>
        <v>1420</v>
      </c>
      <c r="M76" s="15">
        <f t="shared" si="20"/>
        <v>2575</v>
      </c>
      <c r="N76" s="52">
        <f t="shared" si="21"/>
        <v>1170</v>
      </c>
      <c r="O76" s="15">
        <f t="shared" si="22"/>
        <v>2575</v>
      </c>
      <c r="P76" s="27"/>
      <c r="Q76" s="17">
        <f t="shared" si="23"/>
        <v>2575</v>
      </c>
      <c r="R76" s="17">
        <f t="shared" si="24"/>
        <v>3</v>
      </c>
    </row>
    <row r="77" spans="1:18" x14ac:dyDescent="0.25">
      <c r="A77" s="14" t="str">
        <f>IF(INTRO!$E$43="Non-endemic"," ", IF(COUNTRY_INFO!A77=0," ",COUNTRY_INFO!A77))</f>
        <v>Angola</v>
      </c>
      <c r="B77" s="14" t="str">
        <f>IF(INTRO!$E$43="Non-endemic"," ", IF(COUNTRY_INFO!B77=0," ",COUNTRY_INFO!B77))</f>
        <v>KUANDO KUBANGO</v>
      </c>
      <c r="C77" s="14" t="str">
        <f>IF(INTRO!$E$43="Non-endemic"," ", IF(COUNTRY_INFO!C77=0," ",COUNTRY_INFO!C77))</f>
        <v>RIVUNGO</v>
      </c>
      <c r="D77" s="15">
        <f>IF(INTRO!$E$43="Non-endemic", 0, IF(COUNTRY_INFO!$K77&gt;0, IF(COUNTRY_INFO!$K77=4, 0, IF(COUNTRY_INFO!$K77=1, COUNTRY_INFO!$F77*0.33, IF(COUNTRY_INFO!$K77=2, COUNTRY_INFO!$F77*0.5, COUNTRY_INFO!$F77))), 0))</f>
        <v>4532.5</v>
      </c>
      <c r="E77" s="15">
        <f>IF(INTRO!$E$43="Non-endemic", 0, IF(COUNTRY_INFO!$K77&gt;0, IF(COUNTRY_INFO!$K77=4, 0, IF(COUNTRY_INFO!$K77=1, 0, IF(COUNTRY_INFO!$K77=2, COUNTRY_INFO!$G77*0.2, COUNTRY_INFO!$G77))), 0))</f>
        <v>3432</v>
      </c>
      <c r="F77" s="15">
        <f t="shared" si="17"/>
        <v>7964.5</v>
      </c>
      <c r="G77" s="16">
        <f>IF(INTRO!$E$43="Non-endemic", "Not required", COUNTRY_INFO!S77)</f>
        <v>1</v>
      </c>
      <c r="H77" s="110" t="s">
        <v>337</v>
      </c>
      <c r="I77" s="15">
        <f>IF($D77=0,0,IF(AND($G77&gt;0,$H77&lt;&gt;"Yes"),D77,IF(AND($G77&gt;0,$H77="Yes"),COUNTRY_INFO!$F77,0)))</f>
        <v>9065</v>
      </c>
      <c r="J77" s="3"/>
      <c r="K77" s="52">
        <f t="shared" si="18"/>
        <v>3432</v>
      </c>
      <c r="L77" s="52">
        <f t="shared" si="19"/>
        <v>12497</v>
      </c>
      <c r="M77" s="15">
        <f t="shared" si="20"/>
        <v>22662.5</v>
      </c>
      <c r="N77" s="52">
        <f t="shared" si="21"/>
        <v>10296</v>
      </c>
      <c r="O77" s="15">
        <f t="shared" si="22"/>
        <v>22662.5</v>
      </c>
      <c r="P77" s="27"/>
      <c r="Q77" s="17">
        <f t="shared" si="23"/>
        <v>22662.5</v>
      </c>
      <c r="R77" s="17">
        <f t="shared" si="24"/>
        <v>23</v>
      </c>
    </row>
    <row r="78" spans="1:18" x14ac:dyDescent="0.25">
      <c r="A78" s="14" t="str">
        <f>IF(INTRO!$E$43="Non-endemic"," ", IF(COUNTRY_INFO!A78=0," ",COUNTRY_INFO!A78))</f>
        <v>Angola</v>
      </c>
      <c r="B78" s="14" t="str">
        <f>IF(INTRO!$E$43="Non-endemic"," ", IF(COUNTRY_INFO!B78=0," ",COUNTRY_INFO!B78))</f>
        <v>KWANZA NORTE</v>
      </c>
      <c r="C78" s="14" t="str">
        <f>IF(INTRO!$E$43="Non-endemic"," ", IF(COUNTRY_INFO!C78=0," ",COUNTRY_INFO!C78))</f>
        <v>AMBACA</v>
      </c>
      <c r="D78" s="15">
        <f>IF(INTRO!$E$43="Non-endemic", 0, IF(COUNTRY_INFO!$K78&gt;0, IF(COUNTRY_INFO!$K78=4, 0, IF(COUNTRY_INFO!$K78=1, COUNTRY_INFO!$F78*0.33, IF(COUNTRY_INFO!$K78=2, COUNTRY_INFO!$F78*0.5, COUNTRY_INFO!$F78))), 0))</f>
        <v>9081</v>
      </c>
      <c r="E78" s="15">
        <f>IF(INTRO!$E$43="Non-endemic", 0, IF(COUNTRY_INFO!$K78&gt;0, IF(COUNTRY_INFO!$K78=4, 0, IF(COUNTRY_INFO!$K78=1, 0, IF(COUNTRY_INFO!$K78=2, COUNTRY_INFO!$G78*0.2, COUNTRY_INFO!$G78))), 0))</f>
        <v>6875.6</v>
      </c>
      <c r="F78" s="15">
        <f t="shared" si="17"/>
        <v>15956.6</v>
      </c>
      <c r="G78" s="16">
        <f>IF(INTRO!$E$43="Non-endemic", "Not required", COUNTRY_INFO!S78)</f>
        <v>0</v>
      </c>
      <c r="H78" s="110"/>
      <c r="I78" s="15">
        <f>IF($D78=0,0,IF(AND($G78&gt;0,$H78&lt;&gt;"Yes"),D78,IF(AND($G78&gt;0,$H78="Yes"),COUNTRY_INFO!$F78,0)))</f>
        <v>0</v>
      </c>
      <c r="J78" s="3"/>
      <c r="K78" s="52">
        <f t="shared" si="18"/>
        <v>0</v>
      </c>
      <c r="L78" s="52">
        <f t="shared" si="19"/>
        <v>0</v>
      </c>
      <c r="M78" s="15">
        <f t="shared" si="20"/>
        <v>0</v>
      </c>
      <c r="N78" s="52">
        <f t="shared" si="21"/>
        <v>0</v>
      </c>
      <c r="O78" s="15">
        <f t="shared" si="22"/>
        <v>0</v>
      </c>
      <c r="P78" s="27"/>
      <c r="Q78" s="17">
        <f t="shared" si="23"/>
        <v>0</v>
      </c>
      <c r="R78" s="17">
        <f t="shared" si="24"/>
        <v>0</v>
      </c>
    </row>
    <row r="79" spans="1:18" x14ac:dyDescent="0.25">
      <c r="A79" s="14" t="str">
        <f>IF(INTRO!$E$43="Non-endemic"," ", IF(COUNTRY_INFO!A79=0," ",COUNTRY_INFO!A79))</f>
        <v>Angola</v>
      </c>
      <c r="B79" s="14" t="str">
        <f>IF(INTRO!$E$43="Non-endemic"," ", IF(COUNTRY_INFO!B79=0," ",COUNTRY_INFO!B79))</f>
        <v>KWANZA NORTE</v>
      </c>
      <c r="C79" s="14" t="str">
        <f>IF(INTRO!$E$43="Non-endemic"," ", IF(COUNTRY_INFO!C79=0," ",COUNTRY_INFO!C79))</f>
        <v>BANGA</v>
      </c>
      <c r="D79" s="15">
        <f>IF(INTRO!$E$43="Non-endemic", 0, IF(COUNTRY_INFO!$K79&gt;0, IF(COUNTRY_INFO!$K79=4, 0, IF(COUNTRY_INFO!$K79=1, COUNTRY_INFO!$F79*0.33, IF(COUNTRY_INFO!$K79=2, COUNTRY_INFO!$F79*0.5, COUNTRY_INFO!$F79))), 0))</f>
        <v>1417</v>
      </c>
      <c r="E79" s="15">
        <f>IF(INTRO!$E$43="Non-endemic", 0, IF(COUNTRY_INFO!$K79&gt;0, IF(COUNTRY_INFO!$K79=4, 0, IF(COUNTRY_INFO!$K79=1, 0, IF(COUNTRY_INFO!$K79=2, COUNTRY_INFO!$G79*0.2, COUNTRY_INFO!$G79))), 0))</f>
        <v>1073</v>
      </c>
      <c r="F79" s="15">
        <f t="shared" si="17"/>
        <v>2490</v>
      </c>
      <c r="G79" s="16">
        <f>IF(INTRO!$E$43="Non-endemic", "Not required", COUNTRY_INFO!S79)</f>
        <v>0</v>
      </c>
      <c r="H79" s="110"/>
      <c r="I79" s="15">
        <f>IF($D79=0,0,IF(AND($G79&gt;0,$H79&lt;&gt;"Yes"),D79,IF(AND($G79&gt;0,$H79="Yes"),COUNTRY_INFO!$F79,0)))</f>
        <v>0</v>
      </c>
      <c r="J79" s="3"/>
      <c r="K79" s="52">
        <f t="shared" si="18"/>
        <v>0</v>
      </c>
      <c r="L79" s="52">
        <f t="shared" si="19"/>
        <v>0</v>
      </c>
      <c r="M79" s="15">
        <f t="shared" si="20"/>
        <v>0</v>
      </c>
      <c r="N79" s="52">
        <f t="shared" si="21"/>
        <v>0</v>
      </c>
      <c r="O79" s="15">
        <f t="shared" si="22"/>
        <v>0</v>
      </c>
      <c r="P79" s="27"/>
      <c r="Q79" s="17">
        <f t="shared" si="23"/>
        <v>0</v>
      </c>
      <c r="R79" s="17">
        <f t="shared" si="24"/>
        <v>0</v>
      </c>
    </row>
    <row r="80" spans="1:18" x14ac:dyDescent="0.25">
      <c r="A80" s="14" t="str">
        <f>IF(INTRO!$E$43="Non-endemic"," ", IF(COUNTRY_INFO!A80=0," ",COUNTRY_INFO!A80))</f>
        <v>Angola</v>
      </c>
      <c r="B80" s="14" t="str">
        <f>IF(INTRO!$E$43="Non-endemic"," ", IF(COUNTRY_INFO!B80=0," ",COUNTRY_INFO!B80))</f>
        <v>KWANZA NORTE</v>
      </c>
      <c r="C80" s="14" t="str">
        <f>IF(INTRO!$E$43="Non-endemic"," ", IF(COUNTRY_INFO!C80=0," ",COUNTRY_INFO!C80))</f>
        <v>BOLONGONGO</v>
      </c>
      <c r="D80" s="15">
        <f>IF(INTRO!$E$43="Non-endemic", 0, IF(COUNTRY_INFO!$K80&gt;0, IF(COUNTRY_INFO!$K80=4, 0, IF(COUNTRY_INFO!$K80=1, COUNTRY_INFO!$F80*0.33, IF(COUNTRY_INFO!$K80=2, COUNTRY_INFO!$F80*0.5, COUNTRY_INFO!$F80))), 0))</f>
        <v>1886</v>
      </c>
      <c r="E80" s="15">
        <f>IF(INTRO!$E$43="Non-endemic", 0, IF(COUNTRY_INFO!$K80&gt;0, IF(COUNTRY_INFO!$K80=4, 0, IF(COUNTRY_INFO!$K80=1, 0, IF(COUNTRY_INFO!$K80=2, COUNTRY_INFO!$G80*0.2, COUNTRY_INFO!$G80))), 0))</f>
        <v>1428</v>
      </c>
      <c r="F80" s="15">
        <f t="shared" si="17"/>
        <v>3314</v>
      </c>
      <c r="G80" s="16">
        <f>IF(INTRO!$E$43="Non-endemic", "Not required", COUNTRY_INFO!S80)</f>
        <v>0</v>
      </c>
      <c r="H80" s="110"/>
      <c r="I80" s="15">
        <f>IF($D80=0,0,IF(AND($G80&gt;0,$H80&lt;&gt;"Yes"),D80,IF(AND($G80&gt;0,$H80="Yes"),COUNTRY_INFO!$F80,0)))</f>
        <v>0</v>
      </c>
      <c r="J80" s="3"/>
      <c r="K80" s="52">
        <f t="shared" si="18"/>
        <v>0</v>
      </c>
      <c r="L80" s="52">
        <f t="shared" si="19"/>
        <v>0</v>
      </c>
      <c r="M80" s="15">
        <f t="shared" si="20"/>
        <v>0</v>
      </c>
      <c r="N80" s="52">
        <f t="shared" si="21"/>
        <v>0</v>
      </c>
      <c r="O80" s="15">
        <f t="shared" si="22"/>
        <v>0</v>
      </c>
      <c r="P80" s="27"/>
      <c r="Q80" s="17">
        <f t="shared" si="23"/>
        <v>0</v>
      </c>
      <c r="R80" s="17">
        <f t="shared" si="24"/>
        <v>0</v>
      </c>
    </row>
    <row r="81" spans="1:18" x14ac:dyDescent="0.25">
      <c r="A81" s="14" t="str">
        <f>IF(INTRO!$E$43="Non-endemic"," ", IF(COUNTRY_INFO!A81=0," ",COUNTRY_INFO!A81))</f>
        <v>Angola</v>
      </c>
      <c r="B81" s="14" t="str">
        <f>IF(INTRO!$E$43="Non-endemic"," ", IF(COUNTRY_INFO!B81=0," ",COUNTRY_INFO!B81))</f>
        <v>KWANZA NORTE</v>
      </c>
      <c r="C81" s="14" t="str">
        <f>IF(INTRO!$E$43="Non-endemic"," ", IF(COUNTRY_INFO!C81=0," ",COUNTRY_INFO!C81))</f>
        <v>CAMBAMBE</v>
      </c>
      <c r="D81" s="15">
        <f>IF(INTRO!$E$43="Non-endemic", 0, IF(COUNTRY_INFO!$K81&gt;0, IF(COUNTRY_INFO!$K81=4, 0, IF(COUNTRY_INFO!$K81=1, COUNTRY_INFO!$F81*0.33, IF(COUNTRY_INFO!$K81=2, COUNTRY_INFO!$F81*0.5, COUNTRY_INFO!$F81))), 0))</f>
        <v>13278</v>
      </c>
      <c r="E81" s="15">
        <f>IF(INTRO!$E$43="Non-endemic", 0, IF(COUNTRY_INFO!$K81&gt;0, IF(COUNTRY_INFO!$K81=4, 0, IF(COUNTRY_INFO!$K81=1, 0, IF(COUNTRY_INFO!$K81=2, COUNTRY_INFO!$G81*0.2, COUNTRY_INFO!$G81))), 0))</f>
        <v>10053.6</v>
      </c>
      <c r="F81" s="15">
        <f t="shared" si="17"/>
        <v>23331.599999999999</v>
      </c>
      <c r="G81" s="16">
        <f>IF(INTRO!$E$43="Non-endemic", "Not required", COUNTRY_INFO!S81)</f>
        <v>0</v>
      </c>
      <c r="H81" s="110"/>
      <c r="I81" s="15">
        <f>IF($D81=0,0,IF(AND($G81&gt;0,$H81&lt;&gt;"Yes"),D81,IF(AND($G81&gt;0,$H81="Yes"),COUNTRY_INFO!$F81,0)))</f>
        <v>0</v>
      </c>
      <c r="J81" s="3"/>
      <c r="K81" s="52">
        <f t="shared" si="18"/>
        <v>0</v>
      </c>
      <c r="L81" s="52">
        <f t="shared" si="19"/>
        <v>0</v>
      </c>
      <c r="M81" s="15">
        <f t="shared" si="20"/>
        <v>0</v>
      </c>
      <c r="N81" s="52">
        <f t="shared" si="21"/>
        <v>0</v>
      </c>
      <c r="O81" s="15">
        <f t="shared" si="22"/>
        <v>0</v>
      </c>
      <c r="P81" s="27"/>
      <c r="Q81" s="17">
        <f t="shared" si="23"/>
        <v>0</v>
      </c>
      <c r="R81" s="17">
        <f t="shared" si="24"/>
        <v>0</v>
      </c>
    </row>
    <row r="82" spans="1:18" x14ac:dyDescent="0.25">
      <c r="A82" s="14" t="str">
        <f>IF(INTRO!$E$43="Non-endemic"," ", IF(COUNTRY_INFO!A82=0," ",COUNTRY_INFO!A82))</f>
        <v>Angola</v>
      </c>
      <c r="B82" s="14" t="str">
        <f>IF(INTRO!$E$43="Non-endemic"," ", IF(COUNTRY_INFO!B82=0," ",COUNTRY_INFO!B82))</f>
        <v>KWANZA NORTE</v>
      </c>
      <c r="C82" s="14" t="str">
        <f>IF(INTRO!$E$43="Non-endemic"," ", IF(COUNTRY_INFO!C82=0," ",COUNTRY_INFO!C82))</f>
        <v>CAZENGO</v>
      </c>
      <c r="D82" s="15">
        <f>IF(INTRO!$E$43="Non-endemic", 0, IF(COUNTRY_INFO!$K82&gt;0, IF(COUNTRY_INFO!$K82=4, 0, IF(COUNTRY_INFO!$K82=1, COUNTRY_INFO!$F82*0.33, IF(COUNTRY_INFO!$K82=2, COUNTRY_INFO!$F82*0.5, COUNTRY_INFO!$F82))), 0))</f>
        <v>24755.5</v>
      </c>
      <c r="E82" s="15">
        <f>IF(INTRO!$E$43="Non-endemic", 0, IF(COUNTRY_INFO!$K82&gt;0, IF(COUNTRY_INFO!$K82=4, 0, IF(COUNTRY_INFO!$K82=1, 0, IF(COUNTRY_INFO!$K82=2, COUNTRY_INFO!$G82*0.2, COUNTRY_INFO!$G82))), 0))</f>
        <v>18743.600000000002</v>
      </c>
      <c r="F82" s="15">
        <f t="shared" si="17"/>
        <v>43499.100000000006</v>
      </c>
      <c r="G82" s="16">
        <f>IF(INTRO!$E$43="Non-endemic", "Not required", COUNTRY_INFO!S82)</f>
        <v>0</v>
      </c>
      <c r="H82" s="110"/>
      <c r="I82" s="15">
        <f>IF($D82=0,0,IF(AND($G82&gt;0,$H82&lt;&gt;"Yes"),D82,IF(AND($G82&gt;0,$H82="Yes"),COUNTRY_INFO!$F82,0)))</f>
        <v>0</v>
      </c>
      <c r="J82" s="3"/>
      <c r="K82" s="52">
        <f t="shared" si="18"/>
        <v>0</v>
      </c>
      <c r="L82" s="52">
        <f t="shared" si="19"/>
        <v>0</v>
      </c>
      <c r="M82" s="15">
        <f t="shared" si="20"/>
        <v>0</v>
      </c>
      <c r="N82" s="52">
        <f t="shared" si="21"/>
        <v>0</v>
      </c>
      <c r="O82" s="15">
        <f t="shared" si="22"/>
        <v>0</v>
      </c>
      <c r="P82" s="27"/>
      <c r="Q82" s="17">
        <f t="shared" si="23"/>
        <v>0</v>
      </c>
      <c r="R82" s="17">
        <f t="shared" si="24"/>
        <v>0</v>
      </c>
    </row>
    <row r="83" spans="1:18" x14ac:dyDescent="0.25">
      <c r="A83" s="14" t="str">
        <f>IF(INTRO!$E$43="Non-endemic"," ", IF(COUNTRY_INFO!A83=0," ",COUNTRY_INFO!A83))</f>
        <v>Angola</v>
      </c>
      <c r="B83" s="14" t="str">
        <f>IF(INTRO!$E$43="Non-endemic"," ", IF(COUNTRY_INFO!B83=0," ",COUNTRY_INFO!B83))</f>
        <v>KWANZA NORTE</v>
      </c>
      <c r="C83" s="14" t="str">
        <f>IF(INTRO!$E$43="Non-endemic"," ", IF(COUNTRY_INFO!C83=0," ",COUNTRY_INFO!C83))</f>
        <v>GOLUNGO ALTO</v>
      </c>
      <c r="D83" s="15">
        <f>IF(INTRO!$E$43="Non-endemic", 0, IF(COUNTRY_INFO!$K83&gt;0, IF(COUNTRY_INFO!$K83=4, 0, IF(COUNTRY_INFO!$K83=1, COUNTRY_INFO!$F83*0.33, IF(COUNTRY_INFO!$K83=2, COUNTRY_INFO!$F83*0.5, COUNTRY_INFO!$F83))), 0))</f>
        <v>4367.5</v>
      </c>
      <c r="E83" s="15">
        <f>IF(INTRO!$E$43="Non-endemic", 0, IF(COUNTRY_INFO!$K83&gt;0, IF(COUNTRY_INFO!$K83=4, 0, IF(COUNTRY_INFO!$K83=1, 0, IF(COUNTRY_INFO!$K83=2, COUNTRY_INFO!$G83*0.2, COUNTRY_INFO!$G83))), 0))</f>
        <v>3307</v>
      </c>
      <c r="F83" s="15">
        <f t="shared" si="17"/>
        <v>7674.5</v>
      </c>
      <c r="G83" s="16">
        <f>IF(INTRO!$E$43="Non-endemic", "Not required", COUNTRY_INFO!S83)</f>
        <v>0</v>
      </c>
      <c r="H83" s="110"/>
      <c r="I83" s="15">
        <f>IF($D83=0,0,IF(AND($G83&gt;0,$H83&lt;&gt;"Yes"),D83,IF(AND($G83&gt;0,$H83="Yes"),COUNTRY_INFO!$F83,0)))</f>
        <v>0</v>
      </c>
      <c r="J83" s="3"/>
      <c r="K83" s="52">
        <f t="shared" si="18"/>
        <v>0</v>
      </c>
      <c r="L83" s="52">
        <f t="shared" si="19"/>
        <v>0</v>
      </c>
      <c r="M83" s="15">
        <f t="shared" si="20"/>
        <v>0</v>
      </c>
      <c r="N83" s="52">
        <f t="shared" si="21"/>
        <v>0</v>
      </c>
      <c r="O83" s="15">
        <f t="shared" si="22"/>
        <v>0</v>
      </c>
      <c r="P83" s="27"/>
      <c r="Q83" s="17">
        <f t="shared" si="23"/>
        <v>0</v>
      </c>
      <c r="R83" s="17">
        <f t="shared" si="24"/>
        <v>0</v>
      </c>
    </row>
    <row r="84" spans="1:18" x14ac:dyDescent="0.25">
      <c r="A84" s="14" t="str">
        <f>IF(INTRO!$E$43="Non-endemic"," ", IF(COUNTRY_INFO!A84=0," ",COUNTRY_INFO!A84))</f>
        <v>Angola</v>
      </c>
      <c r="B84" s="14" t="str">
        <f>IF(INTRO!$E$43="Non-endemic"," ", IF(COUNTRY_INFO!B84=0," ",COUNTRY_INFO!B84))</f>
        <v>KWANZA NORTE</v>
      </c>
      <c r="C84" s="14" t="str">
        <f>IF(INTRO!$E$43="Non-endemic"," ", IF(COUNTRY_INFO!C84=0," ",COUNTRY_INFO!C84))</f>
        <v>GONGUEMBO</v>
      </c>
      <c r="D84" s="15">
        <f>IF(INTRO!$E$43="Non-endemic", 0, IF(COUNTRY_INFO!$K84&gt;0, IF(COUNTRY_INFO!$K84=4, 0, IF(COUNTRY_INFO!$K84=1, COUNTRY_INFO!$F84*0.33, IF(COUNTRY_INFO!$K84=2, COUNTRY_INFO!$F84*0.5, COUNTRY_INFO!$F84))), 0))</f>
        <v>1024.5</v>
      </c>
      <c r="E84" s="15">
        <f>IF(INTRO!$E$43="Non-endemic", 0, IF(COUNTRY_INFO!$K84&gt;0, IF(COUNTRY_INFO!$K84=4, 0, IF(COUNTRY_INFO!$K84=1, 0, IF(COUNTRY_INFO!$K84=2, COUNTRY_INFO!$G84*0.2, COUNTRY_INFO!$G84))), 0))</f>
        <v>775.80000000000007</v>
      </c>
      <c r="F84" s="15">
        <f t="shared" si="17"/>
        <v>1800.3000000000002</v>
      </c>
      <c r="G84" s="16">
        <f>IF(INTRO!$E$43="Non-endemic", "Not required", COUNTRY_INFO!S84)</f>
        <v>0</v>
      </c>
      <c r="H84" s="110"/>
      <c r="I84" s="15">
        <f>IF($D84=0,0,IF(AND($G84&gt;0,$H84&lt;&gt;"Yes"),D84,IF(AND($G84&gt;0,$H84="Yes"),COUNTRY_INFO!$F84,0)))</f>
        <v>0</v>
      </c>
      <c r="J84" s="3"/>
      <c r="K84" s="52">
        <f t="shared" si="18"/>
        <v>0</v>
      </c>
      <c r="L84" s="52">
        <f t="shared" si="19"/>
        <v>0</v>
      </c>
      <c r="M84" s="15">
        <f t="shared" si="20"/>
        <v>0</v>
      </c>
      <c r="N84" s="52">
        <f t="shared" si="21"/>
        <v>0</v>
      </c>
      <c r="O84" s="15">
        <f t="shared" si="22"/>
        <v>0</v>
      </c>
      <c r="P84" s="27"/>
      <c r="Q84" s="17">
        <f t="shared" si="23"/>
        <v>0</v>
      </c>
      <c r="R84" s="17">
        <f t="shared" si="24"/>
        <v>0</v>
      </c>
    </row>
    <row r="85" spans="1:18" x14ac:dyDescent="0.25">
      <c r="A85" s="14" t="str">
        <f>IF(INTRO!$E$43="Non-endemic"," ", IF(COUNTRY_INFO!A85=0," ",COUNTRY_INFO!A85))</f>
        <v>Angola</v>
      </c>
      <c r="B85" s="14" t="str">
        <f>IF(INTRO!$E$43="Non-endemic"," ", IF(COUNTRY_INFO!B85=0," ",COUNTRY_INFO!B85))</f>
        <v>KWANZA NORTE</v>
      </c>
      <c r="C85" s="14" t="str">
        <f>IF(INTRO!$E$43="Non-endemic"," ", IF(COUNTRY_INFO!C85=0," ",COUNTRY_INFO!C85))</f>
        <v>KICULUNGO</v>
      </c>
      <c r="D85" s="15">
        <f>IF(INTRO!$E$43="Non-endemic", 0, IF(COUNTRY_INFO!$K85&gt;0, IF(COUNTRY_INFO!$K85=4, 0, IF(COUNTRY_INFO!$K85=1, COUNTRY_INFO!$F85*0.33, IF(COUNTRY_INFO!$K85=2, COUNTRY_INFO!$F85*0.5, COUNTRY_INFO!$F85))), 0))</f>
        <v>1502</v>
      </c>
      <c r="E85" s="15">
        <f>IF(INTRO!$E$43="Non-endemic", 0, IF(COUNTRY_INFO!$K85&gt;0, IF(COUNTRY_INFO!$K85=4, 0, IF(COUNTRY_INFO!$K85=1, 0, IF(COUNTRY_INFO!$K85=2, COUNTRY_INFO!$G85*0.2, COUNTRY_INFO!$G85))), 0))</f>
        <v>1137</v>
      </c>
      <c r="F85" s="15">
        <f t="shared" si="17"/>
        <v>2639</v>
      </c>
      <c r="G85" s="16">
        <f>IF(INTRO!$E$43="Non-endemic", "Not required", COUNTRY_INFO!S85)</f>
        <v>0</v>
      </c>
      <c r="H85" s="110"/>
      <c r="I85" s="15">
        <f>IF($D85=0,0,IF(AND($G85&gt;0,$H85&lt;&gt;"Yes"),D85,IF(AND($G85&gt;0,$H85="Yes"),COUNTRY_INFO!$F85,0)))</f>
        <v>0</v>
      </c>
      <c r="J85" s="3"/>
      <c r="K85" s="52">
        <f t="shared" si="18"/>
        <v>0</v>
      </c>
      <c r="L85" s="52">
        <f t="shared" si="19"/>
        <v>0</v>
      </c>
      <c r="M85" s="15">
        <f t="shared" si="20"/>
        <v>0</v>
      </c>
      <c r="N85" s="52">
        <f t="shared" si="21"/>
        <v>0</v>
      </c>
      <c r="O85" s="15">
        <f t="shared" si="22"/>
        <v>0</v>
      </c>
      <c r="P85" s="27"/>
      <c r="Q85" s="17">
        <f t="shared" si="23"/>
        <v>0</v>
      </c>
      <c r="R85" s="17">
        <f t="shared" si="24"/>
        <v>0</v>
      </c>
    </row>
    <row r="86" spans="1:18" x14ac:dyDescent="0.25">
      <c r="A86" s="14" t="str">
        <f>IF(INTRO!$E$43="Non-endemic"," ", IF(COUNTRY_INFO!A86=0," ",COUNTRY_INFO!A86))</f>
        <v>Angola</v>
      </c>
      <c r="B86" s="14" t="str">
        <f>IF(INTRO!$E$43="Non-endemic"," ", IF(COUNTRY_INFO!B86=0," ",COUNTRY_INFO!B86))</f>
        <v>KWANZA NORTE</v>
      </c>
      <c r="C86" s="14" t="str">
        <f>IF(INTRO!$E$43="Non-endemic"," ", IF(COUNTRY_INFO!C86=0," ",COUNTRY_INFO!C86))</f>
        <v>LUCALA</v>
      </c>
      <c r="D86" s="15">
        <f>IF(INTRO!$E$43="Non-endemic", 0, IF(COUNTRY_INFO!$K86&gt;0, IF(COUNTRY_INFO!$K86=4, 0, IF(COUNTRY_INFO!$K86=1, COUNTRY_INFO!$F86*0.33, IF(COUNTRY_INFO!$K86=2, COUNTRY_INFO!$F86*0.5, COUNTRY_INFO!$F86))), 0))</f>
        <v>3007.5</v>
      </c>
      <c r="E86" s="15">
        <f>IF(INTRO!$E$43="Non-endemic", 0, IF(COUNTRY_INFO!$K86&gt;0, IF(COUNTRY_INFO!$K86=4, 0, IF(COUNTRY_INFO!$K86=1, 0, IF(COUNTRY_INFO!$K86=2, COUNTRY_INFO!$G86*0.2, COUNTRY_INFO!$G86))), 0))</f>
        <v>2277.2000000000003</v>
      </c>
      <c r="F86" s="15">
        <f t="shared" si="17"/>
        <v>5284.7000000000007</v>
      </c>
      <c r="G86" s="16">
        <f>IF(INTRO!$E$43="Non-endemic", "Not required", COUNTRY_INFO!S86)</f>
        <v>0</v>
      </c>
      <c r="H86" s="110"/>
      <c r="I86" s="15">
        <f>IF($D86=0,0,IF(AND($G86&gt;0,$H86&lt;&gt;"Yes"),D86,IF(AND($G86&gt;0,$H86="Yes"),COUNTRY_INFO!$F86,0)))</f>
        <v>0</v>
      </c>
      <c r="J86" s="3"/>
      <c r="K86" s="52">
        <f t="shared" si="18"/>
        <v>0</v>
      </c>
      <c r="L86" s="52">
        <f t="shared" si="19"/>
        <v>0</v>
      </c>
      <c r="M86" s="15">
        <f t="shared" si="20"/>
        <v>0</v>
      </c>
      <c r="N86" s="52">
        <f t="shared" si="21"/>
        <v>0</v>
      </c>
      <c r="O86" s="15">
        <f t="shared" si="22"/>
        <v>0</v>
      </c>
      <c r="P86" s="27"/>
      <c r="Q86" s="17">
        <f t="shared" si="23"/>
        <v>0</v>
      </c>
      <c r="R86" s="17">
        <f t="shared" si="24"/>
        <v>0</v>
      </c>
    </row>
    <row r="87" spans="1:18" x14ac:dyDescent="0.25">
      <c r="A87" s="14" t="str">
        <f>IF(INTRO!$E$43="Non-endemic"," ", IF(COUNTRY_INFO!A87=0," ",COUNTRY_INFO!A87))</f>
        <v>Angola</v>
      </c>
      <c r="B87" s="14" t="str">
        <f>IF(INTRO!$E$43="Non-endemic"," ", IF(COUNTRY_INFO!B87=0," ",COUNTRY_INFO!B87))</f>
        <v>KWANZA NORTE</v>
      </c>
      <c r="C87" s="14" t="str">
        <f>IF(INTRO!$E$43="Non-endemic"," ", IF(COUNTRY_INFO!C87=0," ",COUNTRY_INFO!C87))</f>
        <v>SAMBA CAJU</v>
      </c>
      <c r="D87" s="15">
        <f>IF(INTRO!$E$43="Non-endemic", 0, IF(COUNTRY_INFO!$K87&gt;0, IF(COUNTRY_INFO!$K87=4, 0, IF(COUNTRY_INFO!$K87=1, COUNTRY_INFO!$F87*0.33, IF(COUNTRY_INFO!$K87=2, COUNTRY_INFO!$F87*0.5, COUNTRY_INFO!$F87))), 0))</f>
        <v>3565.5</v>
      </c>
      <c r="E87" s="15">
        <f>IF(INTRO!$E$43="Non-endemic", 0, IF(COUNTRY_INFO!$K87&gt;0, IF(COUNTRY_INFO!$K87=4, 0, IF(COUNTRY_INFO!$K87=1, 0, IF(COUNTRY_INFO!$K87=2, COUNTRY_INFO!$G87*0.2, COUNTRY_INFO!$G87))), 0))</f>
        <v>2699.6000000000004</v>
      </c>
      <c r="F87" s="15">
        <f t="shared" si="17"/>
        <v>6265.1</v>
      </c>
      <c r="G87" s="16">
        <f>IF(INTRO!$E$43="Non-endemic", "Not required", COUNTRY_INFO!S87)</f>
        <v>0</v>
      </c>
      <c r="H87" s="110"/>
      <c r="I87" s="15">
        <f>IF($D87=0,0,IF(AND($G87&gt;0,$H87&lt;&gt;"Yes"),D87,IF(AND($G87&gt;0,$H87="Yes"),COUNTRY_INFO!$F87,0)))</f>
        <v>0</v>
      </c>
      <c r="J87" s="3"/>
      <c r="K87" s="52">
        <f t="shared" si="18"/>
        <v>0</v>
      </c>
      <c r="L87" s="52">
        <f t="shared" si="19"/>
        <v>0</v>
      </c>
      <c r="M87" s="15">
        <f t="shared" si="20"/>
        <v>0</v>
      </c>
      <c r="N87" s="52">
        <f t="shared" si="21"/>
        <v>0</v>
      </c>
      <c r="O87" s="15">
        <f t="shared" si="22"/>
        <v>0</v>
      </c>
      <c r="P87" s="27"/>
      <c r="Q87" s="17">
        <f t="shared" si="23"/>
        <v>0</v>
      </c>
      <c r="R87" s="17">
        <f t="shared" si="24"/>
        <v>0</v>
      </c>
    </row>
    <row r="88" spans="1:18" x14ac:dyDescent="0.25">
      <c r="A88" s="14" t="str">
        <f>IF(INTRO!$E$43="Non-endemic"," ", IF(COUNTRY_INFO!A88=0," ",COUNTRY_INFO!A88))</f>
        <v>Angola</v>
      </c>
      <c r="B88" s="14" t="str">
        <f>IF(INTRO!$E$43="Non-endemic"," ", IF(COUNTRY_INFO!B88=0," ",COUNTRY_INFO!B88))</f>
        <v>KWANZA SUL</v>
      </c>
      <c r="C88" s="14" t="str">
        <f>IF(INTRO!$E$43="Non-endemic"," ", IF(COUNTRY_INFO!C88=0," ",COUNTRY_INFO!C88))</f>
        <v>AMBOIM</v>
      </c>
      <c r="D88" s="15">
        <f>IF(INTRO!$E$43="Non-endemic", 0, IF(COUNTRY_INFO!$K88&gt;0, IF(COUNTRY_INFO!$K88=4, 0, IF(COUNTRY_INFO!$K88=1, COUNTRY_INFO!$F88*0.33, IF(COUNTRY_INFO!$K88=2, COUNTRY_INFO!$F88*0.5, COUNTRY_INFO!$F88))), 0))</f>
        <v>35064</v>
      </c>
      <c r="E88" s="15">
        <f>IF(INTRO!$E$43="Non-endemic", 0, IF(COUNTRY_INFO!$K88&gt;0, IF(COUNTRY_INFO!$K88=4, 0, IF(COUNTRY_INFO!$K88=1, 0, IF(COUNTRY_INFO!$K88=2, COUNTRY_INFO!$G88*0.2, COUNTRY_INFO!$G88))), 0))</f>
        <v>26548.400000000001</v>
      </c>
      <c r="F88" s="15">
        <f t="shared" si="17"/>
        <v>61612.4</v>
      </c>
      <c r="G88" s="16">
        <f>IF(INTRO!$E$43="Non-endemic", "Not required", COUNTRY_INFO!S88)</f>
        <v>0</v>
      </c>
      <c r="H88" s="110"/>
      <c r="I88" s="15">
        <f>IF($D88=0,0,IF(AND($G88&gt;0,$H88&lt;&gt;"Yes"),D88,IF(AND($G88&gt;0,$H88="Yes"),COUNTRY_INFO!$F88,0)))</f>
        <v>0</v>
      </c>
      <c r="J88" s="3"/>
      <c r="K88" s="52">
        <f t="shared" si="18"/>
        <v>0</v>
      </c>
      <c r="L88" s="52">
        <f t="shared" si="19"/>
        <v>0</v>
      </c>
      <c r="M88" s="15">
        <f t="shared" si="20"/>
        <v>0</v>
      </c>
      <c r="N88" s="52">
        <f t="shared" si="21"/>
        <v>0</v>
      </c>
      <c r="O88" s="15">
        <f t="shared" si="22"/>
        <v>0</v>
      </c>
      <c r="P88" s="27"/>
      <c r="Q88" s="17">
        <f t="shared" si="23"/>
        <v>0</v>
      </c>
      <c r="R88" s="17">
        <f t="shared" si="24"/>
        <v>0</v>
      </c>
    </row>
    <row r="89" spans="1:18" x14ac:dyDescent="0.25">
      <c r="A89" s="14" t="str">
        <f>IF(INTRO!$E$43="Non-endemic"," ", IF(COUNTRY_INFO!A89=0," ",COUNTRY_INFO!A89))</f>
        <v>Angola</v>
      </c>
      <c r="B89" s="14" t="str">
        <f>IF(INTRO!$E$43="Non-endemic"," ", IF(COUNTRY_INFO!B89=0," ",COUNTRY_INFO!B89))</f>
        <v>KWANZA SUL</v>
      </c>
      <c r="C89" s="14" t="str">
        <f>IF(INTRO!$E$43="Non-endemic"," ", IF(COUNTRY_INFO!C89=0," ",COUNTRY_INFO!C89))</f>
        <v>CASSONGUE</v>
      </c>
      <c r="D89" s="15">
        <f>IF(INTRO!$E$43="Non-endemic", 0, IF(COUNTRY_INFO!$K89&gt;0, IF(COUNTRY_INFO!$K89=4, 0, IF(COUNTRY_INFO!$K89=1, COUNTRY_INFO!$F89*0.33, IF(COUNTRY_INFO!$K89=2, COUNTRY_INFO!$F89*0.5, COUNTRY_INFO!$F89))), 0))</f>
        <v>20986</v>
      </c>
      <c r="E89" s="15">
        <f>IF(INTRO!$E$43="Non-endemic", 0, IF(COUNTRY_INFO!$K89&gt;0, IF(COUNTRY_INFO!$K89=4, 0, IF(COUNTRY_INFO!$K89=1, 0, IF(COUNTRY_INFO!$K89=2, COUNTRY_INFO!$G89*0.2, COUNTRY_INFO!$G89))), 0))</f>
        <v>15889.400000000001</v>
      </c>
      <c r="F89" s="15">
        <f t="shared" si="17"/>
        <v>36875.4</v>
      </c>
      <c r="G89" s="16">
        <f>IF(INTRO!$E$43="Non-endemic", "Not required", COUNTRY_INFO!S89)</f>
        <v>0</v>
      </c>
      <c r="H89" s="110"/>
      <c r="I89" s="15">
        <f>IF($D89=0,0,IF(AND($G89&gt;0,$H89&lt;&gt;"Yes"),D89,IF(AND($G89&gt;0,$H89="Yes"),COUNTRY_INFO!$F89,0)))</f>
        <v>0</v>
      </c>
      <c r="J89" s="3"/>
      <c r="K89" s="52">
        <f t="shared" si="18"/>
        <v>0</v>
      </c>
      <c r="L89" s="52">
        <f t="shared" si="19"/>
        <v>0</v>
      </c>
      <c r="M89" s="15">
        <f t="shared" si="20"/>
        <v>0</v>
      </c>
      <c r="N89" s="52">
        <f t="shared" si="21"/>
        <v>0</v>
      </c>
      <c r="O89" s="15">
        <f t="shared" si="22"/>
        <v>0</v>
      </c>
      <c r="P89" s="27"/>
      <c r="Q89" s="17">
        <f t="shared" si="23"/>
        <v>0</v>
      </c>
      <c r="R89" s="17">
        <f t="shared" si="24"/>
        <v>0</v>
      </c>
    </row>
    <row r="90" spans="1:18" x14ac:dyDescent="0.25">
      <c r="A90" s="14" t="str">
        <f>IF(INTRO!$E$43="Non-endemic"," ", IF(COUNTRY_INFO!A90=0," ",COUNTRY_INFO!A90))</f>
        <v>Angola</v>
      </c>
      <c r="B90" s="14" t="str">
        <f>IF(INTRO!$E$43="Non-endemic"," ", IF(COUNTRY_INFO!B90=0," ",COUNTRY_INFO!B90))</f>
        <v>KWANZA SUL</v>
      </c>
      <c r="C90" s="14" t="str">
        <f>IF(INTRO!$E$43="Non-endemic"," ", IF(COUNTRY_INFO!C90=0," ",COUNTRY_INFO!C90))</f>
        <v>CELA (Waku Kungo)</v>
      </c>
      <c r="D90" s="15">
        <f>IF(INTRO!$E$43="Non-endemic", 0, IF(COUNTRY_INFO!$K90&gt;0, IF(COUNTRY_INFO!$K90=4, 0, IF(COUNTRY_INFO!$K90=1, COUNTRY_INFO!$F90*0.33, IF(COUNTRY_INFO!$K90=2, COUNTRY_INFO!$F90*0.5, COUNTRY_INFO!$F90))), 0))</f>
        <v>32617.5</v>
      </c>
      <c r="E90" s="15">
        <f>IF(INTRO!$E$43="Non-endemic", 0, IF(COUNTRY_INFO!$K90&gt;0, IF(COUNTRY_INFO!$K90=4, 0, IF(COUNTRY_INFO!$K90=1, 0, IF(COUNTRY_INFO!$K90=2, COUNTRY_INFO!$G90*0.2, COUNTRY_INFO!$G90))), 0))</f>
        <v>24696</v>
      </c>
      <c r="F90" s="15">
        <f t="shared" si="17"/>
        <v>57313.5</v>
      </c>
      <c r="G90" s="16">
        <f>IF(INTRO!$E$43="Non-endemic", "Not required", COUNTRY_INFO!S90)</f>
        <v>0</v>
      </c>
      <c r="H90" s="110"/>
      <c r="I90" s="15">
        <f>IF($D90=0,0,IF(AND($G90&gt;0,$H90&lt;&gt;"Yes"),D90,IF(AND($G90&gt;0,$H90="Yes"),COUNTRY_INFO!$F90,0)))</f>
        <v>0</v>
      </c>
      <c r="J90" s="3"/>
      <c r="K90" s="52">
        <f t="shared" si="18"/>
        <v>0</v>
      </c>
      <c r="L90" s="52">
        <f t="shared" si="19"/>
        <v>0</v>
      </c>
      <c r="M90" s="15">
        <f t="shared" si="20"/>
        <v>0</v>
      </c>
      <c r="N90" s="52">
        <f t="shared" si="21"/>
        <v>0</v>
      </c>
      <c r="O90" s="15">
        <f t="shared" si="22"/>
        <v>0</v>
      </c>
      <c r="P90" s="27"/>
      <c r="Q90" s="17">
        <f t="shared" si="23"/>
        <v>0</v>
      </c>
      <c r="R90" s="17">
        <f t="shared" si="24"/>
        <v>0</v>
      </c>
    </row>
    <row r="91" spans="1:18" x14ac:dyDescent="0.25">
      <c r="A91" s="14" t="str">
        <f>IF(INTRO!$E$43="Non-endemic"," ", IF(COUNTRY_INFO!A91=0," ",COUNTRY_INFO!A91))</f>
        <v>Angola</v>
      </c>
      <c r="B91" s="14" t="str">
        <f>IF(INTRO!$E$43="Non-endemic"," ", IF(COUNTRY_INFO!B91=0," ",COUNTRY_INFO!B91))</f>
        <v>KWANZA SUL</v>
      </c>
      <c r="C91" s="14" t="str">
        <f>IF(INTRO!$E$43="Non-endemic"," ", IF(COUNTRY_INFO!C91=0," ",COUNTRY_INFO!C91))</f>
        <v>CONDA</v>
      </c>
      <c r="D91" s="15">
        <f>IF(INTRO!$E$43="Non-endemic", 0, IF(COUNTRY_INFO!$K91&gt;0, IF(COUNTRY_INFO!$K91=4, 0, IF(COUNTRY_INFO!$K91=1, COUNTRY_INFO!$F91*0.33, IF(COUNTRY_INFO!$K91=2, COUNTRY_INFO!$F91*0.5, COUNTRY_INFO!$F91))), 0))</f>
        <v>13387.5</v>
      </c>
      <c r="E91" s="15">
        <f>IF(INTRO!$E$43="Non-endemic", 0, IF(COUNTRY_INFO!$K91&gt;0, IF(COUNTRY_INFO!$K91=4, 0, IF(COUNTRY_INFO!$K91=1, 0, IF(COUNTRY_INFO!$K91=2, COUNTRY_INFO!$G91*0.2, COUNTRY_INFO!$G91))), 0))</f>
        <v>10136</v>
      </c>
      <c r="F91" s="15">
        <f t="shared" si="17"/>
        <v>23523.5</v>
      </c>
      <c r="G91" s="16">
        <f>IF(INTRO!$E$43="Non-endemic", "Not required", COUNTRY_INFO!S91)</f>
        <v>0</v>
      </c>
      <c r="H91" s="110"/>
      <c r="I91" s="15">
        <f>IF($D91=0,0,IF(AND($G91&gt;0,$H91&lt;&gt;"Yes"),D91,IF(AND($G91&gt;0,$H91="Yes"),COUNTRY_INFO!$F91,0)))</f>
        <v>0</v>
      </c>
      <c r="J91" s="3"/>
      <c r="K91" s="52">
        <f t="shared" si="18"/>
        <v>0</v>
      </c>
      <c r="L91" s="52">
        <f t="shared" si="19"/>
        <v>0</v>
      </c>
      <c r="M91" s="15">
        <f t="shared" si="20"/>
        <v>0</v>
      </c>
      <c r="N91" s="52">
        <f t="shared" si="21"/>
        <v>0</v>
      </c>
      <c r="O91" s="15">
        <f t="shared" si="22"/>
        <v>0</v>
      </c>
      <c r="P91" s="27"/>
      <c r="Q91" s="17">
        <f t="shared" si="23"/>
        <v>0</v>
      </c>
      <c r="R91" s="17">
        <f t="shared" si="24"/>
        <v>0</v>
      </c>
    </row>
    <row r="92" spans="1:18" x14ac:dyDescent="0.25">
      <c r="A92" s="14" t="str">
        <f>IF(INTRO!$E$43="Non-endemic"," ", IF(COUNTRY_INFO!A92=0," ",COUNTRY_INFO!A92))</f>
        <v>Angola</v>
      </c>
      <c r="B92" s="14" t="str">
        <f>IF(INTRO!$E$43="Non-endemic"," ", IF(COUNTRY_INFO!B92=0," ",COUNTRY_INFO!B92))</f>
        <v>KWANZA SUL</v>
      </c>
      <c r="C92" s="14" t="str">
        <f>IF(INTRO!$E$43="Non-endemic"," ", IF(COUNTRY_INFO!C92=0," ",COUNTRY_INFO!C92))</f>
        <v>EBO</v>
      </c>
      <c r="D92" s="15">
        <f>IF(INTRO!$E$43="Non-endemic", 0, IF(COUNTRY_INFO!$K92&gt;0, IF(COUNTRY_INFO!$K92=4, 0, IF(COUNTRY_INFO!$K92=1, COUNTRY_INFO!$F92*0.33, IF(COUNTRY_INFO!$K92=2, COUNTRY_INFO!$F92*0.5, COUNTRY_INFO!$F92))), 0))</f>
        <v>23593</v>
      </c>
      <c r="E92" s="15">
        <f>IF(INTRO!$E$43="Non-endemic", 0, IF(COUNTRY_INFO!$K92&gt;0, IF(COUNTRY_INFO!$K92=4, 0, IF(COUNTRY_INFO!$K92=1, 0, IF(COUNTRY_INFO!$K92=2, COUNTRY_INFO!$G92*0.2, COUNTRY_INFO!$G92))), 0))</f>
        <v>17863.400000000001</v>
      </c>
      <c r="F92" s="15">
        <f t="shared" si="17"/>
        <v>41456.400000000001</v>
      </c>
      <c r="G92" s="16">
        <f>IF(INTRO!$E$43="Non-endemic", "Not required", COUNTRY_INFO!S92)</f>
        <v>0</v>
      </c>
      <c r="H92" s="110"/>
      <c r="I92" s="15">
        <f>IF($D92=0,0,IF(AND($G92&gt;0,$H92&lt;&gt;"Yes"),D92,IF(AND($G92&gt;0,$H92="Yes"),COUNTRY_INFO!$F92,0)))</f>
        <v>0</v>
      </c>
      <c r="J92" s="3"/>
      <c r="K92" s="52">
        <f t="shared" si="18"/>
        <v>0</v>
      </c>
      <c r="L92" s="52">
        <f t="shared" si="19"/>
        <v>0</v>
      </c>
      <c r="M92" s="15">
        <f t="shared" si="20"/>
        <v>0</v>
      </c>
      <c r="N92" s="52">
        <f t="shared" si="21"/>
        <v>0</v>
      </c>
      <c r="O92" s="15">
        <f t="shared" si="22"/>
        <v>0</v>
      </c>
      <c r="P92" s="27"/>
      <c r="Q92" s="17">
        <f t="shared" si="23"/>
        <v>0</v>
      </c>
      <c r="R92" s="17">
        <f t="shared" si="24"/>
        <v>0</v>
      </c>
    </row>
    <row r="93" spans="1:18" x14ac:dyDescent="0.25">
      <c r="A93" s="14" t="str">
        <f>IF(INTRO!$E$43="Non-endemic"," ", IF(COUNTRY_INFO!A93=0," ",COUNTRY_INFO!A93))</f>
        <v>Angola</v>
      </c>
      <c r="B93" s="14" t="str">
        <f>IF(INTRO!$E$43="Non-endemic"," ", IF(COUNTRY_INFO!B93=0," ",COUNTRY_INFO!B93))</f>
        <v>KWANZA SUL</v>
      </c>
      <c r="C93" s="14" t="str">
        <f>IF(INTRO!$E$43="Non-endemic"," ", IF(COUNTRY_INFO!C93=0," ",COUNTRY_INFO!C93))</f>
        <v>KIBALA</v>
      </c>
      <c r="D93" s="15">
        <f>IF(INTRO!$E$43="Non-endemic", 0, IF(COUNTRY_INFO!$K93&gt;0, IF(COUNTRY_INFO!$K93=4, 0, IF(COUNTRY_INFO!$K93=1, COUNTRY_INFO!$F93*0.33, IF(COUNTRY_INFO!$K93=2, COUNTRY_INFO!$F93*0.5, COUNTRY_INFO!$F93))), 0))</f>
        <v>20286</v>
      </c>
      <c r="E93" s="15">
        <f>IF(INTRO!$E$43="Non-endemic", 0, IF(COUNTRY_INFO!$K93&gt;0, IF(COUNTRY_INFO!$K93=4, 0, IF(COUNTRY_INFO!$K93=1, 0, IF(COUNTRY_INFO!$K93=2, COUNTRY_INFO!$G93*0.2, COUNTRY_INFO!$G93))), 0))</f>
        <v>15359.6</v>
      </c>
      <c r="F93" s="15">
        <f t="shared" si="17"/>
        <v>35645.599999999999</v>
      </c>
      <c r="G93" s="16">
        <f>IF(INTRO!$E$43="Non-endemic", "Not required", COUNTRY_INFO!S93)</f>
        <v>0</v>
      </c>
      <c r="H93" s="110"/>
      <c r="I93" s="15">
        <f>IF($D93=0,0,IF(AND($G93&gt;0,$H93&lt;&gt;"Yes"),D93,IF(AND($G93&gt;0,$H93="Yes"),COUNTRY_INFO!$F93,0)))</f>
        <v>0</v>
      </c>
      <c r="J93" s="3"/>
      <c r="K93" s="52">
        <f t="shared" si="18"/>
        <v>0</v>
      </c>
      <c r="L93" s="52">
        <f t="shared" si="19"/>
        <v>0</v>
      </c>
      <c r="M93" s="15">
        <f t="shared" si="20"/>
        <v>0</v>
      </c>
      <c r="N93" s="52">
        <f t="shared" si="21"/>
        <v>0</v>
      </c>
      <c r="O93" s="15">
        <f t="shared" si="22"/>
        <v>0</v>
      </c>
      <c r="P93" s="27"/>
      <c r="Q93" s="17">
        <f t="shared" si="23"/>
        <v>0</v>
      </c>
      <c r="R93" s="17">
        <f t="shared" si="24"/>
        <v>0</v>
      </c>
    </row>
    <row r="94" spans="1:18" x14ac:dyDescent="0.25">
      <c r="A94" s="14" t="str">
        <f>IF(INTRO!$E$43="Non-endemic"," ", IF(COUNTRY_INFO!A94=0," ",COUNTRY_INFO!A94))</f>
        <v>Angola</v>
      </c>
      <c r="B94" s="14" t="str">
        <f>IF(INTRO!$E$43="Non-endemic"," ", IF(COUNTRY_INFO!B94=0," ",COUNTRY_INFO!B94))</f>
        <v>KWANZA SUL</v>
      </c>
      <c r="C94" s="14" t="str">
        <f>IF(INTRO!$E$43="Non-endemic"," ", IF(COUNTRY_INFO!C94=0," ",COUNTRY_INFO!C94))</f>
        <v>KILENDA</v>
      </c>
      <c r="D94" s="15">
        <f>IF(INTRO!$E$43="Non-endemic", 0, IF(COUNTRY_INFO!$K94&gt;0, IF(COUNTRY_INFO!$K94=4, 0, IF(COUNTRY_INFO!$K94=1, COUNTRY_INFO!$F94*0.33, IF(COUNTRY_INFO!$K94=2, COUNTRY_INFO!$F94*0.5, COUNTRY_INFO!$F94))), 0))</f>
        <v>13787.5</v>
      </c>
      <c r="E94" s="15">
        <f>IF(INTRO!$E$43="Non-endemic", 0, IF(COUNTRY_INFO!$K94&gt;0, IF(COUNTRY_INFO!$K94=4, 0, IF(COUNTRY_INFO!$K94=1, 0, IF(COUNTRY_INFO!$K94=2, COUNTRY_INFO!$G94*0.2, COUNTRY_INFO!$G94))), 0))</f>
        <v>10439.200000000001</v>
      </c>
      <c r="F94" s="15">
        <f t="shared" si="17"/>
        <v>24226.7</v>
      </c>
      <c r="G94" s="16">
        <f>IF(INTRO!$E$43="Non-endemic", "Not required", COUNTRY_INFO!S94)</f>
        <v>0</v>
      </c>
      <c r="H94" s="110"/>
      <c r="I94" s="15">
        <f>IF($D94=0,0,IF(AND($G94&gt;0,$H94&lt;&gt;"Yes"),D94,IF(AND($G94&gt;0,$H94="Yes"),COUNTRY_INFO!$F94,0)))</f>
        <v>0</v>
      </c>
      <c r="J94" s="3"/>
      <c r="K94" s="52">
        <f t="shared" si="18"/>
        <v>0</v>
      </c>
      <c r="L94" s="52">
        <f t="shared" si="19"/>
        <v>0</v>
      </c>
      <c r="M94" s="15">
        <f t="shared" si="20"/>
        <v>0</v>
      </c>
      <c r="N94" s="52">
        <f t="shared" si="21"/>
        <v>0</v>
      </c>
      <c r="O94" s="15">
        <f t="shared" si="22"/>
        <v>0</v>
      </c>
      <c r="P94" s="27"/>
      <c r="Q94" s="17">
        <f t="shared" si="23"/>
        <v>0</v>
      </c>
      <c r="R94" s="17">
        <f t="shared" si="24"/>
        <v>0</v>
      </c>
    </row>
    <row r="95" spans="1:18" x14ac:dyDescent="0.25">
      <c r="A95" s="14" t="str">
        <f>IF(INTRO!$E$43="Non-endemic"," ", IF(COUNTRY_INFO!A95=0," ",COUNTRY_INFO!A95))</f>
        <v>Angola</v>
      </c>
      <c r="B95" s="14" t="str">
        <f>IF(INTRO!$E$43="Non-endemic"," ", IF(COUNTRY_INFO!B95=0," ",COUNTRY_INFO!B95))</f>
        <v>KWANZA SUL</v>
      </c>
      <c r="C95" s="14" t="str">
        <f>IF(INTRO!$E$43="Non-endemic"," ", IF(COUNTRY_INFO!C95=0," ",COUNTRY_INFO!C95))</f>
        <v>LIBOLO</v>
      </c>
      <c r="D95" s="15">
        <f>IF(INTRO!$E$43="Non-endemic", 0, IF(COUNTRY_INFO!$K95&gt;0, IF(COUNTRY_INFO!$K95=4, 0, IF(COUNTRY_INFO!$K95=1, COUNTRY_INFO!$F95*0.33, IF(COUNTRY_INFO!$K95=2, COUNTRY_INFO!$F95*0.5, COUNTRY_INFO!$F95))), 0))</f>
        <v>12704</v>
      </c>
      <c r="E95" s="15">
        <f>IF(INTRO!$E$43="Non-endemic", 0, IF(COUNTRY_INFO!$K95&gt;0, IF(COUNTRY_INFO!$K95=4, 0, IF(COUNTRY_INFO!$K95=1, 0, IF(COUNTRY_INFO!$K95=2, COUNTRY_INFO!$G95*0.2, COUNTRY_INFO!$G95))), 0))</f>
        <v>9619</v>
      </c>
      <c r="F95" s="15">
        <f t="shared" si="17"/>
        <v>22323</v>
      </c>
      <c r="G95" s="16">
        <f>IF(INTRO!$E$43="Non-endemic", "Not required", COUNTRY_INFO!S95)</f>
        <v>0</v>
      </c>
      <c r="H95" s="110"/>
      <c r="I95" s="15">
        <f>IF($D95=0,0,IF(AND($G95&gt;0,$H95&lt;&gt;"Yes"),D95,IF(AND($G95&gt;0,$H95="Yes"),COUNTRY_INFO!$F95,0)))</f>
        <v>0</v>
      </c>
      <c r="J95" s="3"/>
      <c r="K95" s="52">
        <f t="shared" si="18"/>
        <v>0</v>
      </c>
      <c r="L95" s="52">
        <f t="shared" si="19"/>
        <v>0</v>
      </c>
      <c r="M95" s="15">
        <f t="shared" si="20"/>
        <v>0</v>
      </c>
      <c r="N95" s="52">
        <f t="shared" si="21"/>
        <v>0</v>
      </c>
      <c r="O95" s="15">
        <f t="shared" si="22"/>
        <v>0</v>
      </c>
      <c r="P95" s="27"/>
      <c r="Q95" s="17">
        <f t="shared" si="23"/>
        <v>0</v>
      </c>
      <c r="R95" s="17">
        <f t="shared" si="24"/>
        <v>0</v>
      </c>
    </row>
    <row r="96" spans="1:18" x14ac:dyDescent="0.25">
      <c r="A96" s="14" t="str">
        <f>IF(INTRO!$E$43="Non-endemic"," ", IF(COUNTRY_INFO!A96=0," ",COUNTRY_INFO!A96))</f>
        <v>Angola</v>
      </c>
      <c r="B96" s="14" t="str">
        <f>IF(INTRO!$E$43="Non-endemic"," ", IF(COUNTRY_INFO!B96=0," ",COUNTRY_INFO!B96))</f>
        <v>KWANZA SUL</v>
      </c>
      <c r="C96" s="14" t="str">
        <f>IF(INTRO!$E$43="Non-endemic"," ", IF(COUNTRY_INFO!C96=0," ",COUNTRY_INFO!C96))</f>
        <v>MUSSENDE</v>
      </c>
      <c r="D96" s="15">
        <f>IF(INTRO!$E$43="Non-endemic", 0, IF(COUNTRY_INFO!$K96&gt;0, IF(COUNTRY_INFO!$K96=4, 0, IF(COUNTRY_INFO!$K96=1, COUNTRY_INFO!$F96*0.33, IF(COUNTRY_INFO!$K96=2, COUNTRY_INFO!$F96*0.5, COUNTRY_INFO!$F96))), 0))</f>
        <v>11387.5</v>
      </c>
      <c r="E96" s="15">
        <f>IF(INTRO!$E$43="Non-endemic", 0, IF(COUNTRY_INFO!$K96&gt;0, IF(COUNTRY_INFO!$K96=4, 0, IF(COUNTRY_INFO!$K96=1, 0, IF(COUNTRY_INFO!$K96=2, COUNTRY_INFO!$G96*0.2, COUNTRY_INFO!$G96))), 0))</f>
        <v>8621.8000000000011</v>
      </c>
      <c r="F96" s="15">
        <f t="shared" si="17"/>
        <v>20009.300000000003</v>
      </c>
      <c r="G96" s="16">
        <f>IF(INTRO!$E$43="Non-endemic", "Not required", COUNTRY_INFO!S96)</f>
        <v>0</v>
      </c>
      <c r="H96" s="110"/>
      <c r="I96" s="15">
        <f>IF($D96=0,0,IF(AND($G96&gt;0,$H96&lt;&gt;"Yes"),D96,IF(AND($G96&gt;0,$H96="Yes"),COUNTRY_INFO!$F96,0)))</f>
        <v>0</v>
      </c>
      <c r="J96" s="3"/>
      <c r="K96" s="52">
        <f t="shared" si="18"/>
        <v>0</v>
      </c>
      <c r="L96" s="52">
        <f t="shared" si="19"/>
        <v>0</v>
      </c>
      <c r="M96" s="15">
        <f t="shared" si="20"/>
        <v>0</v>
      </c>
      <c r="N96" s="52">
        <f t="shared" si="21"/>
        <v>0</v>
      </c>
      <c r="O96" s="15">
        <f t="shared" si="22"/>
        <v>0</v>
      </c>
      <c r="P96" s="27"/>
      <c r="Q96" s="17">
        <f t="shared" si="23"/>
        <v>0</v>
      </c>
      <c r="R96" s="17">
        <f t="shared" si="24"/>
        <v>0</v>
      </c>
    </row>
    <row r="97" spans="1:18" x14ac:dyDescent="0.25">
      <c r="A97" s="14" t="str">
        <f>IF(INTRO!$E$43="Non-endemic"," ", IF(COUNTRY_INFO!A97=0," ",COUNTRY_INFO!A97))</f>
        <v>Angola</v>
      </c>
      <c r="B97" s="14" t="str">
        <f>IF(INTRO!$E$43="Non-endemic"," ", IF(COUNTRY_INFO!B97=0," ",COUNTRY_INFO!B97))</f>
        <v>KWANZA SUL</v>
      </c>
      <c r="C97" s="14" t="str">
        <f>IF(INTRO!$E$43="Non-endemic"," ", IF(COUNTRY_INFO!C97=0," ",COUNTRY_INFO!C97))</f>
        <v>PORTO AMBOIM</v>
      </c>
      <c r="D97" s="15">
        <f>IF(INTRO!$E$43="Non-endemic", 0, IF(COUNTRY_INFO!$K97&gt;0, IF(COUNTRY_INFO!$K97=4, 0, IF(COUNTRY_INFO!$K97=1, COUNTRY_INFO!$F97*0.33, IF(COUNTRY_INFO!$K97=2, COUNTRY_INFO!$F97*0.5, COUNTRY_INFO!$F97))), 0))</f>
        <v>17874.5</v>
      </c>
      <c r="E97" s="15">
        <f>IF(INTRO!$E$43="Non-endemic", 0, IF(COUNTRY_INFO!$K97&gt;0, IF(COUNTRY_INFO!$K97=4, 0, IF(COUNTRY_INFO!$K97=1, 0, IF(COUNTRY_INFO!$K97=2, COUNTRY_INFO!$G97*0.2, COUNTRY_INFO!$G97))), 0))</f>
        <v>13533.6</v>
      </c>
      <c r="F97" s="15">
        <f t="shared" si="17"/>
        <v>31408.1</v>
      </c>
      <c r="G97" s="16">
        <f>IF(INTRO!$E$43="Non-endemic", "Not required", COUNTRY_INFO!S97)</f>
        <v>0</v>
      </c>
      <c r="H97" s="110"/>
      <c r="I97" s="15">
        <f>IF($D97=0,0,IF(AND($G97&gt;0,$H97&lt;&gt;"Yes"),D97,IF(AND($G97&gt;0,$H97="Yes"),COUNTRY_INFO!$F97,0)))</f>
        <v>0</v>
      </c>
      <c r="J97" s="3"/>
      <c r="K97" s="52">
        <f t="shared" si="18"/>
        <v>0</v>
      </c>
      <c r="L97" s="52">
        <f t="shared" si="19"/>
        <v>0</v>
      </c>
      <c r="M97" s="15">
        <f t="shared" si="20"/>
        <v>0</v>
      </c>
      <c r="N97" s="52">
        <f t="shared" si="21"/>
        <v>0</v>
      </c>
      <c r="O97" s="15">
        <f t="shared" si="22"/>
        <v>0</v>
      </c>
      <c r="P97" s="27"/>
      <c r="Q97" s="17">
        <f t="shared" si="23"/>
        <v>0</v>
      </c>
      <c r="R97" s="17">
        <f t="shared" si="24"/>
        <v>0</v>
      </c>
    </row>
    <row r="98" spans="1:18" x14ac:dyDescent="0.25">
      <c r="A98" s="14" t="str">
        <f>IF(INTRO!$E$43="Non-endemic"," ", IF(COUNTRY_INFO!A98=0," ",COUNTRY_INFO!A98))</f>
        <v>Angola</v>
      </c>
      <c r="B98" s="14" t="str">
        <f>IF(INTRO!$E$43="Non-endemic"," ", IF(COUNTRY_INFO!B98=0," ",COUNTRY_INFO!B98))</f>
        <v>KWANZA SUL</v>
      </c>
      <c r="C98" s="14" t="str">
        <f>IF(INTRO!$E$43="Non-endemic"," ", IF(COUNTRY_INFO!C98=0," ",COUNTRY_INFO!C98))</f>
        <v>SELES</v>
      </c>
      <c r="D98" s="15">
        <f>IF(INTRO!$E$43="Non-endemic", 0, IF(COUNTRY_INFO!$K98&gt;0, IF(COUNTRY_INFO!$K98=4, 0, IF(COUNTRY_INFO!$K98=1, COUNTRY_INFO!$F98*0.33, IF(COUNTRY_INFO!$K98=2, COUNTRY_INFO!$F98*0.5, COUNTRY_INFO!$F98))), 0))</f>
        <v>26120.5</v>
      </c>
      <c r="E98" s="15">
        <f>IF(INTRO!$E$43="Non-endemic", 0, IF(COUNTRY_INFO!$K98&gt;0, IF(COUNTRY_INFO!$K98=4, 0, IF(COUNTRY_INFO!$K98=1, 0, IF(COUNTRY_INFO!$K98=2, COUNTRY_INFO!$G98*0.2, COUNTRY_INFO!$G98))), 0))</f>
        <v>19776.800000000003</v>
      </c>
      <c r="F98" s="15">
        <f t="shared" si="17"/>
        <v>45897.3</v>
      </c>
      <c r="G98" s="16">
        <f>IF(INTRO!$E$43="Non-endemic", "Not required", COUNTRY_INFO!S98)</f>
        <v>0</v>
      </c>
      <c r="H98" s="110"/>
      <c r="I98" s="15">
        <f>IF($D98=0,0,IF(AND($G98&gt;0,$H98&lt;&gt;"Yes"),D98,IF(AND($G98&gt;0,$H98="Yes"),COUNTRY_INFO!$F98,0)))</f>
        <v>0</v>
      </c>
      <c r="J98" s="3"/>
      <c r="K98" s="52">
        <f t="shared" si="18"/>
        <v>0</v>
      </c>
      <c r="L98" s="52">
        <f t="shared" si="19"/>
        <v>0</v>
      </c>
      <c r="M98" s="15">
        <f t="shared" si="20"/>
        <v>0</v>
      </c>
      <c r="N98" s="52">
        <f t="shared" si="21"/>
        <v>0</v>
      </c>
      <c r="O98" s="15">
        <f t="shared" si="22"/>
        <v>0</v>
      </c>
      <c r="P98" s="27"/>
      <c r="Q98" s="17">
        <f t="shared" si="23"/>
        <v>0</v>
      </c>
      <c r="R98" s="17">
        <f t="shared" si="24"/>
        <v>0</v>
      </c>
    </row>
    <row r="99" spans="1:18" x14ac:dyDescent="0.25">
      <c r="A99" s="14" t="str">
        <f>IF(INTRO!$E$43="Non-endemic"," ", IF(COUNTRY_INFO!A99=0," ",COUNTRY_INFO!A99))</f>
        <v>Angola</v>
      </c>
      <c r="B99" s="14" t="str">
        <f>IF(INTRO!$E$43="Non-endemic"," ", IF(COUNTRY_INFO!B99=0," ",COUNTRY_INFO!B99))</f>
        <v>KWANZA SUL</v>
      </c>
      <c r="C99" s="14" t="str">
        <f>IF(INTRO!$E$43="Non-endemic"," ", IF(COUNTRY_INFO!C99=0," ",COUNTRY_INFO!C99))</f>
        <v>SUMBE</v>
      </c>
      <c r="D99" s="15">
        <f>IF(INTRO!$E$43="Non-endemic", 0, IF(COUNTRY_INFO!$K99&gt;0, IF(COUNTRY_INFO!$K99=4, 0, IF(COUNTRY_INFO!$K99=1, COUNTRY_INFO!$F99*0.33, IF(COUNTRY_INFO!$K99=2, COUNTRY_INFO!$F99*0.5, COUNTRY_INFO!$F99))), 0))</f>
        <v>39960</v>
      </c>
      <c r="E99" s="15">
        <f>IF(INTRO!$E$43="Non-endemic", 0, IF(COUNTRY_INFO!$K99&gt;0, IF(COUNTRY_INFO!$K99=4, 0, IF(COUNTRY_INFO!$K99=1, 0, IF(COUNTRY_INFO!$K99=2, COUNTRY_INFO!$G99*0.2, COUNTRY_INFO!$G99))), 0))</f>
        <v>30255.4</v>
      </c>
      <c r="F99" s="15">
        <f t="shared" si="17"/>
        <v>70215.399999999994</v>
      </c>
      <c r="G99" s="16">
        <f>IF(INTRO!$E$43="Non-endemic", "Not required", COUNTRY_INFO!S99)</f>
        <v>0</v>
      </c>
      <c r="H99" s="110"/>
      <c r="I99" s="15">
        <f>IF($D99=0,0,IF(AND($G99&gt;0,$H99&lt;&gt;"Yes"),D99,IF(AND($G99&gt;0,$H99="Yes"),COUNTRY_INFO!$F99,0)))</f>
        <v>0</v>
      </c>
      <c r="J99" s="3"/>
      <c r="K99" s="52">
        <f t="shared" si="18"/>
        <v>0</v>
      </c>
      <c r="L99" s="52">
        <f t="shared" si="19"/>
        <v>0</v>
      </c>
      <c r="M99" s="15">
        <f t="shared" si="20"/>
        <v>0</v>
      </c>
      <c r="N99" s="52">
        <f t="shared" si="21"/>
        <v>0</v>
      </c>
      <c r="O99" s="15">
        <f t="shared" si="22"/>
        <v>0</v>
      </c>
      <c r="P99" s="27"/>
      <c r="Q99" s="17">
        <f t="shared" si="23"/>
        <v>0</v>
      </c>
      <c r="R99" s="17">
        <f t="shared" si="24"/>
        <v>0</v>
      </c>
    </row>
    <row r="100" spans="1:18" x14ac:dyDescent="0.25">
      <c r="A100" s="14" t="str">
        <f>IF(INTRO!$E$43="Non-endemic"," ", IF(COUNTRY_INFO!A100=0," ",COUNTRY_INFO!A100))</f>
        <v>Angola</v>
      </c>
      <c r="B100" s="14" t="str">
        <f>IF(INTRO!$E$43="Non-endemic"," ", IF(COUNTRY_INFO!B100=0," ",COUNTRY_INFO!B100))</f>
        <v>LUANDA</v>
      </c>
      <c r="C100" s="14" t="str">
        <f>IF(INTRO!$E$43="Non-endemic"," ", IF(COUNTRY_INFO!C100=0," ",COUNTRY_INFO!C100))</f>
        <v>BELAS</v>
      </c>
      <c r="D100" s="15">
        <f>IF(INTRO!$E$43="Non-endemic", 0, IF(COUNTRY_INFO!$K100&gt;0, IF(COUNTRY_INFO!$K100=4, 0, IF(COUNTRY_INFO!$K100=1, COUNTRY_INFO!$F100*0.33, IF(COUNTRY_INFO!$K100=2, COUNTRY_INFO!$F100*0.5, COUNTRY_INFO!$F100))), 0))</f>
        <v>104936.04000000001</v>
      </c>
      <c r="E100" s="15">
        <f>IF(INTRO!$E$43="Non-endemic", 0, IF(COUNTRY_INFO!$K100&gt;0, IF(COUNTRY_INFO!$K100=4, 0, IF(COUNTRY_INFO!$K100=1, 0, IF(COUNTRY_INFO!$K100=2, COUNTRY_INFO!$G100*0.2, COUNTRY_INFO!$G100))), 0))</f>
        <v>0</v>
      </c>
      <c r="F100" s="15">
        <f t="shared" si="17"/>
        <v>104936.04000000001</v>
      </c>
      <c r="G100" s="16">
        <f>IF(INTRO!$E$43="Non-endemic", "Not required", COUNTRY_INFO!S100)</f>
        <v>0</v>
      </c>
      <c r="H100" s="110"/>
      <c r="I100" s="15">
        <f>IF($D100=0,0,IF(AND($G100&gt;0,$H100&lt;&gt;"Yes"),D100,IF(AND($G100&gt;0,$H100="Yes"),COUNTRY_INFO!$F100,0)))</f>
        <v>0</v>
      </c>
      <c r="J100" s="3"/>
      <c r="K100" s="52">
        <f t="shared" si="18"/>
        <v>0</v>
      </c>
      <c r="L100" s="52">
        <f t="shared" si="19"/>
        <v>0</v>
      </c>
      <c r="M100" s="15">
        <f t="shared" si="20"/>
        <v>0</v>
      </c>
      <c r="N100" s="52">
        <f t="shared" si="21"/>
        <v>0</v>
      </c>
      <c r="O100" s="15">
        <f t="shared" si="22"/>
        <v>0</v>
      </c>
      <c r="P100" s="27"/>
      <c r="Q100" s="17">
        <f t="shared" si="23"/>
        <v>0</v>
      </c>
      <c r="R100" s="17">
        <f t="shared" si="24"/>
        <v>0</v>
      </c>
    </row>
    <row r="101" spans="1:18" x14ac:dyDescent="0.25">
      <c r="A101" s="14" t="str">
        <f>IF(INTRO!$E$43="Non-endemic"," ", IF(COUNTRY_INFO!A101=0," ",COUNTRY_INFO!A101))</f>
        <v>Angola</v>
      </c>
      <c r="B101" s="14" t="str">
        <f>IF(INTRO!$E$43="Non-endemic"," ", IF(COUNTRY_INFO!B101=0," ",COUNTRY_INFO!B101))</f>
        <v>LUANDA</v>
      </c>
      <c r="C101" s="14" t="str">
        <f>IF(INTRO!$E$43="Non-endemic"," ", IF(COUNTRY_INFO!C101=0," ",COUNTRY_INFO!C101))</f>
        <v>CACUACO</v>
      </c>
      <c r="D101" s="15">
        <f>IF(INTRO!$E$43="Non-endemic", 0, IF(COUNTRY_INFO!$K101&gt;0, IF(COUNTRY_INFO!$K101=4, 0, IF(COUNTRY_INFO!$K101=1, COUNTRY_INFO!$F101*0.33, IF(COUNTRY_INFO!$K101=2, COUNTRY_INFO!$F101*0.5, COUNTRY_INFO!$F101))), 0))</f>
        <v>86935.53</v>
      </c>
      <c r="E101" s="15">
        <f>IF(INTRO!$E$43="Non-endemic", 0, IF(COUNTRY_INFO!$K101&gt;0, IF(COUNTRY_INFO!$K101=4, 0, IF(COUNTRY_INFO!$K101=1, 0, IF(COUNTRY_INFO!$K101=2, COUNTRY_INFO!$G101*0.2, COUNTRY_INFO!$G101))), 0))</f>
        <v>0</v>
      </c>
      <c r="F101" s="15">
        <f t="shared" si="17"/>
        <v>86935.53</v>
      </c>
      <c r="G101" s="16">
        <f>IF(INTRO!$E$43="Non-endemic", "Not required", COUNTRY_INFO!S101)</f>
        <v>0</v>
      </c>
      <c r="H101" s="110"/>
      <c r="I101" s="15">
        <f>IF($D101=0,0,IF(AND($G101&gt;0,$H101&lt;&gt;"Yes"),D101,IF(AND($G101&gt;0,$H101="Yes"),COUNTRY_INFO!$F101,0)))</f>
        <v>0</v>
      </c>
      <c r="J101" s="3"/>
      <c r="K101" s="52">
        <f t="shared" si="18"/>
        <v>0</v>
      </c>
      <c r="L101" s="52">
        <f t="shared" si="19"/>
        <v>0</v>
      </c>
      <c r="M101" s="15">
        <f t="shared" si="20"/>
        <v>0</v>
      </c>
      <c r="N101" s="52">
        <f t="shared" si="21"/>
        <v>0</v>
      </c>
      <c r="O101" s="15">
        <f t="shared" si="22"/>
        <v>0</v>
      </c>
      <c r="P101" s="27"/>
      <c r="Q101" s="17">
        <f t="shared" si="23"/>
        <v>0</v>
      </c>
      <c r="R101" s="17">
        <f t="shared" si="24"/>
        <v>0</v>
      </c>
    </row>
    <row r="102" spans="1:18" x14ac:dyDescent="0.25">
      <c r="A102" s="14" t="str">
        <f>IF(INTRO!$E$43="Non-endemic"," ", IF(COUNTRY_INFO!A102=0," ",COUNTRY_INFO!A102))</f>
        <v>Angola</v>
      </c>
      <c r="B102" s="14" t="str">
        <f>IF(INTRO!$E$43="Non-endemic"," ", IF(COUNTRY_INFO!B102=0," ",COUNTRY_INFO!B102))</f>
        <v>LUANDA</v>
      </c>
      <c r="C102" s="14" t="str">
        <f>IF(INTRO!$E$43="Non-endemic"," ", IF(COUNTRY_INFO!C102=0," ",COUNTRY_INFO!C102))</f>
        <v>CAZENGA</v>
      </c>
      <c r="D102" s="15">
        <f>IF(INTRO!$E$43="Non-endemic", 0, IF(COUNTRY_INFO!$K102&gt;0, IF(COUNTRY_INFO!$K102=4, 0, IF(COUNTRY_INFO!$K102=1, COUNTRY_INFO!$F102*0.33, IF(COUNTRY_INFO!$K102=2, COUNTRY_INFO!$F102*0.5, COUNTRY_INFO!$F102))), 0))</f>
        <v>84960.150000000009</v>
      </c>
      <c r="E102" s="15">
        <f>IF(INTRO!$E$43="Non-endemic", 0, IF(COUNTRY_INFO!$K102&gt;0, IF(COUNTRY_INFO!$K102=4, 0, IF(COUNTRY_INFO!$K102=1, 0, IF(COUNTRY_INFO!$K102=2, COUNTRY_INFO!$G102*0.2, COUNTRY_INFO!$G102))), 0))</f>
        <v>0</v>
      </c>
      <c r="F102" s="15">
        <f t="shared" si="17"/>
        <v>84960.150000000009</v>
      </c>
      <c r="G102" s="16">
        <f>IF(INTRO!$E$43="Non-endemic", "Not required", COUNTRY_INFO!S102)</f>
        <v>0</v>
      </c>
      <c r="H102" s="110"/>
      <c r="I102" s="15">
        <f>IF($D102=0,0,IF(AND($G102&gt;0,$H102&lt;&gt;"Yes"),D102,IF(AND($G102&gt;0,$H102="Yes"),COUNTRY_INFO!$F102,0)))</f>
        <v>0</v>
      </c>
      <c r="J102" s="3"/>
      <c r="K102" s="52">
        <f t="shared" si="18"/>
        <v>0</v>
      </c>
      <c r="L102" s="52">
        <f t="shared" si="19"/>
        <v>0</v>
      </c>
      <c r="M102" s="15">
        <f t="shared" si="20"/>
        <v>0</v>
      </c>
      <c r="N102" s="52">
        <f t="shared" si="21"/>
        <v>0</v>
      </c>
      <c r="O102" s="15">
        <f t="shared" si="22"/>
        <v>0</v>
      </c>
      <c r="P102" s="27"/>
      <c r="Q102" s="17">
        <f t="shared" si="23"/>
        <v>0</v>
      </c>
      <c r="R102" s="17">
        <f t="shared" si="24"/>
        <v>0</v>
      </c>
    </row>
    <row r="103" spans="1:18" x14ac:dyDescent="0.25">
      <c r="A103" s="14" t="str">
        <f>IF(INTRO!$E$43="Non-endemic"," ", IF(COUNTRY_INFO!A103=0," ",COUNTRY_INFO!A103))</f>
        <v>Angola</v>
      </c>
      <c r="B103" s="14" t="str">
        <f>IF(INTRO!$E$43="Non-endemic"," ", IF(COUNTRY_INFO!B103=0," ",COUNTRY_INFO!B103))</f>
        <v>LUANDA</v>
      </c>
      <c r="C103" s="14" t="str">
        <f>IF(INTRO!$E$43="Non-endemic"," ", IF(COUNTRY_INFO!C103=0," ",COUNTRY_INFO!C103))</f>
        <v>ICOLO E BENGO</v>
      </c>
      <c r="D103" s="15">
        <f>IF(INTRO!$E$43="Non-endemic", 0, IF(COUNTRY_INFO!$K103&gt;0, IF(COUNTRY_INFO!$K103=4, 0, IF(COUNTRY_INFO!$K103=1, COUNTRY_INFO!$F103*0.33, IF(COUNTRY_INFO!$K103=2, COUNTRY_INFO!$F103*0.5, COUNTRY_INFO!$F103))), 0))</f>
        <v>11142.5</v>
      </c>
      <c r="E103" s="15">
        <f>IF(INTRO!$E$43="Non-endemic", 0, IF(COUNTRY_INFO!$K103&gt;0, IF(COUNTRY_INFO!$K103=4, 0, IF(COUNTRY_INFO!$K103=1, 0, IF(COUNTRY_INFO!$K103=2, COUNTRY_INFO!$G103*0.2, COUNTRY_INFO!$G103))), 0))</f>
        <v>8436.4</v>
      </c>
      <c r="F103" s="15">
        <f t="shared" si="17"/>
        <v>19578.900000000001</v>
      </c>
      <c r="G103" s="16">
        <f>IF(INTRO!$E$43="Non-endemic", "Not required", COUNTRY_INFO!S103)</f>
        <v>0</v>
      </c>
      <c r="H103" s="110"/>
      <c r="I103" s="15">
        <f>IF($D103=0,0,IF(AND($G103&gt;0,$H103&lt;&gt;"Yes"),D103,IF(AND($G103&gt;0,$H103="Yes"),COUNTRY_INFO!$F103,0)))</f>
        <v>0</v>
      </c>
      <c r="J103" s="3"/>
      <c r="K103" s="52">
        <f t="shared" si="18"/>
        <v>0</v>
      </c>
      <c r="L103" s="52">
        <f t="shared" si="19"/>
        <v>0</v>
      </c>
      <c r="M103" s="15">
        <f t="shared" si="20"/>
        <v>0</v>
      </c>
      <c r="N103" s="52">
        <f t="shared" si="21"/>
        <v>0</v>
      </c>
      <c r="O103" s="15">
        <f t="shared" si="22"/>
        <v>0</v>
      </c>
      <c r="P103" s="27"/>
      <c r="Q103" s="17">
        <f t="shared" si="23"/>
        <v>0</v>
      </c>
      <c r="R103" s="17">
        <f t="shared" si="24"/>
        <v>0</v>
      </c>
    </row>
    <row r="104" spans="1:18" x14ac:dyDescent="0.25">
      <c r="A104" s="14" t="str">
        <f>IF(INTRO!$E$43="Non-endemic"," ", IF(COUNTRY_INFO!A104=0," ",COUNTRY_INFO!A104))</f>
        <v>Angola</v>
      </c>
      <c r="B104" s="14" t="str">
        <f>IF(INTRO!$E$43="Non-endemic"," ", IF(COUNTRY_INFO!B104=0," ",COUNTRY_INFO!B104))</f>
        <v>LUANDA</v>
      </c>
      <c r="C104" s="14" t="str">
        <f>IF(INTRO!$E$43="Non-endemic"," ", IF(COUNTRY_INFO!C104=0," ",COUNTRY_INFO!C104))</f>
        <v>LUANDA</v>
      </c>
      <c r="D104" s="15">
        <f>IF(INTRO!$E$43="Non-endemic", 0, IF(COUNTRY_INFO!$K104&gt;0, IF(COUNTRY_INFO!$K104=4, 0, IF(COUNTRY_INFO!$K104=1, COUNTRY_INFO!$F104*0.33, IF(COUNTRY_INFO!$K104=2, COUNTRY_INFO!$F104*0.5, COUNTRY_INFO!$F104))), 0))</f>
        <v>207649.2</v>
      </c>
      <c r="E104" s="15">
        <f>IF(INTRO!$E$43="Non-endemic", 0, IF(COUNTRY_INFO!$K104&gt;0, IF(COUNTRY_INFO!$K104=4, 0, IF(COUNTRY_INFO!$K104=1, 0, IF(COUNTRY_INFO!$K104=2, COUNTRY_INFO!$G104*0.2, COUNTRY_INFO!$G104))), 0))</f>
        <v>0</v>
      </c>
      <c r="F104" s="15">
        <f t="shared" si="17"/>
        <v>207649.2</v>
      </c>
      <c r="G104" s="16">
        <f>IF(INTRO!$E$43="Non-endemic", "Not required", COUNTRY_INFO!S104)</f>
        <v>0</v>
      </c>
      <c r="H104" s="110"/>
      <c r="I104" s="15">
        <f>IF($D104=0,0,IF(AND($G104&gt;0,$H104&lt;&gt;"Yes"),D104,IF(AND($G104&gt;0,$H104="Yes"),COUNTRY_INFO!$F104,0)))</f>
        <v>0</v>
      </c>
      <c r="J104" s="3"/>
      <c r="K104" s="52">
        <f t="shared" si="18"/>
        <v>0</v>
      </c>
      <c r="L104" s="52">
        <f t="shared" si="19"/>
        <v>0</v>
      </c>
      <c r="M104" s="15">
        <f t="shared" si="20"/>
        <v>0</v>
      </c>
      <c r="N104" s="52">
        <f t="shared" si="21"/>
        <v>0</v>
      </c>
      <c r="O104" s="15">
        <f t="shared" si="22"/>
        <v>0</v>
      </c>
      <c r="P104" s="27">
        <v>379000</v>
      </c>
      <c r="Q104" s="17">
        <f t="shared" si="23"/>
        <v>0</v>
      </c>
      <c r="R104" s="17">
        <f t="shared" si="24"/>
        <v>0</v>
      </c>
    </row>
    <row r="105" spans="1:18" x14ac:dyDescent="0.25">
      <c r="A105" s="14" t="str">
        <f>IF(INTRO!$E$43="Non-endemic"," ", IF(COUNTRY_INFO!A105=0," ",COUNTRY_INFO!A105))</f>
        <v>Angola</v>
      </c>
      <c r="B105" s="14" t="str">
        <f>IF(INTRO!$E$43="Non-endemic"," ", IF(COUNTRY_INFO!B105=0," ",COUNTRY_INFO!B105))</f>
        <v>LUANDA</v>
      </c>
      <c r="C105" s="14" t="str">
        <f>IF(INTRO!$E$43="Non-endemic"," ", IF(COUNTRY_INFO!C105=0," ",COUNTRY_INFO!C105))</f>
        <v>QUISSAMA</v>
      </c>
      <c r="D105" s="15">
        <f>IF(INTRO!$E$43="Non-endemic", 0, IF(COUNTRY_INFO!$K105&gt;0, IF(COUNTRY_INFO!$K105=4, 0, IF(COUNTRY_INFO!$K105=1, COUNTRY_INFO!$F105*0.33, IF(COUNTRY_INFO!$K105=2, COUNTRY_INFO!$F105*0.5, COUNTRY_INFO!$F105))), 0))</f>
        <v>3744.5</v>
      </c>
      <c r="E105" s="15">
        <f>IF(INTRO!$E$43="Non-endemic", 0, IF(COUNTRY_INFO!$K105&gt;0, IF(COUNTRY_INFO!$K105=4, 0, IF(COUNTRY_INFO!$K105=1, 0, IF(COUNTRY_INFO!$K105=2, COUNTRY_INFO!$G105*0.2, COUNTRY_INFO!$G105))), 0))</f>
        <v>2835.2000000000003</v>
      </c>
      <c r="F105" s="15">
        <f t="shared" ref="F105:F136" si="25">SUM(D105:E105)</f>
        <v>6579.7000000000007</v>
      </c>
      <c r="G105" s="16">
        <f>IF(INTRO!$E$43="Non-endemic", "Not required", COUNTRY_INFO!S105)</f>
        <v>0</v>
      </c>
      <c r="H105" s="110"/>
      <c r="I105" s="15">
        <f>IF($D105=0,0,IF(AND($G105&gt;0,$H105&lt;&gt;"Yes"),D105,IF(AND($G105&gt;0,$H105="Yes"),COUNTRY_INFO!$F105,0)))</f>
        <v>0</v>
      </c>
      <c r="J105" s="3"/>
      <c r="K105" s="52">
        <f t="shared" ref="K105:K136" si="26">IF($G105&gt;0,E105, 0)</f>
        <v>0</v>
      </c>
      <c r="L105" s="52">
        <f t="shared" ref="L105:L136" si="27">IF($J105=0,SUM(I105,K105),SUM(J105,K105))</f>
        <v>0</v>
      </c>
      <c r="M105" s="15">
        <f t="shared" ref="M105:M136" si="28">IF($J105=0,$I105*2.5,$J105*2.5)</f>
        <v>0</v>
      </c>
      <c r="N105" s="52">
        <f t="shared" ref="N105:N136" si="29">$K105*3</f>
        <v>0</v>
      </c>
      <c r="O105" s="15">
        <f t="shared" ref="O105:O136" si="30">M105</f>
        <v>0</v>
      </c>
      <c r="P105" s="27"/>
      <c r="Q105" s="17">
        <f t="shared" ref="Q105:Q136" si="31">IF($O105&gt;$P105,O105-P105,0)</f>
        <v>0</v>
      </c>
      <c r="R105" s="17">
        <f t="shared" ref="R105:R136" si="32">ROUNDUP($O105/1000,0)</f>
        <v>0</v>
      </c>
    </row>
    <row r="106" spans="1:18" x14ac:dyDescent="0.25">
      <c r="A106" s="14" t="str">
        <f>IF(INTRO!$E$43="Non-endemic"," ", IF(COUNTRY_INFO!A106=0," ",COUNTRY_INFO!A106))</f>
        <v>Angola</v>
      </c>
      <c r="B106" s="14" t="str">
        <f>IF(INTRO!$E$43="Non-endemic"," ", IF(COUNTRY_INFO!B106=0," ",COUNTRY_INFO!B106))</f>
        <v>LUANDA</v>
      </c>
      <c r="C106" s="14" t="str">
        <f>IF(INTRO!$E$43="Non-endemic"," ", IF(COUNTRY_INFO!C106=0," ",COUNTRY_INFO!C106))</f>
        <v>VIANA</v>
      </c>
      <c r="D106" s="15">
        <f>IF(INTRO!$E$43="Non-endemic", 0, IF(COUNTRY_INFO!$K106&gt;0, IF(COUNTRY_INFO!$K106=4, 0, IF(COUNTRY_INFO!$K106=1, COUNTRY_INFO!$F106*0.33, IF(COUNTRY_INFO!$K106=2, COUNTRY_INFO!$F106*0.5, COUNTRY_INFO!$F106))), 0))</f>
        <v>150315.66</v>
      </c>
      <c r="E106" s="15">
        <f>IF(INTRO!$E$43="Non-endemic", 0, IF(COUNTRY_INFO!$K106&gt;0, IF(COUNTRY_INFO!$K106=4, 0, IF(COUNTRY_INFO!$K106=1, 0, IF(COUNTRY_INFO!$K106=2, COUNTRY_INFO!$G106*0.2, COUNTRY_INFO!$G106))), 0))</f>
        <v>0</v>
      </c>
      <c r="F106" s="15">
        <f t="shared" si="25"/>
        <v>150315.66</v>
      </c>
      <c r="G106" s="16">
        <f>IF(INTRO!$E$43="Non-endemic", "Not required", COUNTRY_INFO!S106)</f>
        <v>0</v>
      </c>
      <c r="H106" s="110"/>
      <c r="I106" s="15">
        <f>IF($D106=0,0,IF(AND($G106&gt;0,$H106&lt;&gt;"Yes"),D106,IF(AND($G106&gt;0,$H106="Yes"),COUNTRY_INFO!$F106,0)))</f>
        <v>0</v>
      </c>
      <c r="J106" s="3"/>
      <c r="K106" s="52">
        <f t="shared" si="26"/>
        <v>0</v>
      </c>
      <c r="L106" s="52">
        <f t="shared" si="27"/>
        <v>0</v>
      </c>
      <c r="M106" s="15">
        <f t="shared" si="28"/>
        <v>0</v>
      </c>
      <c r="N106" s="52">
        <f t="shared" si="29"/>
        <v>0</v>
      </c>
      <c r="O106" s="15">
        <f t="shared" si="30"/>
        <v>0</v>
      </c>
      <c r="P106" s="27"/>
      <c r="Q106" s="17">
        <f t="shared" si="31"/>
        <v>0</v>
      </c>
      <c r="R106" s="17">
        <f t="shared" si="32"/>
        <v>0</v>
      </c>
    </row>
    <row r="107" spans="1:18" x14ac:dyDescent="0.25">
      <c r="A107" s="14" t="str">
        <f>IF(INTRO!$E$43="Non-endemic"," ", IF(COUNTRY_INFO!A107=0," ",COUNTRY_INFO!A107))</f>
        <v>Angola</v>
      </c>
      <c r="B107" s="14" t="str">
        <f>IF(INTRO!$E$43="Non-endemic"," ", IF(COUNTRY_INFO!B107=0," ",COUNTRY_INFO!B107))</f>
        <v>LUNDA NORTE</v>
      </c>
      <c r="C107" s="14" t="str">
        <f>IF(INTRO!$E$43="Non-endemic"," ", IF(COUNTRY_INFO!C107=0," ",COUNTRY_INFO!C107))</f>
        <v>CAMBULO</v>
      </c>
      <c r="D107" s="15">
        <f>IF(INTRO!$E$43="Non-endemic", 0, IF(COUNTRY_INFO!$K107&gt;0, IF(COUNTRY_INFO!$K107=4, 0, IF(COUNTRY_INFO!$K107=1, COUNTRY_INFO!$F107*0.33, IF(COUNTRY_INFO!$K107=2, COUNTRY_INFO!$F107*0.5, COUNTRY_INFO!$F107))), 0))</f>
        <v>11120.67</v>
      </c>
      <c r="E107" s="15">
        <f>IF(INTRO!$E$43="Non-endemic", 0, IF(COUNTRY_INFO!$K107&gt;0, IF(COUNTRY_INFO!$K107=4, 0, IF(COUNTRY_INFO!$K107=1, 0, IF(COUNTRY_INFO!$K107=2, COUNTRY_INFO!$G107*0.2, COUNTRY_INFO!$G107))), 0))</f>
        <v>0</v>
      </c>
      <c r="F107" s="15">
        <f t="shared" si="25"/>
        <v>11120.67</v>
      </c>
      <c r="G107" s="16">
        <f>IF(INTRO!$E$43="Non-endemic", "Not required", COUNTRY_INFO!S107)</f>
        <v>0</v>
      </c>
      <c r="H107" s="110"/>
      <c r="I107" s="15">
        <f>IF($D107=0,0,IF(AND($G107&gt;0,$H107&lt;&gt;"Yes"),D107,IF(AND($G107&gt;0,$H107="Yes"),COUNTRY_INFO!$F107,0)))</f>
        <v>0</v>
      </c>
      <c r="J107" s="3"/>
      <c r="K107" s="52">
        <f t="shared" si="26"/>
        <v>0</v>
      </c>
      <c r="L107" s="52">
        <f t="shared" si="27"/>
        <v>0</v>
      </c>
      <c r="M107" s="15">
        <f t="shared" si="28"/>
        <v>0</v>
      </c>
      <c r="N107" s="52">
        <f t="shared" si="29"/>
        <v>0</v>
      </c>
      <c r="O107" s="15">
        <f t="shared" si="30"/>
        <v>0</v>
      </c>
      <c r="P107" s="27"/>
      <c r="Q107" s="17">
        <f t="shared" si="31"/>
        <v>0</v>
      </c>
      <c r="R107" s="17">
        <f t="shared" si="32"/>
        <v>0</v>
      </c>
    </row>
    <row r="108" spans="1:18" x14ac:dyDescent="0.25">
      <c r="A108" s="14" t="str">
        <f>IF(INTRO!$E$43="Non-endemic"," ", IF(COUNTRY_INFO!A108=0," ",COUNTRY_INFO!A108))</f>
        <v>Angola</v>
      </c>
      <c r="B108" s="14" t="str">
        <f>IF(INTRO!$E$43="Non-endemic"," ", IF(COUNTRY_INFO!B108=0," ",COUNTRY_INFO!B108))</f>
        <v>LUNDA NORTE</v>
      </c>
      <c r="C108" s="14" t="str">
        <f>IF(INTRO!$E$43="Non-endemic"," ", IF(COUNTRY_INFO!C108=0," ",COUNTRY_INFO!C108))</f>
        <v>CAPENDA CAMULEMBA</v>
      </c>
      <c r="D108" s="15">
        <f>IF(INTRO!$E$43="Non-endemic", 0, IF(COUNTRY_INFO!$K108&gt;0, IF(COUNTRY_INFO!$K108=4, 0, IF(COUNTRY_INFO!$K108=1, COUNTRY_INFO!$F108*0.33, IF(COUNTRY_INFO!$K108=2, COUNTRY_INFO!$F108*0.5, COUNTRY_INFO!$F108))), 0))</f>
        <v>5297.16</v>
      </c>
      <c r="E108" s="15">
        <f>IF(INTRO!$E$43="Non-endemic", 0, IF(COUNTRY_INFO!$K108&gt;0, IF(COUNTRY_INFO!$K108=4, 0, IF(COUNTRY_INFO!$K108=1, 0, IF(COUNTRY_INFO!$K108=2, COUNTRY_INFO!$G108*0.2, COUNTRY_INFO!$G108))), 0))</f>
        <v>0</v>
      </c>
      <c r="F108" s="15">
        <f t="shared" si="25"/>
        <v>5297.16</v>
      </c>
      <c r="G108" s="16">
        <f>IF(INTRO!$E$43="Non-endemic", "Not required", COUNTRY_INFO!S108)</f>
        <v>0</v>
      </c>
      <c r="H108" s="110"/>
      <c r="I108" s="15">
        <f>IF($D108=0,0,IF(AND($G108&gt;0,$H108&lt;&gt;"Yes"),D108,IF(AND($G108&gt;0,$H108="Yes"),COUNTRY_INFO!$F108,0)))</f>
        <v>0</v>
      </c>
      <c r="J108" s="3"/>
      <c r="K108" s="52">
        <f t="shared" si="26"/>
        <v>0</v>
      </c>
      <c r="L108" s="52">
        <f t="shared" si="27"/>
        <v>0</v>
      </c>
      <c r="M108" s="15">
        <f t="shared" si="28"/>
        <v>0</v>
      </c>
      <c r="N108" s="52">
        <f t="shared" si="29"/>
        <v>0</v>
      </c>
      <c r="O108" s="15">
        <f t="shared" si="30"/>
        <v>0</v>
      </c>
      <c r="P108" s="27"/>
      <c r="Q108" s="17">
        <f t="shared" si="31"/>
        <v>0</v>
      </c>
      <c r="R108" s="17">
        <f t="shared" si="32"/>
        <v>0</v>
      </c>
    </row>
    <row r="109" spans="1:18" x14ac:dyDescent="0.25">
      <c r="A109" s="14" t="str">
        <f>IF(INTRO!$E$43="Non-endemic"," ", IF(COUNTRY_INFO!A109=0," ",COUNTRY_INFO!A109))</f>
        <v>Angola</v>
      </c>
      <c r="B109" s="14" t="str">
        <f>IF(INTRO!$E$43="Non-endemic"," ", IF(COUNTRY_INFO!B109=0," ",COUNTRY_INFO!B109))</f>
        <v>LUNDA NORTE</v>
      </c>
      <c r="C109" s="14" t="str">
        <f>IF(INTRO!$E$43="Non-endemic"," ", IF(COUNTRY_INFO!C109=0," ",COUNTRY_INFO!C109))</f>
        <v>CAUNGULA</v>
      </c>
      <c r="D109" s="15">
        <f>IF(INTRO!$E$43="Non-endemic", 0, IF(COUNTRY_INFO!$K109&gt;0, IF(COUNTRY_INFO!$K109=4, 0, IF(COUNTRY_INFO!$K109=1, COUNTRY_INFO!$F109*0.33, IF(COUNTRY_INFO!$K109=2, COUNTRY_INFO!$F109*0.5, COUNTRY_INFO!$F109))), 0))</f>
        <v>2669.7000000000003</v>
      </c>
      <c r="E109" s="15">
        <f>IF(INTRO!$E$43="Non-endemic", 0, IF(COUNTRY_INFO!$K109&gt;0, IF(COUNTRY_INFO!$K109=4, 0, IF(COUNTRY_INFO!$K109=1, 0, IF(COUNTRY_INFO!$K109=2, COUNTRY_INFO!$G109*0.2, COUNTRY_INFO!$G109))), 0))</f>
        <v>0</v>
      </c>
      <c r="F109" s="15">
        <f t="shared" si="25"/>
        <v>2669.7000000000003</v>
      </c>
      <c r="G109" s="16">
        <f>IF(INTRO!$E$43="Non-endemic", "Not required", COUNTRY_INFO!S109)</f>
        <v>0</v>
      </c>
      <c r="H109" s="110"/>
      <c r="I109" s="15">
        <f>IF($D109=0,0,IF(AND($G109&gt;0,$H109&lt;&gt;"Yes"),D109,IF(AND($G109&gt;0,$H109="Yes"),COUNTRY_INFO!$F109,0)))</f>
        <v>0</v>
      </c>
      <c r="J109" s="3"/>
      <c r="K109" s="52">
        <f t="shared" si="26"/>
        <v>0</v>
      </c>
      <c r="L109" s="52">
        <f t="shared" si="27"/>
        <v>0</v>
      </c>
      <c r="M109" s="15">
        <f t="shared" si="28"/>
        <v>0</v>
      </c>
      <c r="N109" s="52">
        <f t="shared" si="29"/>
        <v>0</v>
      </c>
      <c r="O109" s="15">
        <f t="shared" si="30"/>
        <v>0</v>
      </c>
      <c r="P109" s="27"/>
      <c r="Q109" s="17">
        <f t="shared" si="31"/>
        <v>0</v>
      </c>
      <c r="R109" s="17">
        <f t="shared" si="32"/>
        <v>0</v>
      </c>
    </row>
    <row r="110" spans="1:18" x14ac:dyDescent="0.25">
      <c r="A110" s="14" t="str">
        <f>IF(INTRO!$E$43="Non-endemic"," ", IF(COUNTRY_INFO!A110=0," ",COUNTRY_INFO!A110))</f>
        <v>Angola</v>
      </c>
      <c r="B110" s="14" t="str">
        <f>IF(INTRO!$E$43="Non-endemic"," ", IF(COUNTRY_INFO!B110=0," ",COUNTRY_INFO!B110))</f>
        <v>LUNDA NORTE</v>
      </c>
      <c r="C110" s="14" t="str">
        <f>IF(INTRO!$E$43="Non-endemic"," ", IF(COUNTRY_INFO!C110=0," ",COUNTRY_INFO!C110))</f>
        <v>CHITATO</v>
      </c>
      <c r="D110" s="15">
        <f>IF(INTRO!$E$43="Non-endemic", 0, IF(COUNTRY_INFO!$K110&gt;0, IF(COUNTRY_INFO!$K110=4, 0, IF(COUNTRY_INFO!$K110=1, COUNTRY_INFO!$F110*0.33, IF(COUNTRY_INFO!$K110=2, COUNTRY_INFO!$F110*0.5, COUNTRY_INFO!$F110))), 0))</f>
        <v>19277.280000000002</v>
      </c>
      <c r="E110" s="15">
        <f>IF(INTRO!$E$43="Non-endemic", 0, IF(COUNTRY_INFO!$K110&gt;0, IF(COUNTRY_INFO!$K110=4, 0, IF(COUNTRY_INFO!$K110=1, 0, IF(COUNTRY_INFO!$K110=2, COUNTRY_INFO!$G110*0.2, COUNTRY_INFO!$G110))), 0))</f>
        <v>0</v>
      </c>
      <c r="F110" s="15">
        <f t="shared" si="25"/>
        <v>19277.280000000002</v>
      </c>
      <c r="G110" s="16">
        <f>IF(INTRO!$E$43="Non-endemic", "Not required", COUNTRY_INFO!S110)</f>
        <v>0</v>
      </c>
      <c r="H110" s="110"/>
      <c r="I110" s="15">
        <f>IF($D110=0,0,IF(AND($G110&gt;0,$H110&lt;&gt;"Yes"),D110,IF(AND($G110&gt;0,$H110="Yes"),COUNTRY_INFO!$F110,0)))</f>
        <v>0</v>
      </c>
      <c r="J110" s="3"/>
      <c r="K110" s="52">
        <f t="shared" si="26"/>
        <v>0</v>
      </c>
      <c r="L110" s="52">
        <f t="shared" si="27"/>
        <v>0</v>
      </c>
      <c r="M110" s="15">
        <f t="shared" si="28"/>
        <v>0</v>
      </c>
      <c r="N110" s="52">
        <f t="shared" si="29"/>
        <v>0</v>
      </c>
      <c r="O110" s="15">
        <f t="shared" si="30"/>
        <v>0</v>
      </c>
      <c r="P110" s="27"/>
      <c r="Q110" s="17">
        <f t="shared" si="31"/>
        <v>0</v>
      </c>
      <c r="R110" s="17">
        <f t="shared" si="32"/>
        <v>0</v>
      </c>
    </row>
    <row r="111" spans="1:18" x14ac:dyDescent="0.25">
      <c r="A111" s="14" t="str">
        <f>IF(INTRO!$E$43="Non-endemic"," ", IF(COUNTRY_INFO!A111=0," ",COUNTRY_INFO!A111))</f>
        <v>Angola</v>
      </c>
      <c r="B111" s="14" t="str">
        <f>IF(INTRO!$E$43="Non-endemic"," ", IF(COUNTRY_INFO!B111=0," ",COUNTRY_INFO!B111))</f>
        <v>LUNDA NORTE</v>
      </c>
      <c r="C111" s="14" t="str">
        <f>IF(INTRO!$E$43="Non-endemic"," ", IF(COUNTRY_INFO!C111=0," ",COUNTRY_INFO!C111))</f>
        <v>CUANGO</v>
      </c>
      <c r="D111" s="15">
        <f>IF(INTRO!$E$43="Non-endemic", 0, IF(COUNTRY_INFO!$K111&gt;0, IF(COUNTRY_INFO!$K111=4, 0, IF(COUNTRY_INFO!$K111=1, COUNTRY_INFO!$F111*0.33, IF(COUNTRY_INFO!$K111=2, COUNTRY_INFO!$F111*0.5, COUNTRY_INFO!$F111))), 0))</f>
        <v>17079.810000000001</v>
      </c>
      <c r="E111" s="15">
        <f>IF(INTRO!$E$43="Non-endemic", 0, IF(COUNTRY_INFO!$K111&gt;0, IF(COUNTRY_INFO!$K111=4, 0, IF(COUNTRY_INFO!$K111=1, 0, IF(COUNTRY_INFO!$K111=2, COUNTRY_INFO!$G111*0.2, COUNTRY_INFO!$G111))), 0))</f>
        <v>0</v>
      </c>
      <c r="F111" s="15">
        <f t="shared" si="25"/>
        <v>17079.810000000001</v>
      </c>
      <c r="G111" s="16">
        <f>IF(INTRO!$E$43="Non-endemic", "Not required", COUNTRY_INFO!S111)</f>
        <v>0</v>
      </c>
      <c r="H111" s="110"/>
      <c r="I111" s="15">
        <f>IF($D111=0,0,IF(AND($G111&gt;0,$H111&lt;&gt;"Yes"),D111,IF(AND($G111&gt;0,$H111="Yes"),COUNTRY_INFO!$F111,0)))</f>
        <v>0</v>
      </c>
      <c r="J111" s="3"/>
      <c r="K111" s="52">
        <f t="shared" si="26"/>
        <v>0</v>
      </c>
      <c r="L111" s="52">
        <f t="shared" si="27"/>
        <v>0</v>
      </c>
      <c r="M111" s="15">
        <f t="shared" si="28"/>
        <v>0</v>
      </c>
      <c r="N111" s="52">
        <f t="shared" si="29"/>
        <v>0</v>
      </c>
      <c r="O111" s="15">
        <f t="shared" si="30"/>
        <v>0</v>
      </c>
      <c r="P111" s="27"/>
      <c r="Q111" s="17">
        <f t="shared" si="31"/>
        <v>0</v>
      </c>
      <c r="R111" s="17">
        <f t="shared" si="32"/>
        <v>0</v>
      </c>
    </row>
    <row r="112" spans="1:18" x14ac:dyDescent="0.25">
      <c r="A112" s="14" t="str">
        <f>IF(INTRO!$E$43="Non-endemic"," ", IF(COUNTRY_INFO!A112=0," ",COUNTRY_INFO!A112))</f>
        <v>Angola</v>
      </c>
      <c r="B112" s="14" t="str">
        <f>IF(INTRO!$E$43="Non-endemic"," ", IF(COUNTRY_INFO!B112=0," ",COUNTRY_INFO!B112))</f>
        <v>LUNDA NORTE</v>
      </c>
      <c r="C112" s="14" t="str">
        <f>IF(INTRO!$E$43="Non-endemic"," ", IF(COUNTRY_INFO!C112=0," ",COUNTRY_INFO!C112))</f>
        <v>CUILO</v>
      </c>
      <c r="D112" s="15">
        <f>IF(INTRO!$E$43="Non-endemic", 0, IF(COUNTRY_INFO!$K112&gt;0, IF(COUNTRY_INFO!$K112=4, 0, IF(COUNTRY_INFO!$K112=1, COUNTRY_INFO!$F112*0.33, IF(COUNTRY_INFO!$K112=2, COUNTRY_INFO!$F112*0.5, COUNTRY_INFO!$F112))), 0))</f>
        <v>1942.71</v>
      </c>
      <c r="E112" s="15">
        <f>IF(INTRO!$E$43="Non-endemic", 0, IF(COUNTRY_INFO!$K112&gt;0, IF(COUNTRY_INFO!$K112=4, 0, IF(COUNTRY_INFO!$K112=1, 0, IF(COUNTRY_INFO!$K112=2, COUNTRY_INFO!$G112*0.2, COUNTRY_INFO!$G112))), 0))</f>
        <v>0</v>
      </c>
      <c r="F112" s="15">
        <f t="shared" si="25"/>
        <v>1942.71</v>
      </c>
      <c r="G112" s="16">
        <f>IF(INTRO!$E$43="Non-endemic", "Not required", COUNTRY_INFO!S112)</f>
        <v>0</v>
      </c>
      <c r="H112" s="110"/>
      <c r="I112" s="15">
        <f>IF($D112=0,0,IF(AND($G112&gt;0,$H112&lt;&gt;"Yes"),D112,IF(AND($G112&gt;0,$H112="Yes"),COUNTRY_INFO!$F112,0)))</f>
        <v>0</v>
      </c>
      <c r="J112" s="3"/>
      <c r="K112" s="52">
        <f t="shared" si="26"/>
        <v>0</v>
      </c>
      <c r="L112" s="52">
        <f t="shared" si="27"/>
        <v>0</v>
      </c>
      <c r="M112" s="15">
        <f t="shared" si="28"/>
        <v>0</v>
      </c>
      <c r="N112" s="52">
        <f t="shared" si="29"/>
        <v>0</v>
      </c>
      <c r="O112" s="15">
        <f t="shared" si="30"/>
        <v>0</v>
      </c>
      <c r="P112" s="27"/>
      <c r="Q112" s="17">
        <f t="shared" si="31"/>
        <v>0</v>
      </c>
      <c r="R112" s="17">
        <f t="shared" si="32"/>
        <v>0</v>
      </c>
    </row>
    <row r="113" spans="1:18" x14ac:dyDescent="0.25">
      <c r="A113" s="14" t="str">
        <f>IF(INTRO!$E$43="Non-endemic"," ", IF(COUNTRY_INFO!A113=0," ",COUNTRY_INFO!A113))</f>
        <v>Angola</v>
      </c>
      <c r="B113" s="14" t="str">
        <f>IF(INTRO!$E$43="Non-endemic"," ", IF(COUNTRY_INFO!B113=0," ",COUNTRY_INFO!B113))</f>
        <v>LUNDA NORTE</v>
      </c>
      <c r="C113" s="14" t="str">
        <f>IF(INTRO!$E$43="Non-endemic"," ", IF(COUNTRY_INFO!C113=0," ",COUNTRY_INFO!C113))</f>
        <v>LUBALO</v>
      </c>
      <c r="D113" s="15">
        <f>IF(INTRO!$E$43="Non-endemic", 0, IF(COUNTRY_INFO!$K113&gt;0, IF(COUNTRY_INFO!$K113=4, 0, IF(COUNTRY_INFO!$K113=1, COUNTRY_INFO!$F113*0.33, IF(COUNTRY_INFO!$K113=2, COUNTRY_INFO!$F113*0.5, COUNTRY_INFO!$F113))), 0))</f>
        <v>1803.1200000000001</v>
      </c>
      <c r="E113" s="15">
        <f>IF(INTRO!$E$43="Non-endemic", 0, IF(COUNTRY_INFO!$K113&gt;0, IF(COUNTRY_INFO!$K113=4, 0, IF(COUNTRY_INFO!$K113=1, 0, IF(COUNTRY_INFO!$K113=2, COUNTRY_INFO!$G113*0.2, COUNTRY_INFO!$G113))), 0))</f>
        <v>0</v>
      </c>
      <c r="F113" s="15">
        <f t="shared" si="25"/>
        <v>1803.1200000000001</v>
      </c>
      <c r="G113" s="16">
        <f>IF(INTRO!$E$43="Non-endemic", "Not required", COUNTRY_INFO!S113)</f>
        <v>0</v>
      </c>
      <c r="H113" s="110"/>
      <c r="I113" s="15">
        <f>IF($D113=0,0,IF(AND($G113&gt;0,$H113&lt;&gt;"Yes"),D113,IF(AND($G113&gt;0,$H113="Yes"),COUNTRY_INFO!$F113,0)))</f>
        <v>0</v>
      </c>
      <c r="J113" s="3"/>
      <c r="K113" s="52">
        <f t="shared" si="26"/>
        <v>0</v>
      </c>
      <c r="L113" s="52">
        <f t="shared" si="27"/>
        <v>0</v>
      </c>
      <c r="M113" s="15">
        <f t="shared" si="28"/>
        <v>0</v>
      </c>
      <c r="N113" s="52">
        <f t="shared" si="29"/>
        <v>0</v>
      </c>
      <c r="O113" s="15">
        <f t="shared" si="30"/>
        <v>0</v>
      </c>
      <c r="P113" s="27"/>
      <c r="Q113" s="17">
        <f t="shared" si="31"/>
        <v>0</v>
      </c>
      <c r="R113" s="17">
        <f t="shared" si="32"/>
        <v>0</v>
      </c>
    </row>
    <row r="114" spans="1:18" x14ac:dyDescent="0.25">
      <c r="A114" s="14" t="str">
        <f>IF(INTRO!$E$43="Non-endemic"," ", IF(COUNTRY_INFO!A114=0," ",COUNTRY_INFO!A114))</f>
        <v>Angola</v>
      </c>
      <c r="B114" s="14" t="str">
        <f>IF(INTRO!$E$43="Non-endemic"," ", IF(COUNTRY_INFO!B114=0," ",COUNTRY_INFO!B114))</f>
        <v>LUNDA NORTE</v>
      </c>
      <c r="C114" s="14" t="str">
        <f>IF(INTRO!$E$43="Non-endemic"," ", IF(COUNTRY_INFO!C114=0," ",COUNTRY_INFO!C114))</f>
        <v>LUCAPA</v>
      </c>
      <c r="D114" s="15">
        <f>IF(INTRO!$E$43="Non-endemic", 0, IF(COUNTRY_INFO!$K114&gt;0, IF(COUNTRY_INFO!$K114=4, 0, IF(COUNTRY_INFO!$K114=1, COUNTRY_INFO!$F114*0.33, IF(COUNTRY_INFO!$K114=2, COUNTRY_INFO!$F114*0.5, COUNTRY_INFO!$F114))), 0))</f>
        <v>14454.99</v>
      </c>
      <c r="E114" s="15">
        <f>IF(INTRO!$E$43="Non-endemic", 0, IF(COUNTRY_INFO!$K114&gt;0, IF(COUNTRY_INFO!$K114=4, 0, IF(COUNTRY_INFO!$K114=1, 0, IF(COUNTRY_INFO!$K114=2, COUNTRY_INFO!$G114*0.2, COUNTRY_INFO!$G114))), 0))</f>
        <v>0</v>
      </c>
      <c r="F114" s="15">
        <f t="shared" si="25"/>
        <v>14454.99</v>
      </c>
      <c r="G114" s="16">
        <f>IF(INTRO!$E$43="Non-endemic", "Not required", COUNTRY_INFO!S114)</f>
        <v>0</v>
      </c>
      <c r="H114" s="110"/>
      <c r="I114" s="15">
        <f>IF($D114=0,0,IF(AND($G114&gt;0,$H114&lt;&gt;"Yes"),D114,IF(AND($G114&gt;0,$H114="Yes"),COUNTRY_INFO!$F114,0)))</f>
        <v>0</v>
      </c>
      <c r="J114" s="3"/>
      <c r="K114" s="52">
        <f t="shared" si="26"/>
        <v>0</v>
      </c>
      <c r="L114" s="52">
        <f t="shared" si="27"/>
        <v>0</v>
      </c>
      <c r="M114" s="15">
        <f t="shared" si="28"/>
        <v>0</v>
      </c>
      <c r="N114" s="52">
        <f t="shared" si="29"/>
        <v>0</v>
      </c>
      <c r="O114" s="15">
        <f t="shared" si="30"/>
        <v>0</v>
      </c>
      <c r="P114" s="27"/>
      <c r="Q114" s="17">
        <f t="shared" si="31"/>
        <v>0</v>
      </c>
      <c r="R114" s="17">
        <f t="shared" si="32"/>
        <v>0</v>
      </c>
    </row>
    <row r="115" spans="1:18" x14ac:dyDescent="0.25">
      <c r="A115" s="14" t="str">
        <f>IF(INTRO!$E$43="Non-endemic"," ", IF(COUNTRY_INFO!A115=0," ",COUNTRY_INFO!A115))</f>
        <v>Angola</v>
      </c>
      <c r="B115" s="14" t="str">
        <f>IF(INTRO!$E$43="Non-endemic"," ", IF(COUNTRY_INFO!B115=0," ",COUNTRY_INFO!B115))</f>
        <v>LUNDA NORTE</v>
      </c>
      <c r="C115" s="14" t="str">
        <f>IF(INTRO!$E$43="Non-endemic"," ", IF(COUNTRY_INFO!C115=0," ",COUNTRY_INFO!C115))</f>
        <v>XA MUTEBA</v>
      </c>
      <c r="D115" s="15">
        <f>IF(INTRO!$E$43="Non-endemic", 0, IF(COUNTRY_INFO!$K115&gt;0, IF(COUNTRY_INFO!$K115=4, 0, IF(COUNTRY_INFO!$K115=1, COUNTRY_INFO!$F115*0.33, IF(COUNTRY_INFO!$K115=2, COUNTRY_INFO!$F115*0.5, COUNTRY_INFO!$F115))), 0))</f>
        <v>5166.4800000000005</v>
      </c>
      <c r="E115" s="15">
        <f>IF(INTRO!$E$43="Non-endemic", 0, IF(COUNTRY_INFO!$K115&gt;0, IF(COUNTRY_INFO!$K115=4, 0, IF(COUNTRY_INFO!$K115=1, 0, IF(COUNTRY_INFO!$K115=2, COUNTRY_INFO!$G115*0.2, COUNTRY_INFO!$G115))), 0))</f>
        <v>0</v>
      </c>
      <c r="F115" s="15">
        <f t="shared" si="25"/>
        <v>5166.4800000000005</v>
      </c>
      <c r="G115" s="16">
        <f>IF(INTRO!$E$43="Non-endemic", "Not required", COUNTRY_INFO!S115)</f>
        <v>0</v>
      </c>
      <c r="H115" s="110"/>
      <c r="I115" s="15">
        <f>IF($D115=0,0,IF(AND($G115&gt;0,$H115&lt;&gt;"Yes"),D115,IF(AND($G115&gt;0,$H115="Yes"),COUNTRY_INFO!$F115,0)))</f>
        <v>0</v>
      </c>
      <c r="J115" s="3"/>
      <c r="K115" s="52">
        <f t="shared" si="26"/>
        <v>0</v>
      </c>
      <c r="L115" s="52">
        <f t="shared" si="27"/>
        <v>0</v>
      </c>
      <c r="M115" s="15">
        <f t="shared" si="28"/>
        <v>0</v>
      </c>
      <c r="N115" s="52">
        <f t="shared" si="29"/>
        <v>0</v>
      </c>
      <c r="O115" s="15">
        <f t="shared" si="30"/>
        <v>0</v>
      </c>
      <c r="P115" s="27"/>
      <c r="Q115" s="17">
        <f t="shared" si="31"/>
        <v>0</v>
      </c>
      <c r="R115" s="17">
        <f t="shared" si="32"/>
        <v>0</v>
      </c>
    </row>
    <row r="116" spans="1:18" x14ac:dyDescent="0.25">
      <c r="A116" s="14" t="str">
        <f>IF(INTRO!$E$43="Non-endemic"," ", IF(COUNTRY_INFO!A116=0," ",COUNTRY_INFO!A116))</f>
        <v>Angola</v>
      </c>
      <c r="B116" s="14" t="str">
        <f>IF(INTRO!$E$43="Non-endemic"," ", IF(COUNTRY_INFO!B116=0," ",COUNTRY_INFO!B116))</f>
        <v>LUNDA SUL</v>
      </c>
      <c r="C116" s="14" t="str">
        <f>IF(INTRO!$E$43="Non-endemic"," ", IF(COUNTRY_INFO!C116=0," ",COUNTRY_INFO!C116))</f>
        <v>CACOLO</v>
      </c>
      <c r="D116" s="15">
        <f>IF(INTRO!$E$43="Non-endemic", 0, IF(COUNTRY_INFO!$K116&gt;0, IF(COUNTRY_INFO!$K116=4, 0, IF(COUNTRY_INFO!$K116=1, COUNTRY_INFO!$F116*0.33, IF(COUNTRY_INFO!$K116=2, COUNTRY_INFO!$F116*0.5, COUNTRY_INFO!$F116))), 0))</f>
        <v>3007.29</v>
      </c>
      <c r="E116" s="15">
        <f>IF(INTRO!$E$43="Non-endemic", 0, IF(COUNTRY_INFO!$K116&gt;0, IF(COUNTRY_INFO!$K116=4, 0, IF(COUNTRY_INFO!$K116=1, 0, IF(COUNTRY_INFO!$K116=2, COUNTRY_INFO!$G116*0.2, COUNTRY_INFO!$G116))), 0))</f>
        <v>0</v>
      </c>
      <c r="F116" s="15">
        <f t="shared" si="25"/>
        <v>3007.29</v>
      </c>
      <c r="G116" s="16">
        <f>IF(INTRO!$E$43="Non-endemic", "Not required", COUNTRY_INFO!S116)</f>
        <v>0</v>
      </c>
      <c r="H116" s="110"/>
      <c r="I116" s="15">
        <f>IF($D116=0,0,IF(AND($G116&gt;0,$H116&lt;&gt;"Yes"),D116,IF(AND($G116&gt;0,$H116="Yes"),COUNTRY_INFO!$F116,0)))</f>
        <v>0</v>
      </c>
      <c r="J116" s="3"/>
      <c r="K116" s="52">
        <f t="shared" si="26"/>
        <v>0</v>
      </c>
      <c r="L116" s="52">
        <f t="shared" si="27"/>
        <v>0</v>
      </c>
      <c r="M116" s="15">
        <f t="shared" si="28"/>
        <v>0</v>
      </c>
      <c r="N116" s="52">
        <f t="shared" si="29"/>
        <v>0</v>
      </c>
      <c r="O116" s="15">
        <f t="shared" si="30"/>
        <v>0</v>
      </c>
      <c r="P116" s="27"/>
      <c r="Q116" s="17">
        <f t="shared" si="31"/>
        <v>0</v>
      </c>
      <c r="R116" s="17">
        <f t="shared" si="32"/>
        <v>0</v>
      </c>
    </row>
    <row r="117" spans="1:18" x14ac:dyDescent="0.25">
      <c r="A117" s="14" t="str">
        <f>IF(INTRO!$E$43="Non-endemic"," ", IF(COUNTRY_INFO!A117=0," ",COUNTRY_INFO!A117))</f>
        <v>Angola</v>
      </c>
      <c r="B117" s="14" t="str">
        <f>IF(INTRO!$E$43="Non-endemic"," ", IF(COUNTRY_INFO!B117=0," ",COUNTRY_INFO!B117))</f>
        <v>LUNDA SUL</v>
      </c>
      <c r="C117" s="14" t="str">
        <f>IF(INTRO!$E$43="Non-endemic"," ", IF(COUNTRY_INFO!C117=0," ",COUNTRY_INFO!C117))</f>
        <v>DALA</v>
      </c>
      <c r="D117" s="15">
        <f>IF(INTRO!$E$43="Non-endemic", 0, IF(COUNTRY_INFO!$K117&gt;0, IF(COUNTRY_INFO!$K117=4, 0, IF(COUNTRY_INFO!$K117=1, COUNTRY_INFO!$F117*0.33, IF(COUNTRY_INFO!$K117=2, COUNTRY_INFO!$F117*0.5, COUNTRY_INFO!$F117))), 0))</f>
        <v>2635.71</v>
      </c>
      <c r="E117" s="15">
        <f>IF(INTRO!$E$43="Non-endemic", 0, IF(COUNTRY_INFO!$K117&gt;0, IF(COUNTRY_INFO!$K117=4, 0, IF(COUNTRY_INFO!$K117=1, 0, IF(COUNTRY_INFO!$K117=2, COUNTRY_INFO!$G117*0.2, COUNTRY_INFO!$G117))), 0))</f>
        <v>0</v>
      </c>
      <c r="F117" s="15">
        <f t="shared" si="25"/>
        <v>2635.71</v>
      </c>
      <c r="G117" s="16">
        <f>IF(INTRO!$E$43="Non-endemic", "Not required", COUNTRY_INFO!S117)</f>
        <v>0</v>
      </c>
      <c r="H117" s="110"/>
      <c r="I117" s="15">
        <f>IF($D117=0,0,IF(AND($G117&gt;0,$H117&lt;&gt;"Yes"),D117,IF(AND($G117&gt;0,$H117="Yes"),COUNTRY_INFO!$F117,0)))</f>
        <v>0</v>
      </c>
      <c r="J117" s="3"/>
      <c r="K117" s="52">
        <f t="shared" si="26"/>
        <v>0</v>
      </c>
      <c r="L117" s="52">
        <f t="shared" si="27"/>
        <v>0</v>
      </c>
      <c r="M117" s="15">
        <f t="shared" si="28"/>
        <v>0</v>
      </c>
      <c r="N117" s="52">
        <f t="shared" si="29"/>
        <v>0</v>
      </c>
      <c r="O117" s="15">
        <f t="shared" si="30"/>
        <v>0</v>
      </c>
      <c r="P117" s="27"/>
      <c r="Q117" s="17">
        <f t="shared" si="31"/>
        <v>0</v>
      </c>
      <c r="R117" s="17">
        <f t="shared" si="32"/>
        <v>0</v>
      </c>
    </row>
    <row r="118" spans="1:18" x14ac:dyDescent="0.25">
      <c r="A118" s="14" t="str">
        <f>IF(INTRO!$E$43="Non-endemic"," ", IF(COUNTRY_INFO!A118=0," ",COUNTRY_INFO!A118))</f>
        <v>Angola</v>
      </c>
      <c r="B118" s="14" t="str">
        <f>IF(INTRO!$E$43="Non-endemic"," ", IF(COUNTRY_INFO!B118=0," ",COUNTRY_INFO!B118))</f>
        <v>LUNDA SUL</v>
      </c>
      <c r="C118" s="14" t="str">
        <f>IF(INTRO!$E$43="Non-endemic"," ", IF(COUNTRY_INFO!C118=0," ",COUNTRY_INFO!C118))</f>
        <v>MUCONDA</v>
      </c>
      <c r="D118" s="15">
        <f>IF(INTRO!$E$43="Non-endemic", 0, IF(COUNTRY_INFO!$K118&gt;0, IF(COUNTRY_INFO!$K118=4, 0, IF(COUNTRY_INFO!$K118=1, COUNTRY_INFO!$F118*0.33, IF(COUNTRY_INFO!$K118=2, COUNTRY_INFO!$F118*0.5, COUNTRY_INFO!$F118))), 0))</f>
        <v>3472.92</v>
      </c>
      <c r="E118" s="15">
        <f>IF(INTRO!$E$43="Non-endemic", 0, IF(COUNTRY_INFO!$K118&gt;0, IF(COUNTRY_INFO!$K118=4, 0, IF(COUNTRY_INFO!$K118=1, 0, IF(COUNTRY_INFO!$K118=2, COUNTRY_INFO!$G118*0.2, COUNTRY_INFO!$G118))), 0))</f>
        <v>0</v>
      </c>
      <c r="F118" s="15">
        <f t="shared" si="25"/>
        <v>3472.92</v>
      </c>
      <c r="G118" s="16">
        <f>IF(INTRO!$E$43="Non-endemic", "Not required", COUNTRY_INFO!S118)</f>
        <v>0</v>
      </c>
      <c r="H118" s="110"/>
      <c r="I118" s="15">
        <f>IF($D118=0,0,IF(AND($G118&gt;0,$H118&lt;&gt;"Yes"),D118,IF(AND($G118&gt;0,$H118="Yes"),COUNTRY_INFO!$F118,0)))</f>
        <v>0</v>
      </c>
      <c r="J118" s="3"/>
      <c r="K118" s="52">
        <f t="shared" si="26"/>
        <v>0</v>
      </c>
      <c r="L118" s="52">
        <f t="shared" si="27"/>
        <v>0</v>
      </c>
      <c r="M118" s="15">
        <f t="shared" si="28"/>
        <v>0</v>
      </c>
      <c r="N118" s="52">
        <f t="shared" si="29"/>
        <v>0</v>
      </c>
      <c r="O118" s="15">
        <f t="shared" si="30"/>
        <v>0</v>
      </c>
      <c r="P118" s="27"/>
      <c r="Q118" s="17">
        <f t="shared" si="31"/>
        <v>0</v>
      </c>
      <c r="R118" s="17">
        <f t="shared" si="32"/>
        <v>0</v>
      </c>
    </row>
    <row r="119" spans="1:18" x14ac:dyDescent="0.25">
      <c r="A119" s="14" t="str">
        <f>IF(INTRO!$E$43="Non-endemic"," ", IF(COUNTRY_INFO!A119=0," ",COUNTRY_INFO!A119))</f>
        <v>Angola</v>
      </c>
      <c r="B119" s="14" t="str">
        <f>IF(INTRO!$E$43="Non-endemic"," ", IF(COUNTRY_INFO!B119=0," ",COUNTRY_INFO!B119))</f>
        <v>LUNDA SUL</v>
      </c>
      <c r="C119" s="14" t="str">
        <f>IF(INTRO!$E$43="Non-endemic"," ", IF(COUNTRY_INFO!C119=0," ",COUNTRY_INFO!C119))</f>
        <v>SAURIMO</v>
      </c>
      <c r="D119" s="15">
        <f>IF(INTRO!$E$43="Non-endemic", 0, IF(COUNTRY_INFO!$K119&gt;0, IF(COUNTRY_INFO!$K119=4, 0, IF(COUNTRY_INFO!$K119=1, COUNTRY_INFO!$F119*0.33, IF(COUNTRY_INFO!$K119=2, COUNTRY_INFO!$F119*0.5, COUNTRY_INFO!$F119))), 0))</f>
        <v>41728.5</v>
      </c>
      <c r="E119" s="15">
        <f>IF(INTRO!$E$43="Non-endemic", 0, IF(COUNTRY_INFO!$K119&gt;0, IF(COUNTRY_INFO!$K119=4, 0, IF(COUNTRY_INFO!$K119=1, 0, IF(COUNTRY_INFO!$K119=2, COUNTRY_INFO!$G119*0.2, COUNTRY_INFO!$G119))), 0))</f>
        <v>0</v>
      </c>
      <c r="F119" s="15">
        <f t="shared" si="25"/>
        <v>41728.5</v>
      </c>
      <c r="G119" s="16">
        <f>IF(INTRO!$E$43="Non-endemic", "Not required", COUNTRY_INFO!S119)</f>
        <v>0</v>
      </c>
      <c r="H119" s="110"/>
      <c r="I119" s="15">
        <f>IF($D119=0,0,IF(AND($G119&gt;0,$H119&lt;&gt;"Yes"),D119,IF(AND($G119&gt;0,$H119="Yes"),COUNTRY_INFO!$F119,0)))</f>
        <v>0</v>
      </c>
      <c r="J119" s="3"/>
      <c r="K119" s="52">
        <f t="shared" si="26"/>
        <v>0</v>
      </c>
      <c r="L119" s="52">
        <f t="shared" si="27"/>
        <v>0</v>
      </c>
      <c r="M119" s="15">
        <f t="shared" si="28"/>
        <v>0</v>
      </c>
      <c r="N119" s="52">
        <f t="shared" si="29"/>
        <v>0</v>
      </c>
      <c r="O119" s="15">
        <f t="shared" si="30"/>
        <v>0</v>
      </c>
      <c r="P119" s="27"/>
      <c r="Q119" s="17">
        <f t="shared" si="31"/>
        <v>0</v>
      </c>
      <c r="R119" s="17">
        <f t="shared" si="32"/>
        <v>0</v>
      </c>
    </row>
    <row r="120" spans="1:18" x14ac:dyDescent="0.25">
      <c r="A120" s="14" t="str">
        <f>IF(INTRO!$E$43="Non-endemic"," ", IF(COUNTRY_INFO!A120=0," ",COUNTRY_INFO!A120))</f>
        <v>Angola</v>
      </c>
      <c r="B120" s="14" t="str">
        <f>IF(INTRO!$E$43="Non-endemic"," ", IF(COUNTRY_INFO!B120=0," ",COUNTRY_INFO!B120))</f>
        <v>MALANGE</v>
      </c>
      <c r="C120" s="14" t="str">
        <f>IF(INTRO!$E$43="Non-endemic"," ", IF(COUNTRY_INFO!C120=0," ",COUNTRY_INFO!C120))</f>
        <v>CACULAMA (Mukari)</v>
      </c>
      <c r="D120" s="15">
        <f>IF(INTRO!$E$43="Non-endemic", 0, IF(COUNTRY_INFO!$K120&gt;0, IF(COUNTRY_INFO!$K120=4, 0, IF(COUNTRY_INFO!$K120=1, COUNTRY_INFO!$F120*0.33, IF(COUNTRY_INFO!$K120=2, COUNTRY_INFO!$F120*0.5, COUNTRY_INFO!$F120))), 0))</f>
        <v>4334.5</v>
      </c>
      <c r="E120" s="15">
        <f>IF(INTRO!$E$43="Non-endemic", 0, IF(COUNTRY_INFO!$K120&gt;0, IF(COUNTRY_INFO!$K120=4, 0, IF(COUNTRY_INFO!$K120=1, 0, IF(COUNTRY_INFO!$K120=2, COUNTRY_INFO!$G120*0.2, COUNTRY_INFO!$G120))), 0))</f>
        <v>3281.8</v>
      </c>
      <c r="F120" s="15">
        <f t="shared" si="25"/>
        <v>7616.3</v>
      </c>
      <c r="G120" s="16">
        <f>IF(INTRO!$E$43="Non-endemic", "Not required", COUNTRY_INFO!S120)</f>
        <v>0</v>
      </c>
      <c r="H120" s="110"/>
      <c r="I120" s="15">
        <f>IF($D120=0,0,IF(AND($G120&gt;0,$H120&lt;&gt;"Yes"),D120,IF(AND($G120&gt;0,$H120="Yes"),COUNTRY_INFO!$F120,0)))</f>
        <v>0</v>
      </c>
      <c r="J120" s="3"/>
      <c r="K120" s="52">
        <f t="shared" si="26"/>
        <v>0</v>
      </c>
      <c r="L120" s="52">
        <f t="shared" si="27"/>
        <v>0</v>
      </c>
      <c r="M120" s="15">
        <f t="shared" si="28"/>
        <v>0</v>
      </c>
      <c r="N120" s="52">
        <f t="shared" si="29"/>
        <v>0</v>
      </c>
      <c r="O120" s="15">
        <f t="shared" si="30"/>
        <v>0</v>
      </c>
      <c r="P120" s="27"/>
      <c r="Q120" s="17">
        <f t="shared" si="31"/>
        <v>0</v>
      </c>
      <c r="R120" s="17">
        <f t="shared" si="32"/>
        <v>0</v>
      </c>
    </row>
    <row r="121" spans="1:18" x14ac:dyDescent="0.25">
      <c r="A121" s="14" t="str">
        <f>IF(INTRO!$E$43="Non-endemic"," ", IF(COUNTRY_INFO!A121=0," ",COUNTRY_INFO!A121))</f>
        <v>Angola</v>
      </c>
      <c r="B121" s="14" t="str">
        <f>IF(INTRO!$E$43="Non-endemic"," ", IF(COUNTRY_INFO!B121=0," ",COUNTRY_INFO!B121))</f>
        <v>MALANGE</v>
      </c>
      <c r="C121" s="14" t="str">
        <f>IF(INTRO!$E$43="Non-endemic"," ", IF(COUNTRY_INFO!C121=0," ",COUNTRY_INFO!C121))</f>
        <v>CACUSO</v>
      </c>
      <c r="D121" s="15">
        <f>IF(INTRO!$E$43="Non-endemic", 0, IF(COUNTRY_INFO!$K121&gt;0, IF(COUNTRY_INFO!$K121=4, 0, IF(COUNTRY_INFO!$K121=1, COUNTRY_INFO!$F121*0.33, IF(COUNTRY_INFO!$K121=2, COUNTRY_INFO!$F121*0.5, COUNTRY_INFO!$F121))), 0))</f>
        <v>10679.5</v>
      </c>
      <c r="E121" s="15">
        <f>IF(INTRO!$E$43="Non-endemic", 0, IF(COUNTRY_INFO!$K121&gt;0, IF(COUNTRY_INFO!$K121=4, 0, IF(COUNTRY_INFO!$K121=1, 0, IF(COUNTRY_INFO!$K121=2, COUNTRY_INFO!$G121*0.2, COUNTRY_INFO!$G121))), 0))</f>
        <v>8085.8</v>
      </c>
      <c r="F121" s="15">
        <f t="shared" si="25"/>
        <v>18765.3</v>
      </c>
      <c r="G121" s="16">
        <f>IF(INTRO!$E$43="Non-endemic", "Not required", COUNTRY_INFO!S121)</f>
        <v>0</v>
      </c>
      <c r="H121" s="110"/>
      <c r="I121" s="15">
        <f>IF($D121=0,0,IF(AND($G121&gt;0,$H121&lt;&gt;"Yes"),D121,IF(AND($G121&gt;0,$H121="Yes"),COUNTRY_INFO!$F121,0)))</f>
        <v>0</v>
      </c>
      <c r="J121" s="3"/>
      <c r="K121" s="52">
        <f t="shared" si="26"/>
        <v>0</v>
      </c>
      <c r="L121" s="52">
        <f t="shared" si="27"/>
        <v>0</v>
      </c>
      <c r="M121" s="15">
        <f t="shared" si="28"/>
        <v>0</v>
      </c>
      <c r="N121" s="52">
        <f t="shared" si="29"/>
        <v>0</v>
      </c>
      <c r="O121" s="15">
        <f t="shared" si="30"/>
        <v>0</v>
      </c>
      <c r="P121" s="27"/>
      <c r="Q121" s="17">
        <f t="shared" si="31"/>
        <v>0</v>
      </c>
      <c r="R121" s="17">
        <f t="shared" si="32"/>
        <v>0</v>
      </c>
    </row>
    <row r="122" spans="1:18" x14ac:dyDescent="0.25">
      <c r="A122" s="14" t="str">
        <f>IF(INTRO!$E$43="Non-endemic"," ", IF(COUNTRY_INFO!A122=0," ",COUNTRY_INFO!A122))</f>
        <v>Angola</v>
      </c>
      <c r="B122" s="14" t="str">
        <f>IF(INTRO!$E$43="Non-endemic"," ", IF(COUNTRY_INFO!B122=0," ",COUNTRY_INFO!B122))</f>
        <v>MALANGE</v>
      </c>
      <c r="C122" s="14" t="str">
        <f>IF(INTRO!$E$43="Non-endemic"," ", IF(COUNTRY_INFO!C122=0," ",COUNTRY_INFO!C122))</f>
        <v>CAMBUNDI CATEMBO</v>
      </c>
      <c r="D122" s="15">
        <f>IF(INTRO!$E$43="Non-endemic", 0, IF(COUNTRY_INFO!$K122&gt;0, IF(COUNTRY_INFO!$K122=4, 0, IF(COUNTRY_INFO!$K122=1, COUNTRY_INFO!$F122*0.33, IF(COUNTRY_INFO!$K122=2, COUNTRY_INFO!$F122*0.5, COUNTRY_INFO!$F122))), 0))</f>
        <v>6601</v>
      </c>
      <c r="E122" s="15">
        <f>IF(INTRO!$E$43="Non-endemic", 0, IF(COUNTRY_INFO!$K122&gt;0, IF(COUNTRY_INFO!$K122=4, 0, IF(COUNTRY_INFO!$K122=1, 0, IF(COUNTRY_INFO!$K122=2, COUNTRY_INFO!$G122*0.2, COUNTRY_INFO!$G122))), 0))</f>
        <v>4997.8</v>
      </c>
      <c r="F122" s="15">
        <f t="shared" si="25"/>
        <v>11598.8</v>
      </c>
      <c r="G122" s="16">
        <f>IF(INTRO!$E$43="Non-endemic", "Not required", COUNTRY_INFO!S122)</f>
        <v>0</v>
      </c>
      <c r="H122" s="110"/>
      <c r="I122" s="15">
        <f>IF($D122=0,0,IF(AND($G122&gt;0,$H122&lt;&gt;"Yes"),D122,IF(AND($G122&gt;0,$H122="Yes"),COUNTRY_INFO!$F122,0)))</f>
        <v>0</v>
      </c>
      <c r="J122" s="3"/>
      <c r="K122" s="52">
        <f t="shared" si="26"/>
        <v>0</v>
      </c>
      <c r="L122" s="52">
        <f t="shared" si="27"/>
        <v>0</v>
      </c>
      <c r="M122" s="15">
        <f t="shared" si="28"/>
        <v>0</v>
      </c>
      <c r="N122" s="52">
        <f t="shared" si="29"/>
        <v>0</v>
      </c>
      <c r="O122" s="15">
        <f t="shared" si="30"/>
        <v>0</v>
      </c>
      <c r="P122" s="27"/>
      <c r="Q122" s="17">
        <f t="shared" si="31"/>
        <v>0</v>
      </c>
      <c r="R122" s="17">
        <f t="shared" si="32"/>
        <v>0</v>
      </c>
    </row>
    <row r="123" spans="1:18" x14ac:dyDescent="0.25">
      <c r="A123" s="14" t="str">
        <f>IF(INTRO!$E$43="Non-endemic"," ", IF(COUNTRY_INFO!A123=0," ",COUNTRY_INFO!A123))</f>
        <v>Angola</v>
      </c>
      <c r="B123" s="14" t="str">
        <f>IF(INTRO!$E$43="Non-endemic"," ", IF(COUNTRY_INFO!B123=0," ",COUNTRY_INFO!B123))</f>
        <v>MALANGE</v>
      </c>
      <c r="C123" s="14" t="str">
        <f>IF(INTRO!$E$43="Non-endemic"," ", IF(COUNTRY_INFO!C123=0," ",COUNTRY_INFO!C123))</f>
        <v>CANGANDALA</v>
      </c>
      <c r="D123" s="15">
        <f>IF(INTRO!$E$43="Non-endemic", 0, IF(COUNTRY_INFO!$K123&gt;0, IF(COUNTRY_INFO!$K123=4, 0, IF(COUNTRY_INFO!$K123=1, COUNTRY_INFO!$F123*0.33, IF(COUNTRY_INFO!$K123=2, COUNTRY_INFO!$F123*0.5, COUNTRY_INFO!$F123))), 0))</f>
        <v>6546.5</v>
      </c>
      <c r="E123" s="15">
        <f>IF(INTRO!$E$43="Non-endemic", 0, IF(COUNTRY_INFO!$K123&gt;0, IF(COUNTRY_INFO!$K123=4, 0, IF(COUNTRY_INFO!$K123=1, 0, IF(COUNTRY_INFO!$K123=2, COUNTRY_INFO!$G123*0.2, COUNTRY_INFO!$G123))), 0))</f>
        <v>4956.6000000000004</v>
      </c>
      <c r="F123" s="15">
        <f t="shared" si="25"/>
        <v>11503.1</v>
      </c>
      <c r="G123" s="16">
        <f>IF(INTRO!$E$43="Non-endemic", "Not required", COUNTRY_INFO!S123)</f>
        <v>0</v>
      </c>
      <c r="H123" s="110"/>
      <c r="I123" s="15">
        <f>IF($D123=0,0,IF(AND($G123&gt;0,$H123&lt;&gt;"Yes"),D123,IF(AND($G123&gt;0,$H123="Yes"),COUNTRY_INFO!$F123,0)))</f>
        <v>0</v>
      </c>
      <c r="J123" s="3"/>
      <c r="K123" s="52">
        <f t="shared" si="26"/>
        <v>0</v>
      </c>
      <c r="L123" s="52">
        <f t="shared" si="27"/>
        <v>0</v>
      </c>
      <c r="M123" s="15">
        <f t="shared" si="28"/>
        <v>0</v>
      </c>
      <c r="N123" s="52">
        <f t="shared" si="29"/>
        <v>0</v>
      </c>
      <c r="O123" s="15">
        <f t="shared" si="30"/>
        <v>0</v>
      </c>
      <c r="P123" s="27"/>
      <c r="Q123" s="17">
        <f t="shared" si="31"/>
        <v>0</v>
      </c>
      <c r="R123" s="17">
        <f t="shared" si="32"/>
        <v>0</v>
      </c>
    </row>
    <row r="124" spans="1:18" x14ac:dyDescent="0.25">
      <c r="A124" s="14" t="str">
        <f>IF(INTRO!$E$43="Non-endemic"," ", IF(COUNTRY_INFO!A124=0," ",COUNTRY_INFO!A124))</f>
        <v>Angola</v>
      </c>
      <c r="B124" s="14" t="str">
        <f>IF(INTRO!$E$43="Non-endemic"," ", IF(COUNTRY_INFO!B124=0," ",COUNTRY_INFO!B124))</f>
        <v>MALANGE</v>
      </c>
      <c r="C124" s="14" t="str">
        <f>IF(INTRO!$E$43="Non-endemic"," ", IF(COUNTRY_INFO!C124=0," ",COUNTRY_INFO!C124))</f>
        <v>KAHOMBO</v>
      </c>
      <c r="D124" s="15">
        <f>IF(INTRO!$E$43="Non-endemic", 0, IF(COUNTRY_INFO!$K124&gt;0, IF(COUNTRY_INFO!$K124=4, 0, IF(COUNTRY_INFO!$K124=1, COUNTRY_INFO!$F124*0.33, IF(COUNTRY_INFO!$K124=2, COUNTRY_INFO!$F124*0.5, COUNTRY_INFO!$F124))), 0))</f>
        <v>3301</v>
      </c>
      <c r="E124" s="15">
        <f>IF(INTRO!$E$43="Non-endemic", 0, IF(COUNTRY_INFO!$K124&gt;0, IF(COUNTRY_INFO!$K124=4, 0, IF(COUNTRY_INFO!$K124=1, 0, IF(COUNTRY_INFO!$K124=2, COUNTRY_INFO!$G124*0.2, COUNTRY_INFO!$G124))), 0))</f>
        <v>2499.4</v>
      </c>
      <c r="F124" s="15">
        <f t="shared" si="25"/>
        <v>5800.4</v>
      </c>
      <c r="G124" s="16">
        <f>IF(INTRO!$E$43="Non-endemic", "Not required", COUNTRY_INFO!S124)</f>
        <v>0</v>
      </c>
      <c r="H124" s="110"/>
      <c r="I124" s="15">
        <f>IF($D124=0,0,IF(AND($G124&gt;0,$H124&lt;&gt;"Yes"),D124,IF(AND($G124&gt;0,$H124="Yes"),COUNTRY_INFO!$F124,0)))</f>
        <v>0</v>
      </c>
      <c r="J124" s="3"/>
      <c r="K124" s="52">
        <f t="shared" si="26"/>
        <v>0</v>
      </c>
      <c r="L124" s="52">
        <f t="shared" si="27"/>
        <v>0</v>
      </c>
      <c r="M124" s="15">
        <f t="shared" si="28"/>
        <v>0</v>
      </c>
      <c r="N124" s="52">
        <f t="shared" si="29"/>
        <v>0</v>
      </c>
      <c r="O124" s="15">
        <f t="shared" si="30"/>
        <v>0</v>
      </c>
      <c r="P124" s="27"/>
      <c r="Q124" s="17">
        <f t="shared" si="31"/>
        <v>0</v>
      </c>
      <c r="R124" s="17">
        <f t="shared" si="32"/>
        <v>0</v>
      </c>
    </row>
    <row r="125" spans="1:18" x14ac:dyDescent="0.25">
      <c r="A125" s="14" t="str">
        <f>IF(INTRO!$E$43="Non-endemic"," ", IF(COUNTRY_INFO!A125=0," ",COUNTRY_INFO!A125))</f>
        <v>Angola</v>
      </c>
      <c r="B125" s="14" t="str">
        <f>IF(INTRO!$E$43="Non-endemic"," ", IF(COUNTRY_INFO!B125=0," ",COUNTRY_INFO!B125))</f>
        <v>MALANGE</v>
      </c>
      <c r="C125" s="14" t="str">
        <f>IF(INTRO!$E$43="Non-endemic"," ", IF(COUNTRY_INFO!C125=0," ",COUNTRY_INFO!C125))</f>
        <v>KALANDULA</v>
      </c>
      <c r="D125" s="15">
        <f>IF(INTRO!$E$43="Non-endemic", 0, IF(COUNTRY_INFO!$K125&gt;0, IF(COUNTRY_INFO!$K125=4, 0, IF(COUNTRY_INFO!$K125=1, COUNTRY_INFO!$F125*0.33, IF(COUNTRY_INFO!$K125=2, COUNTRY_INFO!$F125*0.5, COUNTRY_INFO!$F125))), 0))</f>
        <v>12989.5</v>
      </c>
      <c r="E125" s="15">
        <f>IF(INTRO!$E$43="Non-endemic", 0, IF(COUNTRY_INFO!$K125&gt;0, IF(COUNTRY_INFO!$K125=4, 0, IF(COUNTRY_INFO!$K125=1, 0, IF(COUNTRY_INFO!$K125=2, COUNTRY_INFO!$G125*0.2, COUNTRY_INFO!$G125))), 0))</f>
        <v>9834.8000000000011</v>
      </c>
      <c r="F125" s="15">
        <f t="shared" si="25"/>
        <v>22824.300000000003</v>
      </c>
      <c r="G125" s="16">
        <f>IF(INTRO!$E$43="Non-endemic", "Not required", COUNTRY_INFO!S125)</f>
        <v>0</v>
      </c>
      <c r="H125" s="110"/>
      <c r="I125" s="15">
        <f>IF($D125=0,0,IF(AND($G125&gt;0,$H125&lt;&gt;"Yes"),D125,IF(AND($G125&gt;0,$H125="Yes"),COUNTRY_INFO!$F125,0)))</f>
        <v>0</v>
      </c>
      <c r="J125" s="3"/>
      <c r="K125" s="52">
        <f t="shared" si="26"/>
        <v>0</v>
      </c>
      <c r="L125" s="52">
        <f t="shared" si="27"/>
        <v>0</v>
      </c>
      <c r="M125" s="15">
        <f t="shared" si="28"/>
        <v>0</v>
      </c>
      <c r="N125" s="52">
        <f t="shared" si="29"/>
        <v>0</v>
      </c>
      <c r="O125" s="15">
        <f t="shared" si="30"/>
        <v>0</v>
      </c>
      <c r="P125" s="27"/>
      <c r="Q125" s="17">
        <f t="shared" si="31"/>
        <v>0</v>
      </c>
      <c r="R125" s="17">
        <f t="shared" si="32"/>
        <v>0</v>
      </c>
    </row>
    <row r="126" spans="1:18" x14ac:dyDescent="0.25">
      <c r="A126" s="14" t="str">
        <f>IF(INTRO!$E$43="Non-endemic"," ", IF(COUNTRY_INFO!A126=0," ",COUNTRY_INFO!A126))</f>
        <v>Angola</v>
      </c>
      <c r="B126" s="14" t="str">
        <f>IF(INTRO!$E$43="Non-endemic"," ", IF(COUNTRY_INFO!B126=0," ",COUNTRY_INFO!B126))</f>
        <v>MALANGE</v>
      </c>
      <c r="C126" s="14" t="str">
        <f>IF(INTRO!$E$43="Non-endemic"," ", IF(COUNTRY_INFO!C126=0," ",COUNTRY_INFO!C126))</f>
        <v>KIWABA NZOGI</v>
      </c>
      <c r="D126" s="15">
        <f>IF(INTRO!$E$43="Non-endemic", 0, IF(COUNTRY_INFO!$K126&gt;0, IF(COUNTRY_INFO!$K126=4, 0, IF(COUNTRY_INFO!$K126=1, COUNTRY_INFO!$F126*0.33, IF(COUNTRY_INFO!$K126=2, COUNTRY_INFO!$F126*0.5, COUNTRY_INFO!$F126))), 0))</f>
        <v>2150</v>
      </c>
      <c r="E126" s="15">
        <f>IF(INTRO!$E$43="Non-endemic", 0, IF(COUNTRY_INFO!$K126&gt;0, IF(COUNTRY_INFO!$K126=4, 0, IF(COUNTRY_INFO!$K126=1, 0, IF(COUNTRY_INFO!$K126=2, COUNTRY_INFO!$G126*0.2, COUNTRY_INFO!$G126))), 0))</f>
        <v>1627.8000000000002</v>
      </c>
      <c r="F126" s="15">
        <f t="shared" si="25"/>
        <v>3777.8</v>
      </c>
      <c r="G126" s="16">
        <f>IF(INTRO!$E$43="Non-endemic", "Not required", COUNTRY_INFO!S126)</f>
        <v>0</v>
      </c>
      <c r="H126" s="110"/>
      <c r="I126" s="15">
        <f>IF($D126=0,0,IF(AND($G126&gt;0,$H126&lt;&gt;"Yes"),D126,IF(AND($G126&gt;0,$H126="Yes"),COUNTRY_INFO!$F126,0)))</f>
        <v>0</v>
      </c>
      <c r="J126" s="3"/>
      <c r="K126" s="52">
        <f t="shared" si="26"/>
        <v>0</v>
      </c>
      <c r="L126" s="52">
        <f t="shared" si="27"/>
        <v>0</v>
      </c>
      <c r="M126" s="15">
        <f t="shared" si="28"/>
        <v>0</v>
      </c>
      <c r="N126" s="52">
        <f t="shared" si="29"/>
        <v>0</v>
      </c>
      <c r="O126" s="15">
        <f t="shared" si="30"/>
        <v>0</v>
      </c>
      <c r="P126" s="27"/>
      <c r="Q126" s="17">
        <f t="shared" si="31"/>
        <v>0</v>
      </c>
      <c r="R126" s="17">
        <f t="shared" si="32"/>
        <v>0</v>
      </c>
    </row>
    <row r="127" spans="1:18" x14ac:dyDescent="0.25">
      <c r="A127" s="14" t="str">
        <f>IF(INTRO!$E$43="Non-endemic"," ", IF(COUNTRY_INFO!A127=0," ",COUNTRY_INFO!A127))</f>
        <v>Angola</v>
      </c>
      <c r="B127" s="14" t="str">
        <f>IF(INTRO!$E$43="Non-endemic"," ", IF(COUNTRY_INFO!B127=0," ",COUNTRY_INFO!B127))</f>
        <v>MALANGE</v>
      </c>
      <c r="C127" s="14" t="str">
        <f>IF(INTRO!$E$43="Non-endemic"," ", IF(COUNTRY_INFO!C127=0," ",COUNTRY_INFO!C127))</f>
        <v>KUNDA DIA BASE</v>
      </c>
      <c r="D127" s="15">
        <f>IF(INTRO!$E$43="Non-endemic", 0, IF(COUNTRY_INFO!$K127&gt;0, IF(COUNTRY_INFO!$K127=4, 0, IF(COUNTRY_INFO!$K127=1, COUNTRY_INFO!$F127*0.33, IF(COUNTRY_INFO!$K127=2, COUNTRY_INFO!$F127*0.5, COUNTRY_INFO!$F127))), 0))</f>
        <v>2037.5</v>
      </c>
      <c r="E127" s="15">
        <f>IF(INTRO!$E$43="Non-endemic", 0, IF(COUNTRY_INFO!$K127&gt;0, IF(COUNTRY_INFO!$K127=4, 0, IF(COUNTRY_INFO!$K127=1, 0, IF(COUNTRY_INFO!$K127=2, COUNTRY_INFO!$G127*0.2, COUNTRY_INFO!$G127))), 0))</f>
        <v>1542.8000000000002</v>
      </c>
      <c r="F127" s="15">
        <f t="shared" si="25"/>
        <v>3580.3</v>
      </c>
      <c r="G127" s="16">
        <f>IF(INTRO!$E$43="Non-endemic", "Not required", COUNTRY_INFO!S127)</f>
        <v>0</v>
      </c>
      <c r="H127" s="110"/>
      <c r="I127" s="15">
        <f>IF($D127=0,0,IF(AND($G127&gt;0,$H127&lt;&gt;"Yes"),D127,IF(AND($G127&gt;0,$H127="Yes"),COUNTRY_INFO!$F127,0)))</f>
        <v>0</v>
      </c>
      <c r="J127" s="3"/>
      <c r="K127" s="52">
        <f t="shared" si="26"/>
        <v>0</v>
      </c>
      <c r="L127" s="52">
        <f t="shared" si="27"/>
        <v>0</v>
      </c>
      <c r="M127" s="15">
        <f t="shared" si="28"/>
        <v>0</v>
      </c>
      <c r="N127" s="52">
        <f t="shared" si="29"/>
        <v>0</v>
      </c>
      <c r="O127" s="15">
        <f t="shared" si="30"/>
        <v>0</v>
      </c>
      <c r="P127" s="27"/>
      <c r="Q127" s="17">
        <f t="shared" si="31"/>
        <v>0</v>
      </c>
      <c r="R127" s="17">
        <f t="shared" si="32"/>
        <v>0</v>
      </c>
    </row>
    <row r="128" spans="1:18" x14ac:dyDescent="0.25">
      <c r="A128" s="14" t="str">
        <f>IF(INTRO!$E$43="Non-endemic"," ", IF(COUNTRY_INFO!A128=0," ",COUNTRY_INFO!A128))</f>
        <v>Angola</v>
      </c>
      <c r="B128" s="14" t="str">
        <f>IF(INTRO!$E$43="Non-endemic"," ", IF(COUNTRY_INFO!B128=0," ",COUNTRY_INFO!B128))</f>
        <v>MALANGE</v>
      </c>
      <c r="C128" s="14" t="str">
        <f>IF(INTRO!$E$43="Non-endemic"," ", IF(COUNTRY_INFO!C128=0," ",COUNTRY_INFO!C128))</f>
        <v>LUQUEMBO</v>
      </c>
      <c r="D128" s="15">
        <f>IF(INTRO!$E$43="Non-endemic", 0, IF(COUNTRY_INFO!$K128&gt;0, IF(COUNTRY_INFO!$K128=4, 0, IF(COUNTRY_INFO!$K128=1, COUNTRY_INFO!$F128*0.33, IF(COUNTRY_INFO!$K128=2, COUNTRY_INFO!$F128*0.5, COUNTRY_INFO!$F128))), 0))</f>
        <v>7709.5</v>
      </c>
      <c r="E128" s="15">
        <f>IF(INTRO!$E$43="Non-endemic", 0, IF(COUNTRY_INFO!$K128&gt;0, IF(COUNTRY_INFO!$K128=4, 0, IF(COUNTRY_INFO!$K128=1, 0, IF(COUNTRY_INFO!$K128=2, COUNTRY_INFO!$G128*0.2, COUNTRY_INFO!$G128))), 0))</f>
        <v>5837.2000000000007</v>
      </c>
      <c r="F128" s="15">
        <f t="shared" si="25"/>
        <v>13546.7</v>
      </c>
      <c r="G128" s="16">
        <f>IF(INTRO!$E$43="Non-endemic", "Not required", COUNTRY_INFO!S128)</f>
        <v>0</v>
      </c>
      <c r="H128" s="110"/>
      <c r="I128" s="15">
        <f>IF($D128=0,0,IF(AND($G128&gt;0,$H128&lt;&gt;"Yes"),D128,IF(AND($G128&gt;0,$H128="Yes"),COUNTRY_INFO!$F128,0)))</f>
        <v>0</v>
      </c>
      <c r="J128" s="3"/>
      <c r="K128" s="52">
        <f t="shared" si="26"/>
        <v>0</v>
      </c>
      <c r="L128" s="52">
        <f t="shared" si="27"/>
        <v>0</v>
      </c>
      <c r="M128" s="15">
        <f t="shared" si="28"/>
        <v>0</v>
      </c>
      <c r="N128" s="52">
        <f t="shared" si="29"/>
        <v>0</v>
      </c>
      <c r="O128" s="15">
        <f t="shared" si="30"/>
        <v>0</v>
      </c>
      <c r="P128" s="27"/>
      <c r="Q128" s="17">
        <f t="shared" si="31"/>
        <v>0</v>
      </c>
      <c r="R128" s="17">
        <f t="shared" si="32"/>
        <v>0</v>
      </c>
    </row>
    <row r="129" spans="1:18" x14ac:dyDescent="0.25">
      <c r="A129" s="14" t="str">
        <f>IF(INTRO!$E$43="Non-endemic"," ", IF(COUNTRY_INFO!A129=0," ",COUNTRY_INFO!A129))</f>
        <v>Angola</v>
      </c>
      <c r="B129" s="14" t="str">
        <f>IF(INTRO!$E$43="Non-endemic"," ", IF(COUNTRY_INFO!B129=0," ",COUNTRY_INFO!B129))</f>
        <v>MALANGE</v>
      </c>
      <c r="C129" s="14" t="str">
        <f>IF(INTRO!$E$43="Non-endemic"," ", IF(COUNTRY_INFO!C129=0," ",COUNTRY_INFO!C129))</f>
        <v>MALANGE</v>
      </c>
      <c r="D129" s="15">
        <f>IF(INTRO!$E$43="Non-endemic", 0, IF(COUNTRY_INFO!$K129&gt;0, IF(COUNTRY_INFO!$K129=4, 0, IF(COUNTRY_INFO!$K129=1, COUNTRY_INFO!$F129*0.33, IF(COUNTRY_INFO!$K129=2, COUNTRY_INFO!$F129*0.5, COUNTRY_INFO!$F129))), 0))</f>
        <v>72677.5</v>
      </c>
      <c r="E129" s="15">
        <f>IF(INTRO!$E$43="Non-endemic", 0, IF(COUNTRY_INFO!$K129&gt;0, IF(COUNTRY_INFO!$K129=4, 0, IF(COUNTRY_INFO!$K129=1, 0, IF(COUNTRY_INFO!$K129=2, COUNTRY_INFO!$G129*0.2, COUNTRY_INFO!$G129))), 0))</f>
        <v>55027.4</v>
      </c>
      <c r="F129" s="15">
        <f t="shared" si="25"/>
        <v>127704.9</v>
      </c>
      <c r="G129" s="16">
        <f>IF(INTRO!$E$43="Non-endemic", "Not required", COUNTRY_INFO!S129)</f>
        <v>0</v>
      </c>
      <c r="H129" s="110"/>
      <c r="I129" s="15">
        <f>IF($D129=0,0,IF(AND($G129&gt;0,$H129&lt;&gt;"Yes"),D129,IF(AND($G129&gt;0,$H129="Yes"),COUNTRY_INFO!$F129,0)))</f>
        <v>0</v>
      </c>
      <c r="J129" s="3"/>
      <c r="K129" s="52">
        <f t="shared" si="26"/>
        <v>0</v>
      </c>
      <c r="L129" s="52">
        <f t="shared" si="27"/>
        <v>0</v>
      </c>
      <c r="M129" s="15">
        <f t="shared" si="28"/>
        <v>0</v>
      </c>
      <c r="N129" s="52">
        <f t="shared" si="29"/>
        <v>0</v>
      </c>
      <c r="O129" s="15">
        <f t="shared" si="30"/>
        <v>0</v>
      </c>
      <c r="P129" s="27"/>
      <c r="Q129" s="17">
        <f t="shared" si="31"/>
        <v>0</v>
      </c>
      <c r="R129" s="17">
        <f t="shared" si="32"/>
        <v>0</v>
      </c>
    </row>
    <row r="130" spans="1:18" x14ac:dyDescent="0.25">
      <c r="A130" s="14" t="str">
        <f>IF(INTRO!$E$43="Non-endemic"," ", IF(COUNTRY_INFO!A130=0," ",COUNTRY_INFO!A130))</f>
        <v>Angola</v>
      </c>
      <c r="B130" s="14" t="str">
        <f>IF(INTRO!$E$43="Non-endemic"," ", IF(COUNTRY_INFO!B130=0," ",COUNTRY_INFO!B130))</f>
        <v>MALANGE</v>
      </c>
      <c r="C130" s="14" t="str">
        <f>IF(INTRO!$E$43="Non-endemic"," ", IF(COUNTRY_INFO!C130=0," ",COUNTRY_INFO!C130))</f>
        <v>MARIMBA</v>
      </c>
      <c r="D130" s="15">
        <f>IF(INTRO!$E$43="Non-endemic", 0, IF(COUNTRY_INFO!$K130&gt;0, IF(COUNTRY_INFO!$K130=4, 0, IF(COUNTRY_INFO!$K130=1, COUNTRY_INFO!$F130*0.33, IF(COUNTRY_INFO!$K130=2, COUNTRY_INFO!$F130*0.5, COUNTRY_INFO!$F130))), 0))</f>
        <v>4041.5</v>
      </c>
      <c r="E130" s="15">
        <f>IF(INTRO!$E$43="Non-endemic", 0, IF(COUNTRY_INFO!$K130&gt;0, IF(COUNTRY_INFO!$K130=4, 0, IF(COUNTRY_INFO!$K130=1, 0, IF(COUNTRY_INFO!$K130=2, COUNTRY_INFO!$G130*0.2, COUNTRY_INFO!$G130))), 0))</f>
        <v>3060</v>
      </c>
      <c r="F130" s="15">
        <f t="shared" si="25"/>
        <v>7101.5</v>
      </c>
      <c r="G130" s="16">
        <f>IF(INTRO!$E$43="Non-endemic", "Not required", COUNTRY_INFO!S130)</f>
        <v>0</v>
      </c>
      <c r="H130" s="110"/>
      <c r="I130" s="15">
        <f>IF($D130=0,0,IF(AND($G130&gt;0,$H130&lt;&gt;"Yes"),D130,IF(AND($G130&gt;0,$H130="Yes"),COUNTRY_INFO!$F130,0)))</f>
        <v>0</v>
      </c>
      <c r="J130" s="3"/>
      <c r="K130" s="52">
        <f t="shared" si="26"/>
        <v>0</v>
      </c>
      <c r="L130" s="52">
        <f t="shared" si="27"/>
        <v>0</v>
      </c>
      <c r="M130" s="15">
        <f t="shared" si="28"/>
        <v>0</v>
      </c>
      <c r="N130" s="52">
        <f t="shared" si="29"/>
        <v>0</v>
      </c>
      <c r="O130" s="15">
        <f t="shared" si="30"/>
        <v>0</v>
      </c>
      <c r="P130" s="27"/>
      <c r="Q130" s="17">
        <f t="shared" si="31"/>
        <v>0</v>
      </c>
      <c r="R130" s="17">
        <f t="shared" si="32"/>
        <v>0</v>
      </c>
    </row>
    <row r="131" spans="1:18" x14ac:dyDescent="0.25">
      <c r="A131" s="14" t="str">
        <f>IF(INTRO!$E$43="Non-endemic"," ", IF(COUNTRY_INFO!A131=0," ",COUNTRY_INFO!A131))</f>
        <v>Angola</v>
      </c>
      <c r="B131" s="14" t="str">
        <f>IF(INTRO!$E$43="Non-endemic"," ", IF(COUNTRY_INFO!B131=0," ",COUNTRY_INFO!B131))</f>
        <v>MALANGE</v>
      </c>
      <c r="C131" s="14" t="str">
        <f>IF(INTRO!$E$43="Non-endemic"," ", IF(COUNTRY_INFO!C131=0," ",COUNTRY_INFO!C131))</f>
        <v>MASSANGO</v>
      </c>
      <c r="D131" s="15">
        <f>IF(INTRO!$E$43="Non-endemic", 0, IF(COUNTRY_INFO!$K131&gt;0, IF(COUNTRY_INFO!$K131=4, 0, IF(COUNTRY_INFO!$K131=1, COUNTRY_INFO!$F131*0.33, IF(COUNTRY_INFO!$K131=2, COUNTRY_INFO!$F131*0.5, COUNTRY_INFO!$F131))), 0))</f>
        <v>4868</v>
      </c>
      <c r="E131" s="15">
        <f>IF(INTRO!$E$43="Non-endemic", 0, IF(COUNTRY_INFO!$K131&gt;0, IF(COUNTRY_INFO!$K131=4, 0, IF(COUNTRY_INFO!$K131=1, 0, IF(COUNTRY_INFO!$K131=2, COUNTRY_INFO!$G131*0.2, COUNTRY_INFO!$G131))), 0))</f>
        <v>3685.6000000000004</v>
      </c>
      <c r="F131" s="15">
        <f t="shared" si="25"/>
        <v>8553.6</v>
      </c>
      <c r="G131" s="16">
        <f>IF(INTRO!$E$43="Non-endemic", "Not required", COUNTRY_INFO!S131)</f>
        <v>0</v>
      </c>
      <c r="H131" s="110"/>
      <c r="I131" s="15">
        <f>IF($D131=0,0,IF(AND($G131&gt;0,$H131&lt;&gt;"Yes"),D131,IF(AND($G131&gt;0,$H131="Yes"),COUNTRY_INFO!$F131,0)))</f>
        <v>0</v>
      </c>
      <c r="J131" s="3"/>
      <c r="K131" s="52">
        <f t="shared" si="26"/>
        <v>0</v>
      </c>
      <c r="L131" s="52">
        <f t="shared" si="27"/>
        <v>0</v>
      </c>
      <c r="M131" s="15">
        <f t="shared" si="28"/>
        <v>0</v>
      </c>
      <c r="N131" s="52">
        <f t="shared" si="29"/>
        <v>0</v>
      </c>
      <c r="O131" s="15">
        <f t="shared" si="30"/>
        <v>0</v>
      </c>
      <c r="P131" s="27"/>
      <c r="Q131" s="17">
        <f t="shared" si="31"/>
        <v>0</v>
      </c>
      <c r="R131" s="17">
        <f t="shared" si="32"/>
        <v>0</v>
      </c>
    </row>
    <row r="132" spans="1:18" x14ac:dyDescent="0.25">
      <c r="A132" s="14" t="str">
        <f>IF(INTRO!$E$43="Non-endemic"," ", IF(COUNTRY_INFO!A132=0," ",COUNTRY_INFO!A132))</f>
        <v>Angola</v>
      </c>
      <c r="B132" s="14" t="str">
        <f>IF(INTRO!$E$43="Non-endemic"," ", IF(COUNTRY_INFO!B132=0," ",COUNTRY_INFO!B132))</f>
        <v>MALANGE</v>
      </c>
      <c r="C132" s="14" t="str">
        <f>IF(INTRO!$E$43="Non-endemic"," ", IF(COUNTRY_INFO!C132=0," ",COUNTRY_INFO!C132))</f>
        <v>QUELA</v>
      </c>
      <c r="D132" s="15">
        <f>IF(INTRO!$E$43="Non-endemic", 0, IF(COUNTRY_INFO!$K132&gt;0, IF(COUNTRY_INFO!$K132=4, 0, IF(COUNTRY_INFO!$K132=1, COUNTRY_INFO!$F132*0.33, IF(COUNTRY_INFO!$K132=2, COUNTRY_INFO!$F132*0.5, COUNTRY_INFO!$F132))), 0))</f>
        <v>3261.5</v>
      </c>
      <c r="E132" s="15">
        <f>IF(INTRO!$E$43="Non-endemic", 0, IF(COUNTRY_INFO!$K132&gt;0, IF(COUNTRY_INFO!$K132=4, 0, IF(COUNTRY_INFO!$K132=1, 0, IF(COUNTRY_INFO!$K132=2, COUNTRY_INFO!$G132*0.2, COUNTRY_INFO!$G132))), 0))</f>
        <v>2469.2000000000003</v>
      </c>
      <c r="F132" s="15">
        <f t="shared" si="25"/>
        <v>5730.7000000000007</v>
      </c>
      <c r="G132" s="16">
        <f>IF(INTRO!$E$43="Non-endemic", "Not required", COUNTRY_INFO!S132)</f>
        <v>0</v>
      </c>
      <c r="H132" s="110"/>
      <c r="I132" s="15">
        <f>IF($D132=0,0,IF(AND($G132&gt;0,$H132&lt;&gt;"Yes"),D132,IF(AND($G132&gt;0,$H132="Yes"),COUNTRY_INFO!$F132,0)))</f>
        <v>0</v>
      </c>
      <c r="J132" s="3"/>
      <c r="K132" s="52">
        <f t="shared" si="26"/>
        <v>0</v>
      </c>
      <c r="L132" s="52">
        <f t="shared" si="27"/>
        <v>0</v>
      </c>
      <c r="M132" s="15">
        <f t="shared" si="28"/>
        <v>0</v>
      </c>
      <c r="N132" s="52">
        <f t="shared" si="29"/>
        <v>0</v>
      </c>
      <c r="O132" s="15">
        <f t="shared" si="30"/>
        <v>0</v>
      </c>
      <c r="P132" s="27"/>
      <c r="Q132" s="17">
        <f t="shared" si="31"/>
        <v>0</v>
      </c>
      <c r="R132" s="17">
        <f t="shared" si="32"/>
        <v>0</v>
      </c>
    </row>
    <row r="133" spans="1:18" x14ac:dyDescent="0.25">
      <c r="A133" s="14" t="str">
        <f>IF(INTRO!$E$43="Non-endemic"," ", IF(COUNTRY_INFO!A133=0," ",COUNTRY_INFO!A133))</f>
        <v>Angola</v>
      </c>
      <c r="B133" s="14" t="str">
        <f>IF(INTRO!$E$43="Non-endemic"," ", IF(COUNTRY_INFO!B133=0," ",COUNTRY_INFO!B133))</f>
        <v>MALANGE</v>
      </c>
      <c r="C133" s="14" t="str">
        <f>IF(INTRO!$E$43="Non-endemic"," ", IF(COUNTRY_INFO!C133=0," ",COUNTRY_INFO!C133))</f>
        <v>QUIRIMA</v>
      </c>
      <c r="D133" s="15">
        <f>IF(INTRO!$E$43="Non-endemic", 0, IF(COUNTRY_INFO!$K133&gt;0, IF(COUNTRY_INFO!$K133=4, 0, IF(COUNTRY_INFO!$K133=1, COUNTRY_INFO!$F133*0.33, IF(COUNTRY_INFO!$K133=2, COUNTRY_INFO!$F133*0.5, COUNTRY_INFO!$F133))), 0))</f>
        <v>3321.5</v>
      </c>
      <c r="E133" s="15">
        <f>IF(INTRO!$E$43="Non-endemic", 0, IF(COUNTRY_INFO!$K133&gt;0, IF(COUNTRY_INFO!$K133=4, 0, IF(COUNTRY_INFO!$K133=1, 0, IF(COUNTRY_INFO!$K133=2, COUNTRY_INFO!$G133*0.2, COUNTRY_INFO!$G133))), 0))</f>
        <v>2514.8000000000002</v>
      </c>
      <c r="F133" s="15">
        <f t="shared" si="25"/>
        <v>5836.3</v>
      </c>
      <c r="G133" s="16">
        <f>IF(INTRO!$E$43="Non-endemic", "Not required", COUNTRY_INFO!S133)</f>
        <v>0</v>
      </c>
      <c r="H133" s="110"/>
      <c r="I133" s="15">
        <f>IF($D133=0,0,IF(AND($G133&gt;0,$H133&lt;&gt;"Yes"),D133,IF(AND($G133&gt;0,$H133="Yes"),COUNTRY_INFO!$F133,0)))</f>
        <v>0</v>
      </c>
      <c r="J133" s="3"/>
      <c r="K133" s="52">
        <f t="shared" si="26"/>
        <v>0</v>
      </c>
      <c r="L133" s="52">
        <f t="shared" si="27"/>
        <v>0</v>
      </c>
      <c r="M133" s="15">
        <f t="shared" si="28"/>
        <v>0</v>
      </c>
      <c r="N133" s="52">
        <f t="shared" si="29"/>
        <v>0</v>
      </c>
      <c r="O133" s="15">
        <f t="shared" si="30"/>
        <v>0</v>
      </c>
      <c r="P133" s="27"/>
      <c r="Q133" s="17">
        <f t="shared" si="31"/>
        <v>0</v>
      </c>
      <c r="R133" s="17">
        <f t="shared" si="32"/>
        <v>0</v>
      </c>
    </row>
    <row r="134" spans="1:18" x14ac:dyDescent="0.25">
      <c r="A134" s="14" t="str">
        <f>IF(INTRO!$E$43="Non-endemic"," ", IF(COUNTRY_INFO!A134=0," ",COUNTRY_INFO!A134))</f>
        <v>Angola</v>
      </c>
      <c r="B134" s="14" t="str">
        <f>IF(INTRO!$E$43="Non-endemic"," ", IF(COUNTRY_INFO!B134=0," ",COUNTRY_INFO!B134))</f>
        <v>MOXICO</v>
      </c>
      <c r="C134" s="14" t="str">
        <f>IF(INTRO!$E$43="Non-endemic"," ", IF(COUNTRY_INFO!C134=0," ",COUNTRY_INFO!C134))</f>
        <v>ALTO ZAMBEZE</v>
      </c>
      <c r="D134" s="15">
        <f>IF(INTRO!$E$43="Non-endemic", 0, IF(COUNTRY_INFO!$K134&gt;0, IF(COUNTRY_INFO!$K134=4, 0, IF(COUNTRY_INFO!$K134=1, COUNTRY_INFO!$F134*0.33, IF(COUNTRY_INFO!$K134=2, COUNTRY_INFO!$F134*0.5, COUNTRY_INFO!$F134))), 0))</f>
        <v>9899.01</v>
      </c>
      <c r="E134" s="15">
        <f>IF(INTRO!$E$43="Non-endemic", 0, IF(COUNTRY_INFO!$K134&gt;0, IF(COUNTRY_INFO!$K134=4, 0, IF(COUNTRY_INFO!$K134=1, 0, IF(COUNTRY_INFO!$K134=2, COUNTRY_INFO!$G134*0.2, COUNTRY_INFO!$G134))), 0))</f>
        <v>0</v>
      </c>
      <c r="F134" s="15">
        <f t="shared" si="25"/>
        <v>9899.01</v>
      </c>
      <c r="G134" s="16">
        <f>IF(INTRO!$E$43="Non-endemic", "Not required", COUNTRY_INFO!S134)</f>
        <v>0</v>
      </c>
      <c r="H134" s="110"/>
      <c r="I134" s="15">
        <f>IF($D134=0,0,IF(AND($G134&gt;0,$H134&lt;&gt;"Yes"),D134,IF(AND($G134&gt;0,$H134="Yes"),COUNTRY_INFO!$F134,0)))</f>
        <v>0</v>
      </c>
      <c r="J134" s="3"/>
      <c r="K134" s="52">
        <f t="shared" si="26"/>
        <v>0</v>
      </c>
      <c r="L134" s="52">
        <f t="shared" si="27"/>
        <v>0</v>
      </c>
      <c r="M134" s="15">
        <f t="shared" si="28"/>
        <v>0</v>
      </c>
      <c r="N134" s="52">
        <f t="shared" si="29"/>
        <v>0</v>
      </c>
      <c r="O134" s="15">
        <f t="shared" si="30"/>
        <v>0</v>
      </c>
      <c r="P134" s="27"/>
      <c r="Q134" s="17">
        <f t="shared" si="31"/>
        <v>0</v>
      </c>
      <c r="R134" s="17">
        <f t="shared" si="32"/>
        <v>0</v>
      </c>
    </row>
    <row r="135" spans="1:18" x14ac:dyDescent="0.25">
      <c r="A135" s="14" t="str">
        <f>IF(INTRO!$E$43="Non-endemic"," ", IF(COUNTRY_INFO!A135=0," ",COUNTRY_INFO!A135))</f>
        <v>Angola</v>
      </c>
      <c r="B135" s="14" t="str">
        <f>IF(INTRO!$E$43="Non-endemic"," ", IF(COUNTRY_INFO!B135=0," ",COUNTRY_INFO!B135))</f>
        <v>MOXICO</v>
      </c>
      <c r="C135" s="14" t="str">
        <f>IF(INTRO!$E$43="Non-endemic"," ", IF(COUNTRY_INFO!C135=0," ",COUNTRY_INFO!C135))</f>
        <v>CAMANONGUE</v>
      </c>
      <c r="D135" s="15">
        <f>IF(INTRO!$E$43="Non-endemic", 0, IF(COUNTRY_INFO!$K135&gt;0, IF(COUNTRY_INFO!$K135=4, 0, IF(COUNTRY_INFO!$K135=1, COUNTRY_INFO!$F135*0.33, IF(COUNTRY_INFO!$K135=2, COUNTRY_INFO!$F135*0.5, COUNTRY_INFO!$F135))), 0))</f>
        <v>3210.57</v>
      </c>
      <c r="E135" s="15">
        <f>IF(INTRO!$E$43="Non-endemic", 0, IF(COUNTRY_INFO!$K135&gt;0, IF(COUNTRY_INFO!$K135=4, 0, IF(COUNTRY_INFO!$K135=1, 0, IF(COUNTRY_INFO!$K135=2, COUNTRY_INFO!$G135*0.2, COUNTRY_INFO!$G135))), 0))</f>
        <v>0</v>
      </c>
      <c r="F135" s="15">
        <f t="shared" si="25"/>
        <v>3210.57</v>
      </c>
      <c r="G135" s="16">
        <f>IF(INTRO!$E$43="Non-endemic", "Not required", COUNTRY_INFO!S135)</f>
        <v>0</v>
      </c>
      <c r="H135" s="110"/>
      <c r="I135" s="15">
        <f>IF($D135=0,0,IF(AND($G135&gt;0,$H135&lt;&gt;"Yes"),D135,IF(AND($G135&gt;0,$H135="Yes"),COUNTRY_INFO!$F135,0)))</f>
        <v>0</v>
      </c>
      <c r="J135" s="3"/>
      <c r="K135" s="52">
        <f t="shared" si="26"/>
        <v>0</v>
      </c>
      <c r="L135" s="52">
        <f t="shared" si="27"/>
        <v>0</v>
      </c>
      <c r="M135" s="15">
        <f t="shared" si="28"/>
        <v>0</v>
      </c>
      <c r="N135" s="52">
        <f t="shared" si="29"/>
        <v>0</v>
      </c>
      <c r="O135" s="15">
        <f t="shared" si="30"/>
        <v>0</v>
      </c>
      <c r="P135" s="27"/>
      <c r="Q135" s="17">
        <f t="shared" si="31"/>
        <v>0</v>
      </c>
      <c r="R135" s="17">
        <f t="shared" si="32"/>
        <v>0</v>
      </c>
    </row>
    <row r="136" spans="1:18" x14ac:dyDescent="0.25">
      <c r="A136" s="14" t="str">
        <f>IF(INTRO!$E$43="Non-endemic"," ", IF(COUNTRY_INFO!A136=0," ",COUNTRY_INFO!A136))</f>
        <v>Angola</v>
      </c>
      <c r="B136" s="14" t="str">
        <f>IF(INTRO!$E$43="Non-endemic"," ", IF(COUNTRY_INFO!B136=0," ",COUNTRY_INFO!B136))</f>
        <v>MOXICO</v>
      </c>
      <c r="C136" s="14" t="str">
        <f>IF(INTRO!$E$43="Non-endemic"," ", IF(COUNTRY_INFO!C136=0," ",COUNTRY_INFO!C136))</f>
        <v>LEUA</v>
      </c>
      <c r="D136" s="15">
        <f>IF(INTRO!$E$43="Non-endemic", 0, IF(COUNTRY_INFO!$K136&gt;0, IF(COUNTRY_INFO!$K136=4, 0, IF(COUNTRY_INFO!$K136=1, COUNTRY_INFO!$F136*0.33, IF(COUNTRY_INFO!$K136=2, COUNTRY_INFO!$F136*0.5, COUNTRY_INFO!$F136))), 0))</f>
        <v>3029.4</v>
      </c>
      <c r="E136" s="15">
        <f>IF(INTRO!$E$43="Non-endemic", 0, IF(COUNTRY_INFO!$K136&gt;0, IF(COUNTRY_INFO!$K136=4, 0, IF(COUNTRY_INFO!$K136=1, 0, IF(COUNTRY_INFO!$K136=2, COUNTRY_INFO!$G136*0.2, COUNTRY_INFO!$G136))), 0))</f>
        <v>0</v>
      </c>
      <c r="F136" s="15">
        <f t="shared" si="25"/>
        <v>3029.4</v>
      </c>
      <c r="G136" s="16">
        <f>IF(INTRO!$E$43="Non-endemic", "Not required", COUNTRY_INFO!S136)</f>
        <v>0</v>
      </c>
      <c r="H136" s="110"/>
      <c r="I136" s="15">
        <f>IF($D136=0,0,IF(AND($G136&gt;0,$H136&lt;&gt;"Yes"),D136,IF(AND($G136&gt;0,$H136="Yes"),COUNTRY_INFO!$F136,0)))</f>
        <v>0</v>
      </c>
      <c r="J136" s="3"/>
      <c r="K136" s="52">
        <f t="shared" si="26"/>
        <v>0</v>
      </c>
      <c r="L136" s="52">
        <f t="shared" si="27"/>
        <v>0</v>
      </c>
      <c r="M136" s="15">
        <f t="shared" si="28"/>
        <v>0</v>
      </c>
      <c r="N136" s="52">
        <f t="shared" si="29"/>
        <v>0</v>
      </c>
      <c r="O136" s="15">
        <f t="shared" si="30"/>
        <v>0</v>
      </c>
      <c r="P136" s="27"/>
      <c r="Q136" s="17">
        <f t="shared" si="31"/>
        <v>0</v>
      </c>
      <c r="R136" s="17">
        <f t="shared" si="32"/>
        <v>0</v>
      </c>
    </row>
    <row r="137" spans="1:18" x14ac:dyDescent="0.25">
      <c r="A137" s="14" t="str">
        <f>IF(INTRO!$E$43="Non-endemic"," ", IF(COUNTRY_INFO!A137=0," ",COUNTRY_INFO!A137))</f>
        <v>Angola</v>
      </c>
      <c r="B137" s="14" t="str">
        <f>IF(INTRO!$E$43="Non-endemic"," ", IF(COUNTRY_INFO!B137=0," ",COUNTRY_INFO!B137))</f>
        <v>MOXICO</v>
      </c>
      <c r="C137" s="14" t="str">
        <f>IF(INTRO!$E$43="Non-endemic"," ", IF(COUNTRY_INFO!C137=0," ",COUNTRY_INFO!C137))</f>
        <v>LUACANO</v>
      </c>
      <c r="D137" s="15">
        <f>IF(INTRO!$E$43="Non-endemic", 0, IF(COUNTRY_INFO!$K137&gt;0, IF(COUNTRY_INFO!$K137=4, 0, IF(COUNTRY_INFO!$K137=1, COUNTRY_INFO!$F137*0.33, IF(COUNTRY_INFO!$K137=2, COUNTRY_INFO!$F137*0.5, COUNTRY_INFO!$F137))), 0))</f>
        <v>2112.9900000000002</v>
      </c>
      <c r="E137" s="15">
        <f>IF(INTRO!$E$43="Non-endemic", 0, IF(COUNTRY_INFO!$K137&gt;0, IF(COUNTRY_INFO!$K137=4, 0, IF(COUNTRY_INFO!$K137=1, 0, IF(COUNTRY_INFO!$K137=2, COUNTRY_INFO!$G137*0.2, COUNTRY_INFO!$G137))), 0))</f>
        <v>0</v>
      </c>
      <c r="F137" s="15">
        <f t="shared" ref="F137:F168" si="33">SUM(D137:E137)</f>
        <v>2112.9900000000002</v>
      </c>
      <c r="G137" s="16">
        <f>IF(INTRO!$E$43="Non-endemic", "Not required", COUNTRY_INFO!S137)</f>
        <v>0</v>
      </c>
      <c r="H137" s="110"/>
      <c r="I137" s="15">
        <f>IF($D137=0,0,IF(AND($G137&gt;0,$H137&lt;&gt;"Yes"),D137,IF(AND($G137&gt;0,$H137="Yes"),COUNTRY_INFO!$F137,0)))</f>
        <v>0</v>
      </c>
      <c r="J137" s="3"/>
      <c r="K137" s="52">
        <f t="shared" ref="K137:K169" si="34">IF($G137&gt;0,E137, 0)</f>
        <v>0</v>
      </c>
      <c r="L137" s="52">
        <f t="shared" ref="L137:L168" si="35">IF($J137=0,SUM(I137,K137),SUM(J137,K137))</f>
        <v>0</v>
      </c>
      <c r="M137" s="15">
        <f t="shared" ref="M137:M169" si="36">IF($J137=0,$I137*2.5,$J137*2.5)</f>
        <v>0</v>
      </c>
      <c r="N137" s="52">
        <f t="shared" ref="N137:N169" si="37">$K137*3</f>
        <v>0</v>
      </c>
      <c r="O137" s="15">
        <f t="shared" ref="O137:O169" si="38">M137</f>
        <v>0</v>
      </c>
      <c r="P137" s="27"/>
      <c r="Q137" s="17">
        <f t="shared" ref="Q137:Q168" si="39">IF($O137&gt;$P137,O137-P137,0)</f>
        <v>0</v>
      </c>
      <c r="R137" s="17">
        <f t="shared" ref="R137:R169" si="40">ROUNDUP($O137/1000,0)</f>
        <v>0</v>
      </c>
    </row>
    <row r="138" spans="1:18" x14ac:dyDescent="0.25">
      <c r="A138" s="14" t="str">
        <f>IF(INTRO!$E$43="Non-endemic"," ", IF(COUNTRY_INFO!A138=0," ",COUNTRY_INFO!A138))</f>
        <v>Angola</v>
      </c>
      <c r="B138" s="14" t="str">
        <f>IF(INTRO!$E$43="Non-endemic"," ", IF(COUNTRY_INFO!B138=0," ",COUNTRY_INFO!B138))</f>
        <v>MOXICO</v>
      </c>
      <c r="C138" s="14" t="str">
        <f>IF(INTRO!$E$43="Non-endemic"," ", IF(COUNTRY_INFO!C138=0," ",COUNTRY_INFO!C138))</f>
        <v>LUAU</v>
      </c>
      <c r="D138" s="15">
        <f>IF(INTRO!$E$43="Non-endemic", 0, IF(COUNTRY_INFO!$K138&gt;0, IF(COUNTRY_INFO!$K138=4, 0, IF(COUNTRY_INFO!$K138=1, COUNTRY_INFO!$F138*0.33, IF(COUNTRY_INFO!$K138=2, COUNTRY_INFO!$F138*0.5, COUNTRY_INFO!$F138))), 0))</f>
        <v>8322.93</v>
      </c>
      <c r="E138" s="15">
        <f>IF(INTRO!$E$43="Non-endemic", 0, IF(COUNTRY_INFO!$K138&gt;0, IF(COUNTRY_INFO!$K138=4, 0, IF(COUNTRY_INFO!$K138=1, 0, IF(COUNTRY_INFO!$K138=2, COUNTRY_INFO!$G138*0.2, COUNTRY_INFO!$G138))), 0))</f>
        <v>0</v>
      </c>
      <c r="F138" s="15">
        <f t="shared" si="33"/>
        <v>8322.93</v>
      </c>
      <c r="G138" s="16">
        <f>IF(INTRO!$E$43="Non-endemic", "Not required", COUNTRY_INFO!S138)</f>
        <v>0</v>
      </c>
      <c r="H138" s="110"/>
      <c r="I138" s="15">
        <f>IF($D138=0,0,IF(AND($G138&gt;0,$H138&lt;&gt;"Yes"),D138,IF(AND($G138&gt;0,$H138="Yes"),COUNTRY_INFO!$F138,0)))</f>
        <v>0</v>
      </c>
      <c r="J138" s="3"/>
      <c r="K138" s="52">
        <f t="shared" si="34"/>
        <v>0</v>
      </c>
      <c r="L138" s="52">
        <f t="shared" si="35"/>
        <v>0</v>
      </c>
      <c r="M138" s="15">
        <f t="shared" si="36"/>
        <v>0</v>
      </c>
      <c r="N138" s="52">
        <f t="shared" si="37"/>
        <v>0</v>
      </c>
      <c r="O138" s="15">
        <f t="shared" si="38"/>
        <v>0</v>
      </c>
      <c r="P138" s="27"/>
      <c r="Q138" s="17">
        <f t="shared" si="39"/>
        <v>0</v>
      </c>
      <c r="R138" s="17">
        <f t="shared" si="40"/>
        <v>0</v>
      </c>
    </row>
    <row r="139" spans="1:18" x14ac:dyDescent="0.25">
      <c r="A139" s="14" t="str">
        <f>IF(INTRO!$E$43="Non-endemic"," ", IF(COUNTRY_INFO!A139=0," ",COUNTRY_INFO!A139))</f>
        <v>Angola</v>
      </c>
      <c r="B139" s="14" t="str">
        <f>IF(INTRO!$E$43="Non-endemic"," ", IF(COUNTRY_INFO!B139=0," ",COUNTRY_INFO!B139))</f>
        <v>MOXICO</v>
      </c>
      <c r="C139" s="14" t="str">
        <f>IF(INTRO!$E$43="Non-endemic"," ", IF(COUNTRY_INFO!C139=0," ",COUNTRY_INFO!C139))</f>
        <v>LUCHAZES</v>
      </c>
      <c r="D139" s="15">
        <f>IF(INTRO!$E$43="Non-endemic", 0, IF(COUNTRY_INFO!$K139&gt;0, IF(COUNTRY_INFO!$K139=4, 0, IF(COUNTRY_INFO!$K139=1, COUNTRY_INFO!$F139*0.33, IF(COUNTRY_INFO!$K139=2, COUNTRY_INFO!$F139*0.5, COUNTRY_INFO!$F139))), 0))</f>
        <v>1344.75</v>
      </c>
      <c r="E139" s="15">
        <f>IF(INTRO!$E$43="Non-endemic", 0, IF(COUNTRY_INFO!$K139&gt;0, IF(COUNTRY_INFO!$K139=4, 0, IF(COUNTRY_INFO!$K139=1, 0, IF(COUNTRY_INFO!$K139=2, COUNTRY_INFO!$G139*0.2, COUNTRY_INFO!$G139))), 0))</f>
        <v>0</v>
      </c>
      <c r="F139" s="15">
        <f t="shared" si="33"/>
        <v>1344.75</v>
      </c>
      <c r="G139" s="16">
        <f>IF(INTRO!$E$43="Non-endemic", "Not required", COUNTRY_INFO!S139)</f>
        <v>0</v>
      </c>
      <c r="H139" s="110"/>
      <c r="I139" s="15">
        <f>IF($D139=0,0,IF(AND($G139&gt;0,$H139&lt;&gt;"Yes"),D139,IF(AND($G139&gt;0,$H139="Yes"),COUNTRY_INFO!$F139,0)))</f>
        <v>0</v>
      </c>
      <c r="J139" s="3"/>
      <c r="K139" s="52">
        <f t="shared" si="34"/>
        <v>0</v>
      </c>
      <c r="L139" s="52">
        <f t="shared" si="35"/>
        <v>0</v>
      </c>
      <c r="M139" s="15">
        <f t="shared" si="36"/>
        <v>0</v>
      </c>
      <c r="N139" s="52">
        <f t="shared" si="37"/>
        <v>0</v>
      </c>
      <c r="O139" s="15">
        <f t="shared" si="38"/>
        <v>0</v>
      </c>
      <c r="P139" s="27"/>
      <c r="Q139" s="17">
        <f t="shared" si="39"/>
        <v>0</v>
      </c>
      <c r="R139" s="17">
        <f t="shared" si="40"/>
        <v>0</v>
      </c>
    </row>
    <row r="140" spans="1:18" x14ac:dyDescent="0.25">
      <c r="A140" s="14" t="str">
        <f>IF(INTRO!$E$43="Non-endemic"," ", IF(COUNTRY_INFO!A140=0," ",COUNTRY_INFO!A140))</f>
        <v>Angola</v>
      </c>
      <c r="B140" s="14" t="str">
        <f>IF(INTRO!$E$43="Non-endemic"," ", IF(COUNTRY_INFO!B140=0," ",COUNTRY_INFO!B140))</f>
        <v>MOXICO</v>
      </c>
      <c r="C140" s="14" t="str">
        <f>IF(INTRO!$E$43="Non-endemic"," ", IF(COUNTRY_INFO!C140=0," ",COUNTRY_INFO!C140))</f>
        <v>LUMBALA NGUIMBO</v>
      </c>
      <c r="D140" s="15">
        <f>IF(INTRO!$E$43="Non-endemic", 0, IF(COUNTRY_INFO!$K140&gt;0, IF(COUNTRY_INFO!$K140=4, 0, IF(COUNTRY_INFO!$K140=1, COUNTRY_INFO!$F140*0.33, IF(COUNTRY_INFO!$K140=2, COUNTRY_INFO!$F140*0.5, COUNTRY_INFO!$F140))), 0))</f>
        <v>6479.22</v>
      </c>
      <c r="E140" s="15">
        <f>IF(INTRO!$E$43="Non-endemic", 0, IF(COUNTRY_INFO!$K140&gt;0, IF(COUNTRY_INFO!$K140=4, 0, IF(COUNTRY_INFO!$K140=1, 0, IF(COUNTRY_INFO!$K140=2, COUNTRY_INFO!$G140*0.2, COUNTRY_INFO!$G140))), 0))</f>
        <v>0</v>
      </c>
      <c r="F140" s="15">
        <f t="shared" si="33"/>
        <v>6479.22</v>
      </c>
      <c r="G140" s="16">
        <f>IF(INTRO!$E$43="Non-endemic", "Not required", COUNTRY_INFO!S140)</f>
        <v>0</v>
      </c>
      <c r="H140" s="110"/>
      <c r="I140" s="15">
        <f>IF($D140=0,0,IF(AND($G140&gt;0,$H140&lt;&gt;"Yes"),D140,IF(AND($G140&gt;0,$H140="Yes"),COUNTRY_INFO!$F140,0)))</f>
        <v>0</v>
      </c>
      <c r="J140" s="3"/>
      <c r="K140" s="52">
        <f t="shared" si="34"/>
        <v>0</v>
      </c>
      <c r="L140" s="52">
        <f t="shared" si="35"/>
        <v>0</v>
      </c>
      <c r="M140" s="15">
        <f t="shared" si="36"/>
        <v>0</v>
      </c>
      <c r="N140" s="52">
        <f t="shared" si="37"/>
        <v>0</v>
      </c>
      <c r="O140" s="15">
        <f t="shared" si="38"/>
        <v>0</v>
      </c>
      <c r="P140" s="27"/>
      <c r="Q140" s="17">
        <f t="shared" si="39"/>
        <v>0</v>
      </c>
      <c r="R140" s="17">
        <f t="shared" si="40"/>
        <v>0</v>
      </c>
    </row>
    <row r="141" spans="1:18" x14ac:dyDescent="0.25">
      <c r="A141" s="14" t="str">
        <f>IF(INTRO!$E$43="Non-endemic"," ", IF(COUNTRY_INFO!A141=0," ",COUNTRY_INFO!A141))</f>
        <v>Angola</v>
      </c>
      <c r="B141" s="14" t="str">
        <f>IF(INTRO!$E$43="Non-endemic"," ", IF(COUNTRY_INFO!B141=0," ",COUNTRY_INFO!B141))</f>
        <v>MOXICO</v>
      </c>
      <c r="C141" s="14" t="str">
        <f>IF(INTRO!$E$43="Non-endemic"," ", IF(COUNTRY_INFO!C141=0," ",COUNTRY_INFO!C141))</f>
        <v>LUMEJE</v>
      </c>
      <c r="D141" s="15">
        <f>IF(INTRO!$E$43="Non-endemic", 0, IF(COUNTRY_INFO!$K141&gt;0, IF(COUNTRY_INFO!$K141=4, 0, IF(COUNTRY_INFO!$K141=1, COUNTRY_INFO!$F141*0.33, IF(COUNTRY_INFO!$K141=2, COUNTRY_INFO!$F141*0.5, COUNTRY_INFO!$F141))), 0))</f>
        <v>2723.4900000000002</v>
      </c>
      <c r="E141" s="15">
        <f>IF(INTRO!$E$43="Non-endemic", 0, IF(COUNTRY_INFO!$K141&gt;0, IF(COUNTRY_INFO!$K141=4, 0, IF(COUNTRY_INFO!$K141=1, 0, IF(COUNTRY_INFO!$K141=2, COUNTRY_INFO!$G141*0.2, COUNTRY_INFO!$G141))), 0))</f>
        <v>0</v>
      </c>
      <c r="F141" s="15">
        <f t="shared" si="33"/>
        <v>2723.4900000000002</v>
      </c>
      <c r="G141" s="16">
        <f>IF(INTRO!$E$43="Non-endemic", "Not required", COUNTRY_INFO!S141)</f>
        <v>0</v>
      </c>
      <c r="H141" s="110"/>
      <c r="I141" s="15">
        <f>IF($D141=0,0,IF(AND($G141&gt;0,$H141&lt;&gt;"Yes"),D141,IF(AND($G141&gt;0,$H141="Yes"),COUNTRY_INFO!$F141,0)))</f>
        <v>0</v>
      </c>
      <c r="J141" s="3"/>
      <c r="K141" s="52">
        <f t="shared" si="34"/>
        <v>0</v>
      </c>
      <c r="L141" s="52">
        <f t="shared" si="35"/>
        <v>0</v>
      </c>
      <c r="M141" s="15">
        <f t="shared" si="36"/>
        <v>0</v>
      </c>
      <c r="N141" s="52">
        <f t="shared" si="37"/>
        <v>0</v>
      </c>
      <c r="O141" s="15">
        <f t="shared" si="38"/>
        <v>0</v>
      </c>
      <c r="P141" s="27"/>
      <c r="Q141" s="17">
        <f t="shared" si="39"/>
        <v>0</v>
      </c>
      <c r="R141" s="17">
        <f t="shared" si="40"/>
        <v>0</v>
      </c>
    </row>
    <row r="142" spans="1:18" x14ac:dyDescent="0.25">
      <c r="A142" s="14" t="str">
        <f>IF(INTRO!$E$43="Non-endemic"," ", IF(COUNTRY_INFO!A142=0," ",COUNTRY_INFO!A142))</f>
        <v>Angola</v>
      </c>
      <c r="B142" s="14" t="str">
        <f>IF(INTRO!$E$43="Non-endemic"," ", IF(COUNTRY_INFO!B142=0," ",COUNTRY_INFO!B142))</f>
        <v>MOXICO</v>
      </c>
      <c r="C142" s="14" t="str">
        <f>IF(INTRO!$E$43="Non-endemic"," ", IF(COUNTRY_INFO!C142=0," ",COUNTRY_INFO!C142))</f>
        <v>MOXICO / LUENA</v>
      </c>
      <c r="D142" s="15">
        <f>IF(INTRO!$E$43="Non-endemic", 0, IF(COUNTRY_INFO!$K142&gt;0, IF(COUNTRY_INFO!$K142=4, 0, IF(COUNTRY_INFO!$K142=1, COUNTRY_INFO!$F142*0.33, IF(COUNTRY_INFO!$K142=2, COUNTRY_INFO!$F142*0.5, COUNTRY_INFO!$F142))), 0))</f>
        <v>34561.560000000005</v>
      </c>
      <c r="E142" s="15">
        <f>IF(INTRO!$E$43="Non-endemic", 0, IF(COUNTRY_INFO!$K142&gt;0, IF(COUNTRY_INFO!$K142=4, 0, IF(COUNTRY_INFO!$K142=1, 0, IF(COUNTRY_INFO!$K142=2, COUNTRY_INFO!$G142*0.2, COUNTRY_INFO!$G142))), 0))</f>
        <v>0</v>
      </c>
      <c r="F142" s="15">
        <f t="shared" si="33"/>
        <v>34561.560000000005</v>
      </c>
      <c r="G142" s="16">
        <f>IF(INTRO!$E$43="Non-endemic", "Not required", COUNTRY_INFO!S142)</f>
        <v>0</v>
      </c>
      <c r="H142" s="110"/>
      <c r="I142" s="15">
        <f>IF($D142=0,0,IF(AND($G142&gt;0,$H142&lt;&gt;"Yes"),D142,IF(AND($G142&gt;0,$H142="Yes"),COUNTRY_INFO!$F142,0)))</f>
        <v>0</v>
      </c>
      <c r="J142" s="3"/>
      <c r="K142" s="52">
        <f t="shared" si="34"/>
        <v>0</v>
      </c>
      <c r="L142" s="52">
        <f t="shared" si="35"/>
        <v>0</v>
      </c>
      <c r="M142" s="15">
        <f t="shared" si="36"/>
        <v>0</v>
      </c>
      <c r="N142" s="52">
        <f t="shared" si="37"/>
        <v>0</v>
      </c>
      <c r="O142" s="15">
        <f t="shared" si="38"/>
        <v>0</v>
      </c>
      <c r="P142" s="27"/>
      <c r="Q142" s="17">
        <f t="shared" si="39"/>
        <v>0</v>
      </c>
      <c r="R142" s="17">
        <f t="shared" si="40"/>
        <v>0</v>
      </c>
    </row>
    <row r="143" spans="1:18" x14ac:dyDescent="0.25">
      <c r="A143" s="14" t="str">
        <f>IF(INTRO!$E$43="Non-endemic"," ", IF(COUNTRY_INFO!A143=0," ",COUNTRY_INFO!A143))</f>
        <v>Angola</v>
      </c>
      <c r="B143" s="14" t="str">
        <f>IF(INTRO!$E$43="Non-endemic"," ", IF(COUNTRY_INFO!B143=0," ",COUNTRY_INFO!B143))</f>
        <v>NAMIBE</v>
      </c>
      <c r="C143" s="14" t="str">
        <f>IF(INTRO!$E$43="Non-endemic"," ", IF(COUNTRY_INFO!C143=0," ",COUNTRY_INFO!C143))</f>
        <v>BIBALA</v>
      </c>
      <c r="D143" s="15">
        <f>IF(INTRO!$E$43="Non-endemic", 0, IF(COUNTRY_INFO!$K143&gt;0, IF(COUNTRY_INFO!$K143=4, 0, IF(COUNTRY_INFO!$K143=1, COUNTRY_INFO!$F143*0.33, IF(COUNTRY_INFO!$K143=2, COUNTRY_INFO!$F143*0.5, COUNTRY_INFO!$F143))), 0))</f>
        <v>8269.5</v>
      </c>
      <c r="E143" s="15">
        <f>IF(INTRO!$E$43="Non-endemic", 0, IF(COUNTRY_INFO!$K143&gt;0, IF(COUNTRY_INFO!$K143=4, 0, IF(COUNTRY_INFO!$K143=1, 0, IF(COUNTRY_INFO!$K143=2, COUNTRY_INFO!$G143*0.2, COUNTRY_INFO!$G143))), 0))</f>
        <v>6261.4000000000005</v>
      </c>
      <c r="F143" s="15">
        <f t="shared" si="33"/>
        <v>14530.900000000001</v>
      </c>
      <c r="G143" s="16">
        <f>IF(INTRO!$E$43="Non-endemic", "Not required", COUNTRY_INFO!S143)</f>
        <v>0</v>
      </c>
      <c r="H143" s="110"/>
      <c r="I143" s="15">
        <f>IF($D143=0,0,IF(AND($G143&gt;0,$H143&lt;&gt;"Yes"),D143,IF(AND($G143&gt;0,$H143="Yes"),COUNTRY_INFO!$F143,0)))</f>
        <v>0</v>
      </c>
      <c r="J143" s="3"/>
      <c r="K143" s="52">
        <f t="shared" si="34"/>
        <v>0</v>
      </c>
      <c r="L143" s="52">
        <f t="shared" si="35"/>
        <v>0</v>
      </c>
      <c r="M143" s="15">
        <f t="shared" si="36"/>
        <v>0</v>
      </c>
      <c r="N143" s="52">
        <f t="shared" si="37"/>
        <v>0</v>
      </c>
      <c r="O143" s="15">
        <f t="shared" si="38"/>
        <v>0</v>
      </c>
      <c r="P143" s="27"/>
      <c r="Q143" s="17">
        <f t="shared" si="39"/>
        <v>0</v>
      </c>
      <c r="R143" s="17">
        <f t="shared" si="40"/>
        <v>0</v>
      </c>
    </row>
    <row r="144" spans="1:18" x14ac:dyDescent="0.25">
      <c r="A144" s="14" t="str">
        <f>IF(INTRO!$E$43="Non-endemic"," ", IF(COUNTRY_INFO!A144=0," ",COUNTRY_INFO!A144))</f>
        <v>Angola</v>
      </c>
      <c r="B144" s="14" t="str">
        <f>IF(INTRO!$E$43="Non-endemic"," ", IF(COUNTRY_INFO!B144=0," ",COUNTRY_INFO!B144))</f>
        <v>NAMIBE</v>
      </c>
      <c r="C144" s="14" t="str">
        <f>IF(INTRO!$E$43="Non-endemic"," ", IF(COUNTRY_INFO!C144=0," ",COUNTRY_INFO!C144))</f>
        <v>CAMUCUIO</v>
      </c>
      <c r="D144" s="15">
        <f>IF(INTRO!$E$43="Non-endemic", 0, IF(COUNTRY_INFO!$K144&gt;0, IF(COUNTRY_INFO!$K144=4, 0, IF(COUNTRY_INFO!$K144=1, COUNTRY_INFO!$F144*0.33, IF(COUNTRY_INFO!$K144=2, COUNTRY_INFO!$F144*0.5, COUNTRY_INFO!$F144))), 0))</f>
        <v>7361</v>
      </c>
      <c r="E144" s="15">
        <f>IF(INTRO!$E$43="Non-endemic", 0, IF(COUNTRY_INFO!$K144&gt;0, IF(COUNTRY_INFO!$K144=4, 0, IF(COUNTRY_INFO!$K144=1, 0, IF(COUNTRY_INFO!$K144=2, COUNTRY_INFO!$G144*0.2, COUNTRY_INFO!$G144))), 0))</f>
        <v>5573.2000000000007</v>
      </c>
      <c r="F144" s="15">
        <f t="shared" si="33"/>
        <v>12934.2</v>
      </c>
      <c r="G144" s="16">
        <f>IF(INTRO!$E$43="Non-endemic", "Not required", COUNTRY_INFO!S144)</f>
        <v>0</v>
      </c>
      <c r="H144" s="110"/>
      <c r="I144" s="15">
        <f>IF($D144=0,0,IF(AND($G144&gt;0,$H144&lt;&gt;"Yes"),D144,IF(AND($G144&gt;0,$H144="Yes"),COUNTRY_INFO!$F144,0)))</f>
        <v>0</v>
      </c>
      <c r="J144" s="3"/>
      <c r="K144" s="52">
        <f t="shared" si="34"/>
        <v>0</v>
      </c>
      <c r="L144" s="52">
        <f t="shared" si="35"/>
        <v>0</v>
      </c>
      <c r="M144" s="15">
        <f t="shared" si="36"/>
        <v>0</v>
      </c>
      <c r="N144" s="52">
        <f t="shared" si="37"/>
        <v>0</v>
      </c>
      <c r="O144" s="15">
        <f t="shared" si="38"/>
        <v>0</v>
      </c>
      <c r="P144" s="27"/>
      <c r="Q144" s="17">
        <f t="shared" si="39"/>
        <v>0</v>
      </c>
      <c r="R144" s="17">
        <f t="shared" si="40"/>
        <v>0</v>
      </c>
    </row>
    <row r="145" spans="1:18" x14ac:dyDescent="0.25">
      <c r="A145" s="14" t="str">
        <f>IF(INTRO!$E$43="Non-endemic"," ", IF(COUNTRY_INFO!A145=0," ",COUNTRY_INFO!A145))</f>
        <v>Angola</v>
      </c>
      <c r="B145" s="14" t="str">
        <f>IF(INTRO!$E$43="Non-endemic"," ", IF(COUNTRY_INFO!B145=0," ",COUNTRY_INFO!B145))</f>
        <v>NAMIBE</v>
      </c>
      <c r="C145" s="14" t="str">
        <f>IF(INTRO!$E$43="Non-endemic"," ", IF(COUNTRY_INFO!C145=0," ",COUNTRY_INFO!C145))</f>
        <v>NAMIBE</v>
      </c>
      <c r="D145" s="15">
        <f>IF(INTRO!$E$43="Non-endemic", 0, IF(COUNTRY_INFO!$K145&gt;0, IF(COUNTRY_INFO!$K145=4, 0, IF(COUNTRY_INFO!$K145=1, COUNTRY_INFO!$F145*0.33, IF(COUNTRY_INFO!$K145=2, COUNTRY_INFO!$F145*0.5, COUNTRY_INFO!$F145))), 0))</f>
        <v>42104</v>
      </c>
      <c r="E145" s="15">
        <f>IF(INTRO!$E$43="Non-endemic", 0, IF(COUNTRY_INFO!$K145&gt;0, IF(COUNTRY_INFO!$K145=4, 0, IF(COUNTRY_INFO!$K145=1, 0, IF(COUNTRY_INFO!$K145=2, COUNTRY_INFO!$G145*0.2, COUNTRY_INFO!$G145))), 0))</f>
        <v>31878.800000000003</v>
      </c>
      <c r="F145" s="15">
        <f t="shared" si="33"/>
        <v>73982.8</v>
      </c>
      <c r="G145" s="16">
        <f>IF(INTRO!$E$43="Non-endemic", "Not required", COUNTRY_INFO!S145)</f>
        <v>0</v>
      </c>
      <c r="H145" s="110"/>
      <c r="I145" s="15">
        <f>IF($D145=0,0,IF(AND($G145&gt;0,$H145&lt;&gt;"Yes"),D145,IF(AND($G145&gt;0,$H145="Yes"),COUNTRY_INFO!$F145,0)))</f>
        <v>0</v>
      </c>
      <c r="J145" s="3"/>
      <c r="K145" s="52">
        <f t="shared" si="34"/>
        <v>0</v>
      </c>
      <c r="L145" s="52">
        <f t="shared" si="35"/>
        <v>0</v>
      </c>
      <c r="M145" s="15">
        <f t="shared" si="36"/>
        <v>0</v>
      </c>
      <c r="N145" s="52">
        <f t="shared" si="37"/>
        <v>0</v>
      </c>
      <c r="O145" s="15">
        <f t="shared" si="38"/>
        <v>0</v>
      </c>
      <c r="P145" s="27"/>
      <c r="Q145" s="17">
        <f t="shared" si="39"/>
        <v>0</v>
      </c>
      <c r="R145" s="17">
        <f t="shared" si="40"/>
        <v>0</v>
      </c>
    </row>
    <row r="146" spans="1:18" x14ac:dyDescent="0.25">
      <c r="A146" s="14" t="str">
        <f>IF(INTRO!$E$43="Non-endemic"," ", IF(COUNTRY_INFO!A146=0," ",COUNTRY_INFO!A146))</f>
        <v>Angola</v>
      </c>
      <c r="B146" s="14" t="str">
        <f>IF(INTRO!$E$43="Non-endemic"," ", IF(COUNTRY_INFO!B146=0," ",COUNTRY_INFO!B146))</f>
        <v>NAMIBE</v>
      </c>
      <c r="C146" s="14" t="str">
        <f>IF(INTRO!$E$43="Non-endemic"," ", IF(COUNTRY_INFO!C146=0," ",COUNTRY_INFO!C146))</f>
        <v>TOMBUA</v>
      </c>
      <c r="D146" s="15">
        <f>IF(INTRO!$E$43="Non-endemic", 0, IF(COUNTRY_INFO!$K146&gt;0, IF(COUNTRY_INFO!$K146=4, 0, IF(COUNTRY_INFO!$K146=1, COUNTRY_INFO!$F146*0.33, IF(COUNTRY_INFO!$K146=2, COUNTRY_INFO!$F146*0.5, COUNTRY_INFO!$F146))), 0))</f>
        <v>8191</v>
      </c>
      <c r="E146" s="15">
        <f>IF(INTRO!$E$43="Non-endemic", 0, IF(COUNTRY_INFO!$K146&gt;0, IF(COUNTRY_INFO!$K146=4, 0, IF(COUNTRY_INFO!$K146=1, 0, IF(COUNTRY_INFO!$K146=2, COUNTRY_INFO!$G146*0.2, COUNTRY_INFO!$G146))), 0))</f>
        <v>6201.8</v>
      </c>
      <c r="F146" s="15">
        <f t="shared" si="33"/>
        <v>14392.8</v>
      </c>
      <c r="G146" s="16">
        <f>IF(INTRO!$E$43="Non-endemic", "Not required", COUNTRY_INFO!S146)</f>
        <v>0</v>
      </c>
      <c r="H146" s="110"/>
      <c r="I146" s="15">
        <f>IF($D146=0,0,IF(AND($G146&gt;0,$H146&lt;&gt;"Yes"),D146,IF(AND($G146&gt;0,$H146="Yes"),COUNTRY_INFO!$F146,0)))</f>
        <v>0</v>
      </c>
      <c r="J146" s="3"/>
      <c r="K146" s="52">
        <f t="shared" si="34"/>
        <v>0</v>
      </c>
      <c r="L146" s="52">
        <f t="shared" si="35"/>
        <v>0</v>
      </c>
      <c r="M146" s="15">
        <f t="shared" si="36"/>
        <v>0</v>
      </c>
      <c r="N146" s="52">
        <f t="shared" si="37"/>
        <v>0</v>
      </c>
      <c r="O146" s="15">
        <f t="shared" si="38"/>
        <v>0</v>
      </c>
      <c r="P146" s="27"/>
      <c r="Q146" s="17">
        <f t="shared" si="39"/>
        <v>0</v>
      </c>
      <c r="R146" s="17">
        <f t="shared" si="40"/>
        <v>0</v>
      </c>
    </row>
    <row r="147" spans="1:18" x14ac:dyDescent="0.25">
      <c r="A147" s="14" t="str">
        <f>IF(INTRO!$E$43="Non-endemic"," ", IF(COUNTRY_INFO!A147=0," ",COUNTRY_INFO!A147))</f>
        <v>Angola</v>
      </c>
      <c r="B147" s="14" t="str">
        <f>IF(INTRO!$E$43="Non-endemic"," ", IF(COUNTRY_INFO!B147=0," ",COUNTRY_INFO!B147))</f>
        <v>NAMIBE</v>
      </c>
      <c r="C147" s="14" t="str">
        <f>IF(INTRO!$E$43="Non-endemic"," ", IF(COUNTRY_INFO!C147=0," ",COUNTRY_INFO!C147))</f>
        <v>VIREI</v>
      </c>
      <c r="D147" s="15">
        <f>IF(INTRO!$E$43="Non-endemic", 0, IF(COUNTRY_INFO!$K147&gt;0, IF(COUNTRY_INFO!$K147=4, 0, IF(COUNTRY_INFO!$K147=1, COUNTRY_INFO!$F147*0.33, IF(COUNTRY_INFO!$K147=2, COUNTRY_INFO!$F147*0.5, COUNTRY_INFO!$F147))), 0))</f>
        <v>4474.5</v>
      </c>
      <c r="E147" s="15">
        <f>IF(INTRO!$E$43="Non-endemic", 0, IF(COUNTRY_INFO!$K147&gt;0, IF(COUNTRY_INFO!$K147=4, 0, IF(COUNTRY_INFO!$K147=1, 0, IF(COUNTRY_INFO!$K147=2, COUNTRY_INFO!$G147*0.2, COUNTRY_INFO!$G147))), 0))</f>
        <v>3387.8</v>
      </c>
      <c r="F147" s="15">
        <f t="shared" si="33"/>
        <v>7862.3</v>
      </c>
      <c r="G147" s="16">
        <f>IF(INTRO!$E$43="Non-endemic", "Not required", COUNTRY_INFO!S147)</f>
        <v>0</v>
      </c>
      <c r="H147" s="110"/>
      <c r="I147" s="15">
        <f>IF($D147=0,0,IF(AND($G147&gt;0,$H147&lt;&gt;"Yes"),D147,IF(AND($G147&gt;0,$H147="Yes"),COUNTRY_INFO!$F147,0)))</f>
        <v>0</v>
      </c>
      <c r="J147" s="3"/>
      <c r="K147" s="52">
        <f t="shared" si="34"/>
        <v>0</v>
      </c>
      <c r="L147" s="52">
        <f t="shared" si="35"/>
        <v>0</v>
      </c>
      <c r="M147" s="15">
        <f t="shared" si="36"/>
        <v>0</v>
      </c>
      <c r="N147" s="52">
        <f t="shared" si="37"/>
        <v>0</v>
      </c>
      <c r="O147" s="15">
        <f t="shared" si="38"/>
        <v>0</v>
      </c>
      <c r="P147" s="27"/>
      <c r="Q147" s="17">
        <f t="shared" si="39"/>
        <v>0</v>
      </c>
      <c r="R147" s="17">
        <f t="shared" si="40"/>
        <v>0</v>
      </c>
    </row>
    <row r="148" spans="1:18" x14ac:dyDescent="0.25">
      <c r="A148" s="14" t="str">
        <f>IF(INTRO!$E$43="Non-endemic"," ", IF(COUNTRY_INFO!A148=0," ",COUNTRY_INFO!A148))</f>
        <v>Angola</v>
      </c>
      <c r="B148" s="14" t="str">
        <f>IF(INTRO!$E$43="Non-endemic"," ", IF(COUNTRY_INFO!B148=0," ",COUNTRY_INFO!B148))</f>
        <v>UIGE</v>
      </c>
      <c r="C148" s="14" t="str">
        <f>IF(INTRO!$E$43="Non-endemic"," ", IF(COUNTRY_INFO!C148=0," ",COUNTRY_INFO!C148))</f>
        <v>AMBUILA</v>
      </c>
      <c r="D148" s="15">
        <f>IF(INTRO!$E$43="Non-endemic", 0, IF(COUNTRY_INFO!$K148&gt;0, IF(COUNTRY_INFO!$K148=4, 0, IF(COUNTRY_INFO!$K148=1, COUNTRY_INFO!$F148*0.33, IF(COUNTRY_INFO!$K148=2, COUNTRY_INFO!$F148*0.5, COUNTRY_INFO!$F148))), 0))</f>
        <v>2486</v>
      </c>
      <c r="E148" s="15">
        <f>IF(INTRO!$E$43="Non-endemic", 0, IF(COUNTRY_INFO!$K148&gt;0, IF(COUNTRY_INFO!$K148=4, 0, IF(COUNTRY_INFO!$K148=1, 0, IF(COUNTRY_INFO!$K148=2, COUNTRY_INFO!$G148*0.2, COUNTRY_INFO!$G148))), 0))</f>
        <v>1882.2</v>
      </c>
      <c r="F148" s="15">
        <f t="shared" si="33"/>
        <v>4368.2</v>
      </c>
      <c r="G148" s="16">
        <f>IF(INTRO!$E$43="Non-endemic", "Not required", COUNTRY_INFO!S148)</f>
        <v>1</v>
      </c>
      <c r="H148" s="110" t="s">
        <v>337</v>
      </c>
      <c r="I148" s="15">
        <f>IF($D148=0,0,IF(AND($G148&gt;0,$H148&lt;&gt;"Yes"),D148,IF(AND($G148&gt;0,$H148="Yes"),COUNTRY_INFO!$F148,0)))</f>
        <v>4972</v>
      </c>
      <c r="J148" s="3"/>
      <c r="K148" s="52">
        <f t="shared" si="34"/>
        <v>1882.2</v>
      </c>
      <c r="L148" s="52">
        <f t="shared" si="35"/>
        <v>6854.2</v>
      </c>
      <c r="M148" s="15">
        <f t="shared" si="36"/>
        <v>12430</v>
      </c>
      <c r="N148" s="52">
        <f t="shared" si="37"/>
        <v>5646.6</v>
      </c>
      <c r="O148" s="15">
        <f t="shared" si="38"/>
        <v>12430</v>
      </c>
      <c r="P148" s="27"/>
      <c r="Q148" s="17">
        <f t="shared" si="39"/>
        <v>12430</v>
      </c>
      <c r="R148" s="17">
        <f t="shared" si="40"/>
        <v>13</v>
      </c>
    </row>
    <row r="149" spans="1:18" x14ac:dyDescent="0.25">
      <c r="A149" s="14" t="str">
        <f>IF(INTRO!$E$43="Non-endemic"," ", IF(COUNTRY_INFO!A149=0," ",COUNTRY_INFO!A149))</f>
        <v>Angola</v>
      </c>
      <c r="B149" s="14" t="str">
        <f>IF(INTRO!$E$43="Non-endemic"," ", IF(COUNTRY_INFO!B149=0," ",COUNTRY_INFO!B149))</f>
        <v>UIGE</v>
      </c>
      <c r="C149" s="14" t="str">
        <f>IF(INTRO!$E$43="Non-endemic"," ", IF(COUNTRY_INFO!C149=0," ",COUNTRY_INFO!C149))</f>
        <v>BEMBE</v>
      </c>
      <c r="D149" s="15">
        <f>IF(INTRO!$E$43="Non-endemic", 0, IF(COUNTRY_INFO!$K149&gt;0, IF(COUNTRY_INFO!$K149=4, 0, IF(COUNTRY_INFO!$K149=1, COUNTRY_INFO!$F149*0.33, IF(COUNTRY_INFO!$K149=2, COUNTRY_INFO!$F149*0.5, COUNTRY_INFO!$F149))), 0))</f>
        <v>4797.5</v>
      </c>
      <c r="E149" s="15">
        <f>IF(INTRO!$E$43="Non-endemic", 0, IF(COUNTRY_INFO!$K149&gt;0, IF(COUNTRY_INFO!$K149=4, 0, IF(COUNTRY_INFO!$K149=1, 0, IF(COUNTRY_INFO!$K149=2, COUNTRY_INFO!$G149*0.2, COUNTRY_INFO!$G149))), 0))</f>
        <v>3632.4</v>
      </c>
      <c r="F149" s="15">
        <f t="shared" si="33"/>
        <v>8429.9</v>
      </c>
      <c r="G149" s="16">
        <f>IF(INTRO!$E$43="Non-endemic", "Not required", COUNTRY_INFO!S149)</f>
        <v>1</v>
      </c>
      <c r="H149" s="110" t="s">
        <v>337</v>
      </c>
      <c r="I149" s="15">
        <f>IF($D149=0,0,IF(AND($G149&gt;0,$H149&lt;&gt;"Yes"),D149,IF(AND($G149&gt;0,$H149="Yes"),COUNTRY_INFO!$F149,0)))</f>
        <v>9595</v>
      </c>
      <c r="J149" s="3"/>
      <c r="K149" s="52">
        <f t="shared" si="34"/>
        <v>3632.4</v>
      </c>
      <c r="L149" s="52">
        <f t="shared" si="35"/>
        <v>13227.4</v>
      </c>
      <c r="M149" s="15">
        <f t="shared" si="36"/>
        <v>23987.5</v>
      </c>
      <c r="N149" s="52">
        <f t="shared" si="37"/>
        <v>10897.2</v>
      </c>
      <c r="O149" s="15">
        <f t="shared" si="38"/>
        <v>23987.5</v>
      </c>
      <c r="P149" s="27"/>
      <c r="Q149" s="17">
        <f t="shared" si="39"/>
        <v>23987.5</v>
      </c>
      <c r="R149" s="17">
        <f t="shared" si="40"/>
        <v>24</v>
      </c>
    </row>
    <row r="150" spans="1:18" x14ac:dyDescent="0.25">
      <c r="A150" s="14" t="str">
        <f>IF(INTRO!$E$43="Non-endemic"," ", IF(COUNTRY_INFO!A150=0," ",COUNTRY_INFO!A150))</f>
        <v>Angola</v>
      </c>
      <c r="B150" s="14" t="str">
        <f>IF(INTRO!$E$43="Non-endemic"," ", IF(COUNTRY_INFO!B150=0," ",COUNTRY_INFO!B150))</f>
        <v>UIGE</v>
      </c>
      <c r="C150" s="14" t="str">
        <f>IF(INTRO!$E$43="Non-endemic"," ", IF(COUNTRY_INFO!C150=0," ",COUNTRY_INFO!C150))</f>
        <v>BUENGAS</v>
      </c>
      <c r="D150" s="15">
        <f>IF(INTRO!$E$43="Non-endemic", 0, IF(COUNTRY_INFO!$K150&gt;0, IF(COUNTRY_INFO!$K150=4, 0, IF(COUNTRY_INFO!$K150=1, COUNTRY_INFO!$F150*0.33, IF(COUNTRY_INFO!$K150=2, COUNTRY_INFO!$F150*0.5, COUNTRY_INFO!$F150))), 0))</f>
        <v>8710.5</v>
      </c>
      <c r="E150" s="15">
        <f>IF(INTRO!$E$43="Non-endemic", 0, IF(COUNTRY_INFO!$K150&gt;0, IF(COUNTRY_INFO!$K150=4, 0, IF(COUNTRY_INFO!$K150=1, 0, IF(COUNTRY_INFO!$K150=2, COUNTRY_INFO!$G150*0.2, COUNTRY_INFO!$G150))), 0))</f>
        <v>6595.2000000000007</v>
      </c>
      <c r="F150" s="15">
        <f t="shared" si="33"/>
        <v>15305.7</v>
      </c>
      <c r="G150" s="16">
        <f>IF(INTRO!$E$43="Non-endemic", "Not required", COUNTRY_INFO!S150)</f>
        <v>1</v>
      </c>
      <c r="H150" s="110" t="s">
        <v>337</v>
      </c>
      <c r="I150" s="15">
        <f>IF($D150=0,0,IF(AND($G150&gt;0,$H150&lt;&gt;"Yes"),D150,IF(AND($G150&gt;0,$H150="Yes"),COUNTRY_INFO!$F150,0)))</f>
        <v>17421</v>
      </c>
      <c r="J150" s="3"/>
      <c r="K150" s="52">
        <f t="shared" si="34"/>
        <v>6595.2000000000007</v>
      </c>
      <c r="L150" s="52">
        <f t="shared" si="35"/>
        <v>24016.2</v>
      </c>
      <c r="M150" s="15">
        <f t="shared" si="36"/>
        <v>43552.5</v>
      </c>
      <c r="N150" s="52">
        <f t="shared" si="37"/>
        <v>19785.600000000002</v>
      </c>
      <c r="O150" s="15">
        <f t="shared" si="38"/>
        <v>43552.5</v>
      </c>
      <c r="P150" s="27"/>
      <c r="Q150" s="17">
        <f t="shared" si="39"/>
        <v>43552.5</v>
      </c>
      <c r="R150" s="17">
        <f t="shared" si="40"/>
        <v>44</v>
      </c>
    </row>
    <row r="151" spans="1:18" x14ac:dyDescent="0.25">
      <c r="A151" s="14" t="str">
        <f>IF(INTRO!$E$43="Non-endemic"," ", IF(COUNTRY_INFO!A151=0," ",COUNTRY_INFO!A151))</f>
        <v>Angola</v>
      </c>
      <c r="B151" s="14" t="str">
        <f>IF(INTRO!$E$43="Non-endemic"," ", IF(COUNTRY_INFO!B151=0," ",COUNTRY_INFO!B151))</f>
        <v>UIGE</v>
      </c>
      <c r="C151" s="14" t="str">
        <f>IF(INTRO!$E$43="Non-endemic"," ", IF(COUNTRY_INFO!C151=0," ",COUNTRY_INFO!C151))</f>
        <v>BUNGO</v>
      </c>
      <c r="D151" s="15">
        <f>IF(INTRO!$E$43="Non-endemic", 0, IF(COUNTRY_INFO!$K151&gt;0, IF(COUNTRY_INFO!$K151=4, 0, IF(COUNTRY_INFO!$K151=1, COUNTRY_INFO!$F151*0.33, IF(COUNTRY_INFO!$K151=2, COUNTRY_INFO!$F151*0.5, COUNTRY_INFO!$F151))), 0))</f>
        <v>5826</v>
      </c>
      <c r="E151" s="15">
        <f>IF(INTRO!$E$43="Non-endemic", 0, IF(COUNTRY_INFO!$K151&gt;0, IF(COUNTRY_INFO!$K151=4, 0, IF(COUNTRY_INFO!$K151=1, 0, IF(COUNTRY_INFO!$K151=2, COUNTRY_INFO!$G151*0.2, COUNTRY_INFO!$G151))), 0))</f>
        <v>4411.2</v>
      </c>
      <c r="F151" s="15">
        <f t="shared" si="33"/>
        <v>10237.200000000001</v>
      </c>
      <c r="G151" s="16">
        <f>IF(INTRO!$E$43="Non-endemic", "Not required", COUNTRY_INFO!S151)</f>
        <v>1</v>
      </c>
      <c r="H151" s="110" t="s">
        <v>337</v>
      </c>
      <c r="I151" s="15">
        <f>IF($D151=0,0,IF(AND($G151&gt;0,$H151&lt;&gt;"Yes"),D151,IF(AND($G151&gt;0,$H151="Yes"),COUNTRY_INFO!$F151,0)))</f>
        <v>11652</v>
      </c>
      <c r="J151" s="3"/>
      <c r="K151" s="52">
        <f t="shared" si="34"/>
        <v>4411.2</v>
      </c>
      <c r="L151" s="52">
        <f t="shared" si="35"/>
        <v>16063.2</v>
      </c>
      <c r="M151" s="15">
        <f t="shared" si="36"/>
        <v>29130</v>
      </c>
      <c r="N151" s="52">
        <f t="shared" si="37"/>
        <v>13233.599999999999</v>
      </c>
      <c r="O151" s="15">
        <f t="shared" si="38"/>
        <v>29130</v>
      </c>
      <c r="P151" s="27"/>
      <c r="Q151" s="17">
        <f t="shared" si="39"/>
        <v>29130</v>
      </c>
      <c r="R151" s="17">
        <f t="shared" si="40"/>
        <v>30</v>
      </c>
    </row>
    <row r="152" spans="1:18" x14ac:dyDescent="0.25">
      <c r="A152" s="14" t="str">
        <f>IF(INTRO!$E$43="Non-endemic"," ", IF(COUNTRY_INFO!A152=0," ",COUNTRY_INFO!A152))</f>
        <v>Angola</v>
      </c>
      <c r="B152" s="14" t="str">
        <f>IF(INTRO!$E$43="Non-endemic"," ", IF(COUNTRY_INFO!B152=0," ",COUNTRY_INFO!B152))</f>
        <v>UIGE</v>
      </c>
      <c r="C152" s="14" t="str">
        <f>IF(INTRO!$E$43="Non-endemic"," ", IF(COUNTRY_INFO!C152=0," ",COUNTRY_INFO!C152))</f>
        <v>CANGOLA</v>
      </c>
      <c r="D152" s="15">
        <f>IF(INTRO!$E$43="Non-endemic", 0, IF(COUNTRY_INFO!$K152&gt;0, IF(COUNTRY_INFO!$K152=4, 0, IF(COUNTRY_INFO!$K152=1, COUNTRY_INFO!$F152*0.33, IF(COUNTRY_INFO!$K152=2, COUNTRY_INFO!$F152*0.5, COUNTRY_INFO!$F152))), 0))</f>
        <v>7763</v>
      </c>
      <c r="E152" s="15">
        <f>IF(INTRO!$E$43="Non-endemic", 0, IF(COUNTRY_INFO!$K152&gt;0, IF(COUNTRY_INFO!$K152=4, 0, IF(COUNTRY_INFO!$K152=1, 0, IF(COUNTRY_INFO!$K152=2, COUNTRY_INFO!$G152*0.2, COUNTRY_INFO!$G152))), 0))</f>
        <v>5877.6</v>
      </c>
      <c r="F152" s="15">
        <f t="shared" si="33"/>
        <v>13640.6</v>
      </c>
      <c r="G152" s="16">
        <f>IF(INTRO!$E$43="Non-endemic", "Not required", COUNTRY_INFO!S152)</f>
        <v>1</v>
      </c>
      <c r="H152" s="110" t="s">
        <v>337</v>
      </c>
      <c r="I152" s="15">
        <f>IF($D152=0,0,IF(AND($G152&gt;0,$H152&lt;&gt;"Yes"),D152,IF(AND($G152&gt;0,$H152="Yes"),COUNTRY_INFO!$F152,0)))</f>
        <v>15526</v>
      </c>
      <c r="J152" s="3"/>
      <c r="K152" s="52">
        <f t="shared" si="34"/>
        <v>5877.6</v>
      </c>
      <c r="L152" s="52">
        <f t="shared" si="35"/>
        <v>21403.599999999999</v>
      </c>
      <c r="M152" s="15">
        <f t="shared" si="36"/>
        <v>38815</v>
      </c>
      <c r="N152" s="52">
        <f t="shared" si="37"/>
        <v>17632.800000000003</v>
      </c>
      <c r="O152" s="15">
        <f t="shared" si="38"/>
        <v>38815</v>
      </c>
      <c r="P152" s="27"/>
      <c r="Q152" s="17">
        <f t="shared" si="39"/>
        <v>38815</v>
      </c>
      <c r="R152" s="17">
        <f t="shared" si="40"/>
        <v>39</v>
      </c>
    </row>
    <row r="153" spans="1:18" x14ac:dyDescent="0.25">
      <c r="A153" s="14" t="str">
        <f>IF(INTRO!$E$43="Non-endemic"," ", IF(COUNTRY_INFO!A153=0," ",COUNTRY_INFO!A153))</f>
        <v>Angola</v>
      </c>
      <c r="B153" s="14" t="str">
        <f>IF(INTRO!$E$43="Non-endemic"," ", IF(COUNTRY_INFO!B153=0," ",COUNTRY_INFO!B153))</f>
        <v>UIGE</v>
      </c>
      <c r="C153" s="14" t="str">
        <f>IF(INTRO!$E$43="Non-endemic"," ", IF(COUNTRY_INFO!C153=0," ",COUNTRY_INFO!C153))</f>
        <v>DAMBA</v>
      </c>
      <c r="D153" s="15">
        <f>IF(INTRO!$E$43="Non-endemic", 0, IF(COUNTRY_INFO!$K153&gt;0, IF(COUNTRY_INFO!$K153=4, 0, IF(COUNTRY_INFO!$K153=1, COUNTRY_INFO!$F153*0.33, IF(COUNTRY_INFO!$K153=2, COUNTRY_INFO!$F153*0.5, COUNTRY_INFO!$F153))), 0))</f>
        <v>9491</v>
      </c>
      <c r="E153" s="15">
        <f>IF(INTRO!$E$43="Non-endemic", 0, IF(COUNTRY_INFO!$K153&gt;0, IF(COUNTRY_INFO!$K153=4, 0, IF(COUNTRY_INFO!$K153=1, 0, IF(COUNTRY_INFO!$K153=2, COUNTRY_INFO!$G153*0.2, COUNTRY_INFO!$G153))), 0))</f>
        <v>7186</v>
      </c>
      <c r="F153" s="15">
        <f t="shared" si="33"/>
        <v>16677</v>
      </c>
      <c r="G153" s="16">
        <f>IF(INTRO!$E$43="Non-endemic", "Not required", COUNTRY_INFO!S153)</f>
        <v>1</v>
      </c>
      <c r="H153" s="110" t="s">
        <v>337</v>
      </c>
      <c r="I153" s="15">
        <f>IF($D153=0,0,IF(AND($G153&gt;0,$H153&lt;&gt;"Yes"),D153,IF(AND($G153&gt;0,$H153="Yes"),COUNTRY_INFO!$F153,0)))</f>
        <v>18982</v>
      </c>
      <c r="J153" s="3"/>
      <c r="K153" s="52">
        <f t="shared" si="34"/>
        <v>7186</v>
      </c>
      <c r="L153" s="52">
        <f t="shared" si="35"/>
        <v>26168</v>
      </c>
      <c r="M153" s="15">
        <f t="shared" si="36"/>
        <v>47455</v>
      </c>
      <c r="N153" s="52">
        <f t="shared" si="37"/>
        <v>21558</v>
      </c>
      <c r="O153" s="15">
        <f t="shared" si="38"/>
        <v>47455</v>
      </c>
      <c r="P153" s="27"/>
      <c r="Q153" s="17">
        <f t="shared" si="39"/>
        <v>47455</v>
      </c>
      <c r="R153" s="17">
        <f t="shared" si="40"/>
        <v>48</v>
      </c>
    </row>
    <row r="154" spans="1:18" x14ac:dyDescent="0.25">
      <c r="A154" s="14" t="str">
        <f>IF(INTRO!$E$43="Non-endemic"," ", IF(COUNTRY_INFO!A154=0," ",COUNTRY_INFO!A154))</f>
        <v>Angola</v>
      </c>
      <c r="B154" s="14" t="str">
        <f>IF(INTRO!$E$43="Non-endemic"," ", IF(COUNTRY_INFO!B154=0," ",COUNTRY_INFO!B154))</f>
        <v>UIGE</v>
      </c>
      <c r="C154" s="14" t="str">
        <f>IF(INTRO!$E$43="Non-endemic"," ", IF(COUNTRY_INFO!C154=0," ",COUNTRY_INFO!C154))</f>
        <v>MAQUELA DO ZOMBO</v>
      </c>
      <c r="D154" s="15">
        <f>IF(INTRO!$E$43="Non-endemic", 0, IF(COUNTRY_INFO!$K154&gt;0, IF(COUNTRY_INFO!$K154=4, 0, IF(COUNTRY_INFO!$K154=1, COUNTRY_INFO!$F154*0.33, IF(COUNTRY_INFO!$K154=2, COUNTRY_INFO!$F154*0.5, COUNTRY_INFO!$F154))), 0))</f>
        <v>18259.5</v>
      </c>
      <c r="E154" s="15">
        <f>IF(INTRO!$E$43="Non-endemic", 0, IF(COUNTRY_INFO!$K154&gt;0, IF(COUNTRY_INFO!$K154=4, 0, IF(COUNTRY_INFO!$K154=1, 0, IF(COUNTRY_INFO!$K154=2, COUNTRY_INFO!$G154*0.2, COUNTRY_INFO!$G154))), 0))</f>
        <v>13825</v>
      </c>
      <c r="F154" s="15">
        <f t="shared" si="33"/>
        <v>32084.5</v>
      </c>
      <c r="G154" s="16">
        <f>IF(INTRO!$E$43="Non-endemic", "Not required", COUNTRY_INFO!S154)</f>
        <v>1</v>
      </c>
      <c r="H154" s="110" t="s">
        <v>337</v>
      </c>
      <c r="I154" s="15">
        <f>IF($D154=0,0,IF(AND($G154&gt;0,$H154&lt;&gt;"Yes"),D154,IF(AND($G154&gt;0,$H154="Yes"),COUNTRY_INFO!$F154,0)))</f>
        <v>36519</v>
      </c>
      <c r="J154" s="3"/>
      <c r="K154" s="52">
        <f t="shared" si="34"/>
        <v>13825</v>
      </c>
      <c r="L154" s="52">
        <f t="shared" si="35"/>
        <v>50344</v>
      </c>
      <c r="M154" s="15">
        <f t="shared" si="36"/>
        <v>91297.5</v>
      </c>
      <c r="N154" s="52">
        <f t="shared" si="37"/>
        <v>41475</v>
      </c>
      <c r="O154" s="15">
        <f t="shared" si="38"/>
        <v>91297.5</v>
      </c>
      <c r="P154" s="27"/>
      <c r="Q154" s="17">
        <f t="shared" si="39"/>
        <v>91297.5</v>
      </c>
      <c r="R154" s="17">
        <f t="shared" si="40"/>
        <v>92</v>
      </c>
    </row>
    <row r="155" spans="1:18" x14ac:dyDescent="0.25">
      <c r="A155" s="14" t="str">
        <f>IF(INTRO!$E$43="Non-endemic"," ", IF(COUNTRY_INFO!A155=0," ",COUNTRY_INFO!A155))</f>
        <v>Angola</v>
      </c>
      <c r="B155" s="14" t="str">
        <f>IF(INTRO!$E$43="Non-endemic"," ", IF(COUNTRY_INFO!B155=0," ",COUNTRY_INFO!B155))</f>
        <v>UIGE</v>
      </c>
      <c r="C155" s="14" t="str">
        <f>IF(INTRO!$E$43="Non-endemic"," ", IF(COUNTRY_INFO!C155=0," ",COUNTRY_INFO!C155))</f>
        <v>MILUNGA</v>
      </c>
      <c r="D155" s="15">
        <f>IF(INTRO!$E$43="Non-endemic", 0, IF(COUNTRY_INFO!$K155&gt;0, IF(COUNTRY_INFO!$K155=4, 0, IF(COUNTRY_INFO!$K155=1, COUNTRY_INFO!$F155*0.33, IF(COUNTRY_INFO!$K155=2, COUNTRY_INFO!$F155*0.5, COUNTRY_INFO!$F155))), 0))</f>
        <v>7188.5</v>
      </c>
      <c r="E155" s="15">
        <f>IF(INTRO!$E$43="Non-endemic", 0, IF(COUNTRY_INFO!$K155&gt;0, IF(COUNTRY_INFO!$K155=4, 0, IF(COUNTRY_INFO!$K155=1, 0, IF(COUNTRY_INFO!$K155=2, COUNTRY_INFO!$G155*0.2, COUNTRY_INFO!$G155))), 0))</f>
        <v>5443</v>
      </c>
      <c r="F155" s="15">
        <f t="shared" si="33"/>
        <v>12631.5</v>
      </c>
      <c r="G155" s="16">
        <f>IF(INTRO!$E$43="Non-endemic", "Not required", COUNTRY_INFO!S155)</f>
        <v>1</v>
      </c>
      <c r="H155" s="110" t="s">
        <v>337</v>
      </c>
      <c r="I155" s="15">
        <f>IF($D155=0,0,IF(AND($G155&gt;0,$H155&lt;&gt;"Yes"),D155,IF(AND($G155&gt;0,$H155="Yes"),COUNTRY_INFO!$F155,0)))</f>
        <v>14377</v>
      </c>
      <c r="J155" s="3"/>
      <c r="K155" s="52">
        <f t="shared" si="34"/>
        <v>5443</v>
      </c>
      <c r="L155" s="52">
        <f t="shared" si="35"/>
        <v>19820</v>
      </c>
      <c r="M155" s="15">
        <f t="shared" si="36"/>
        <v>35942.5</v>
      </c>
      <c r="N155" s="52">
        <f t="shared" si="37"/>
        <v>16329</v>
      </c>
      <c r="O155" s="15">
        <f t="shared" si="38"/>
        <v>35942.5</v>
      </c>
      <c r="P155" s="27"/>
      <c r="Q155" s="17">
        <f t="shared" si="39"/>
        <v>35942.5</v>
      </c>
      <c r="R155" s="17">
        <f t="shared" si="40"/>
        <v>36</v>
      </c>
    </row>
    <row r="156" spans="1:18" x14ac:dyDescent="0.25">
      <c r="A156" s="14" t="str">
        <f>IF(INTRO!$E$43="Non-endemic"," ", IF(COUNTRY_INFO!A156=0," ",COUNTRY_INFO!A156))</f>
        <v>Angola</v>
      </c>
      <c r="B156" s="14" t="str">
        <f>IF(INTRO!$E$43="Non-endemic"," ", IF(COUNTRY_INFO!B156=0," ",COUNTRY_INFO!B156))</f>
        <v>UIGE</v>
      </c>
      <c r="C156" s="14" t="str">
        <f>IF(INTRO!$E$43="Non-endemic"," ", IF(COUNTRY_INFO!C156=0," ",COUNTRY_INFO!C156))</f>
        <v>MUCABA</v>
      </c>
      <c r="D156" s="15">
        <f>IF(INTRO!$E$43="Non-endemic", 0, IF(COUNTRY_INFO!$K156&gt;0, IF(COUNTRY_INFO!$K156=4, 0, IF(COUNTRY_INFO!$K156=1, COUNTRY_INFO!$F156*0.33, IF(COUNTRY_INFO!$K156=2, COUNTRY_INFO!$F156*0.5, COUNTRY_INFO!$F156))), 0))</f>
        <v>6121.5</v>
      </c>
      <c r="E156" s="15">
        <f>IF(INTRO!$E$43="Non-endemic", 0, IF(COUNTRY_INFO!$K156&gt;0, IF(COUNTRY_INFO!$K156=4, 0, IF(COUNTRY_INFO!$K156=1, 0, IF(COUNTRY_INFO!$K156=2, COUNTRY_INFO!$G156*0.2, COUNTRY_INFO!$G156))), 0))</f>
        <v>4634.8</v>
      </c>
      <c r="F156" s="15">
        <f t="shared" si="33"/>
        <v>10756.3</v>
      </c>
      <c r="G156" s="16">
        <f>IF(INTRO!$E$43="Non-endemic", "Not required", COUNTRY_INFO!S156)</f>
        <v>1</v>
      </c>
      <c r="H156" s="110" t="s">
        <v>337</v>
      </c>
      <c r="I156" s="15">
        <f>IF($D156=0,0,IF(AND($G156&gt;0,$H156&lt;&gt;"Yes"),D156,IF(AND($G156&gt;0,$H156="Yes"),COUNTRY_INFO!$F156,0)))</f>
        <v>12243</v>
      </c>
      <c r="J156" s="3"/>
      <c r="K156" s="52">
        <f t="shared" si="34"/>
        <v>4634.8</v>
      </c>
      <c r="L156" s="52">
        <f t="shared" si="35"/>
        <v>16877.8</v>
      </c>
      <c r="M156" s="15">
        <f t="shared" si="36"/>
        <v>30607.5</v>
      </c>
      <c r="N156" s="52">
        <f t="shared" si="37"/>
        <v>13904.400000000001</v>
      </c>
      <c r="O156" s="15">
        <f t="shared" si="38"/>
        <v>30607.5</v>
      </c>
      <c r="P156" s="27"/>
      <c r="Q156" s="17">
        <f t="shared" si="39"/>
        <v>30607.5</v>
      </c>
      <c r="R156" s="17">
        <f t="shared" si="40"/>
        <v>31</v>
      </c>
    </row>
    <row r="157" spans="1:18" x14ac:dyDescent="0.25">
      <c r="A157" s="14" t="str">
        <f>IF(INTRO!$E$43="Non-endemic"," ", IF(COUNTRY_INFO!A157=0," ",COUNTRY_INFO!A157))</f>
        <v>Angola</v>
      </c>
      <c r="B157" s="14" t="str">
        <f>IF(INTRO!$E$43="Non-endemic"," ", IF(COUNTRY_INFO!B157=0," ",COUNTRY_INFO!B157))</f>
        <v>UIGE</v>
      </c>
      <c r="C157" s="14" t="str">
        <f>IF(INTRO!$E$43="Non-endemic"," ", IF(COUNTRY_INFO!C157=0," ",COUNTRY_INFO!C157))</f>
        <v>NEGAGE</v>
      </c>
      <c r="D157" s="15">
        <f>IF(INTRO!$E$43="Non-endemic", 0, IF(COUNTRY_INFO!$K157&gt;0, IF(COUNTRY_INFO!$K157=4, 0, IF(COUNTRY_INFO!$K157=1, COUNTRY_INFO!$F157*0.33, IF(COUNTRY_INFO!$K157=2, COUNTRY_INFO!$F157*0.5, COUNTRY_INFO!$F157))), 0))</f>
        <v>20225</v>
      </c>
      <c r="E157" s="15">
        <f>IF(INTRO!$E$43="Non-endemic", 0, IF(COUNTRY_INFO!$K157&gt;0, IF(COUNTRY_INFO!$K157=4, 0, IF(COUNTRY_INFO!$K157=1, 0, IF(COUNTRY_INFO!$K157=2, COUNTRY_INFO!$G157*0.2, COUNTRY_INFO!$G157))), 0))</f>
        <v>15313.400000000001</v>
      </c>
      <c r="F157" s="15">
        <f t="shared" si="33"/>
        <v>35538.400000000001</v>
      </c>
      <c r="G157" s="16">
        <f>IF(INTRO!$E$43="Non-endemic", "Not required", COUNTRY_INFO!S157)</f>
        <v>1</v>
      </c>
      <c r="H157" s="110" t="s">
        <v>337</v>
      </c>
      <c r="I157" s="15">
        <f>IF($D157=0,0,IF(AND($G157&gt;0,$H157&lt;&gt;"Yes"),D157,IF(AND($G157&gt;0,$H157="Yes"),COUNTRY_INFO!$F157,0)))</f>
        <v>40450</v>
      </c>
      <c r="J157" s="3"/>
      <c r="K157" s="52">
        <f t="shared" si="34"/>
        <v>15313.400000000001</v>
      </c>
      <c r="L157" s="52">
        <f t="shared" si="35"/>
        <v>55763.4</v>
      </c>
      <c r="M157" s="15">
        <f t="shared" si="36"/>
        <v>101125</v>
      </c>
      <c r="N157" s="52">
        <f t="shared" si="37"/>
        <v>45940.200000000004</v>
      </c>
      <c r="O157" s="15">
        <f t="shared" si="38"/>
        <v>101125</v>
      </c>
      <c r="P157" s="27"/>
      <c r="Q157" s="17">
        <f t="shared" si="39"/>
        <v>101125</v>
      </c>
      <c r="R157" s="17">
        <f t="shared" si="40"/>
        <v>102</v>
      </c>
    </row>
    <row r="158" spans="1:18" x14ac:dyDescent="0.25">
      <c r="A158" s="14" t="str">
        <f>IF(INTRO!$E$43="Non-endemic"," ", IF(COUNTRY_INFO!A158=0," ",COUNTRY_INFO!A158))</f>
        <v>Angola</v>
      </c>
      <c r="B158" s="14" t="str">
        <f>IF(INTRO!$E$43="Non-endemic"," ", IF(COUNTRY_INFO!B158=0," ",COUNTRY_INFO!B158))</f>
        <v>UIGE</v>
      </c>
      <c r="C158" s="14" t="str">
        <f>IF(INTRO!$E$43="Non-endemic"," ", IF(COUNTRY_INFO!C158=0," ",COUNTRY_INFO!C158))</f>
        <v>PURI</v>
      </c>
      <c r="D158" s="15">
        <f>IF(INTRO!$E$43="Non-endemic", 0, IF(COUNTRY_INFO!$K158&gt;0, IF(COUNTRY_INFO!$K158=4, 0, IF(COUNTRY_INFO!$K158=1, COUNTRY_INFO!$F158*0.33, IF(COUNTRY_INFO!$K158=2, COUNTRY_INFO!$F158*0.5, COUNTRY_INFO!$F158))), 0))</f>
        <v>5298</v>
      </c>
      <c r="E158" s="15">
        <f>IF(INTRO!$E$43="Non-endemic", 0, IF(COUNTRY_INFO!$K158&gt;0, IF(COUNTRY_INFO!$K158=4, 0, IF(COUNTRY_INFO!$K158=1, 0, IF(COUNTRY_INFO!$K158=2, COUNTRY_INFO!$G158*0.2, COUNTRY_INFO!$G158))), 0))</f>
        <v>4011.4</v>
      </c>
      <c r="F158" s="15">
        <f t="shared" si="33"/>
        <v>9309.4</v>
      </c>
      <c r="G158" s="16">
        <f>IF(INTRO!$E$43="Non-endemic", "Not required", COUNTRY_INFO!S158)</f>
        <v>1</v>
      </c>
      <c r="H158" s="110" t="s">
        <v>337</v>
      </c>
      <c r="I158" s="15">
        <f>IF($D158=0,0,IF(AND($G158&gt;0,$H158&lt;&gt;"Yes"),D158,IF(AND($G158&gt;0,$H158="Yes"),COUNTRY_INFO!$F158,0)))</f>
        <v>10596</v>
      </c>
      <c r="J158" s="3"/>
      <c r="K158" s="52">
        <f t="shared" si="34"/>
        <v>4011.4</v>
      </c>
      <c r="L158" s="52">
        <f t="shared" si="35"/>
        <v>14607.4</v>
      </c>
      <c r="M158" s="15">
        <f t="shared" si="36"/>
        <v>26490</v>
      </c>
      <c r="N158" s="52">
        <f t="shared" si="37"/>
        <v>12034.2</v>
      </c>
      <c r="O158" s="15">
        <f t="shared" si="38"/>
        <v>26490</v>
      </c>
      <c r="P158" s="27"/>
      <c r="Q158" s="17">
        <f t="shared" si="39"/>
        <v>26490</v>
      </c>
      <c r="R158" s="17">
        <f t="shared" si="40"/>
        <v>27</v>
      </c>
    </row>
    <row r="159" spans="1:18" x14ac:dyDescent="0.25">
      <c r="A159" s="14" t="str">
        <f>IF(INTRO!$E$43="Non-endemic"," ", IF(COUNTRY_INFO!A159=0," ",COUNTRY_INFO!A159))</f>
        <v>Angola</v>
      </c>
      <c r="B159" s="14" t="str">
        <f>IF(INTRO!$E$43="Non-endemic"," ", IF(COUNTRY_INFO!B159=0," ",COUNTRY_INFO!B159))</f>
        <v>UIGE</v>
      </c>
      <c r="C159" s="14" t="str">
        <f>IF(INTRO!$E$43="Non-endemic"," ", IF(COUNTRY_INFO!C159=0," ",COUNTRY_INFO!C159))</f>
        <v>QUIMBELE</v>
      </c>
      <c r="D159" s="15">
        <f>IF(INTRO!$E$43="Non-endemic", 0, IF(COUNTRY_INFO!$K159&gt;0, IF(COUNTRY_INFO!$K159=4, 0, IF(COUNTRY_INFO!$K159=1, COUNTRY_INFO!$F159*0.33, IF(COUNTRY_INFO!$K159=2, COUNTRY_INFO!$F159*0.5, COUNTRY_INFO!$F159))), 0))</f>
        <v>19315.5</v>
      </c>
      <c r="E159" s="15">
        <f>IF(INTRO!$E$43="Non-endemic", 0, IF(COUNTRY_INFO!$K159&gt;0, IF(COUNTRY_INFO!$K159=4, 0, IF(COUNTRY_INFO!$K159=1, 0, IF(COUNTRY_INFO!$K159=2, COUNTRY_INFO!$G159*0.2, COUNTRY_INFO!$G159))), 0))</f>
        <v>14624.6</v>
      </c>
      <c r="F159" s="15">
        <f t="shared" si="33"/>
        <v>33940.1</v>
      </c>
      <c r="G159" s="16">
        <f>IF(INTRO!$E$43="Non-endemic", "Not required", COUNTRY_INFO!S159)</f>
        <v>1</v>
      </c>
      <c r="H159" s="110" t="s">
        <v>337</v>
      </c>
      <c r="I159" s="15">
        <f>IF($D159=0,0,IF(AND($G159&gt;0,$H159&lt;&gt;"Yes"),D159,IF(AND($G159&gt;0,$H159="Yes"),COUNTRY_INFO!$F159,0)))</f>
        <v>38631</v>
      </c>
      <c r="J159" s="3"/>
      <c r="K159" s="52">
        <f t="shared" si="34"/>
        <v>14624.6</v>
      </c>
      <c r="L159" s="52">
        <f t="shared" si="35"/>
        <v>53255.6</v>
      </c>
      <c r="M159" s="15">
        <f t="shared" si="36"/>
        <v>96577.5</v>
      </c>
      <c r="N159" s="52">
        <f t="shared" si="37"/>
        <v>43873.8</v>
      </c>
      <c r="O159" s="15">
        <f t="shared" si="38"/>
        <v>96577.5</v>
      </c>
      <c r="P159" s="27"/>
      <c r="Q159" s="17">
        <f t="shared" si="39"/>
        <v>96577.5</v>
      </c>
      <c r="R159" s="17">
        <f t="shared" si="40"/>
        <v>97</v>
      </c>
    </row>
    <row r="160" spans="1:18" x14ac:dyDescent="0.25">
      <c r="A160" s="14" t="str">
        <f>IF(INTRO!$E$43="Non-endemic"," ", IF(COUNTRY_INFO!A160=0," ",COUNTRY_INFO!A160))</f>
        <v>Angola</v>
      </c>
      <c r="B160" s="14" t="str">
        <f>IF(INTRO!$E$43="Non-endemic"," ", IF(COUNTRY_INFO!B160=0," ",COUNTRY_INFO!B160))</f>
        <v>UIGE</v>
      </c>
      <c r="C160" s="14" t="str">
        <f>IF(INTRO!$E$43="Non-endemic"," ", IF(COUNTRY_INFO!C160=0," ",COUNTRY_INFO!C160))</f>
        <v>QUITEXE</v>
      </c>
      <c r="D160" s="15">
        <f>IF(INTRO!$E$43="Non-endemic", 0, IF(COUNTRY_INFO!$K160&gt;0, IF(COUNTRY_INFO!$K160=4, 0, IF(COUNTRY_INFO!$K160=1, COUNTRY_INFO!$F160*0.33, IF(COUNTRY_INFO!$K160=2, COUNTRY_INFO!$F160*0.5, COUNTRY_INFO!$F160))), 0))</f>
        <v>4899</v>
      </c>
      <c r="E160" s="15">
        <f>IF(INTRO!$E$43="Non-endemic", 0, IF(COUNTRY_INFO!$K160&gt;0, IF(COUNTRY_INFO!$K160=4, 0, IF(COUNTRY_INFO!$K160=1, 0, IF(COUNTRY_INFO!$K160=2, COUNTRY_INFO!$G160*0.2, COUNTRY_INFO!$G160))), 0))</f>
        <v>3709.2000000000003</v>
      </c>
      <c r="F160" s="15">
        <f t="shared" si="33"/>
        <v>8608.2000000000007</v>
      </c>
      <c r="G160" s="16">
        <f>IF(INTRO!$E$43="Non-endemic", "Not required", COUNTRY_INFO!S160)</f>
        <v>1</v>
      </c>
      <c r="H160" s="110" t="s">
        <v>337</v>
      </c>
      <c r="I160" s="15">
        <f>IF($D160=0,0,IF(AND($G160&gt;0,$H160&lt;&gt;"Yes"),D160,IF(AND($G160&gt;0,$H160="Yes"),COUNTRY_INFO!$F160,0)))</f>
        <v>9798</v>
      </c>
      <c r="J160" s="3"/>
      <c r="K160" s="52">
        <f t="shared" si="34"/>
        <v>3709.2000000000003</v>
      </c>
      <c r="L160" s="52">
        <f t="shared" si="35"/>
        <v>13507.2</v>
      </c>
      <c r="M160" s="15">
        <f t="shared" si="36"/>
        <v>24495</v>
      </c>
      <c r="N160" s="52">
        <f t="shared" si="37"/>
        <v>11127.6</v>
      </c>
      <c r="O160" s="15">
        <f t="shared" si="38"/>
        <v>24495</v>
      </c>
      <c r="P160" s="27"/>
      <c r="Q160" s="17">
        <f t="shared" si="39"/>
        <v>24495</v>
      </c>
      <c r="R160" s="17">
        <f t="shared" si="40"/>
        <v>25</v>
      </c>
    </row>
    <row r="161" spans="1:18" x14ac:dyDescent="0.25">
      <c r="A161" s="14" t="str">
        <f>IF(INTRO!$E$43="Non-endemic"," ", IF(COUNTRY_INFO!A161=0," ",COUNTRY_INFO!A161))</f>
        <v>Angola</v>
      </c>
      <c r="B161" s="14" t="str">
        <f>IF(INTRO!$E$43="Non-endemic"," ", IF(COUNTRY_INFO!B161=0," ",COUNTRY_INFO!B161))</f>
        <v>UIGE</v>
      </c>
      <c r="C161" s="14" t="str">
        <f>IF(INTRO!$E$43="Non-endemic"," ", IF(COUNTRY_INFO!C161=0," ",COUNTRY_INFO!C161))</f>
        <v>SANZA POMBO</v>
      </c>
      <c r="D161" s="15">
        <f>IF(INTRO!$E$43="Non-endemic", 0, IF(COUNTRY_INFO!$K161&gt;0, IF(COUNTRY_INFO!$K161=4, 0, IF(COUNTRY_INFO!$K161=1, COUNTRY_INFO!$F161*0.33, IF(COUNTRY_INFO!$K161=2, COUNTRY_INFO!$F161*0.5, COUNTRY_INFO!$F161))), 0))</f>
        <v>9557</v>
      </c>
      <c r="E161" s="15">
        <f>IF(INTRO!$E$43="Non-endemic", 0, IF(COUNTRY_INFO!$K161&gt;0, IF(COUNTRY_INFO!$K161=4, 0, IF(COUNTRY_INFO!$K161=1, 0, IF(COUNTRY_INFO!$K161=2, COUNTRY_INFO!$G161*0.2, COUNTRY_INFO!$G161))), 0))</f>
        <v>7236</v>
      </c>
      <c r="F161" s="15">
        <f t="shared" si="33"/>
        <v>16793</v>
      </c>
      <c r="G161" s="16">
        <f>IF(INTRO!$E$43="Non-endemic", "Not required", COUNTRY_INFO!S161)</f>
        <v>1</v>
      </c>
      <c r="H161" s="110" t="s">
        <v>337</v>
      </c>
      <c r="I161" s="15">
        <f>IF($D161=0,0,IF(AND($G161&gt;0,$H161&lt;&gt;"Yes"),D161,IF(AND($G161&gt;0,$H161="Yes"),COUNTRY_INFO!$F161,0)))</f>
        <v>19114</v>
      </c>
      <c r="J161" s="3"/>
      <c r="K161" s="52">
        <f t="shared" si="34"/>
        <v>7236</v>
      </c>
      <c r="L161" s="52">
        <f t="shared" si="35"/>
        <v>26350</v>
      </c>
      <c r="M161" s="15">
        <f t="shared" si="36"/>
        <v>47785</v>
      </c>
      <c r="N161" s="52">
        <f t="shared" si="37"/>
        <v>21708</v>
      </c>
      <c r="O161" s="15">
        <f t="shared" si="38"/>
        <v>47785</v>
      </c>
      <c r="P161" s="27"/>
      <c r="Q161" s="17">
        <f t="shared" si="39"/>
        <v>47785</v>
      </c>
      <c r="R161" s="17">
        <f t="shared" si="40"/>
        <v>48</v>
      </c>
    </row>
    <row r="162" spans="1:18" x14ac:dyDescent="0.25">
      <c r="A162" s="14" t="str">
        <f>IF(INTRO!$E$43="Non-endemic"," ", IF(COUNTRY_INFO!A162=0," ",COUNTRY_INFO!A162))</f>
        <v>Angola</v>
      </c>
      <c r="B162" s="14" t="str">
        <f>IF(INTRO!$E$43="Non-endemic"," ", IF(COUNTRY_INFO!B162=0," ",COUNTRY_INFO!B162))</f>
        <v>UIGE</v>
      </c>
      <c r="C162" s="14" t="str">
        <f>IF(INTRO!$E$43="Non-endemic"," ", IF(COUNTRY_INFO!C162=0," ",COUNTRY_INFO!C162))</f>
        <v>SONGO</v>
      </c>
      <c r="D162" s="15">
        <f>IF(INTRO!$E$43="Non-endemic", 0, IF(COUNTRY_INFO!$K162&gt;0, IF(COUNTRY_INFO!$K162=4, 0, IF(COUNTRY_INFO!$K162=1, COUNTRY_INFO!$F162*0.33, IF(COUNTRY_INFO!$K162=2, COUNTRY_INFO!$F162*0.5, COUNTRY_INFO!$F162))), 0))</f>
        <v>9309</v>
      </c>
      <c r="E162" s="15">
        <f>IF(INTRO!$E$43="Non-endemic", 0, IF(COUNTRY_INFO!$K162&gt;0, IF(COUNTRY_INFO!$K162=4, 0, IF(COUNTRY_INFO!$K162=1, 0, IF(COUNTRY_INFO!$K162=2, COUNTRY_INFO!$G162*0.2, COUNTRY_INFO!$G162))), 0))</f>
        <v>7048.4000000000005</v>
      </c>
      <c r="F162" s="15">
        <f t="shared" si="33"/>
        <v>16357.400000000001</v>
      </c>
      <c r="G162" s="16">
        <f>IF(INTRO!$E$43="Non-endemic", "Not required", COUNTRY_INFO!S162)</f>
        <v>1</v>
      </c>
      <c r="H162" s="110" t="s">
        <v>337</v>
      </c>
      <c r="I162" s="15">
        <f>IF($D162=0,0,IF(AND($G162&gt;0,$H162&lt;&gt;"Yes"),D162,IF(AND($G162&gt;0,$H162="Yes"),COUNTRY_INFO!$F162,0)))</f>
        <v>18618</v>
      </c>
      <c r="J162" s="3"/>
      <c r="K162" s="52">
        <f t="shared" si="34"/>
        <v>7048.4000000000005</v>
      </c>
      <c r="L162" s="52">
        <f t="shared" si="35"/>
        <v>25666.400000000001</v>
      </c>
      <c r="M162" s="15">
        <f t="shared" si="36"/>
        <v>46545</v>
      </c>
      <c r="N162" s="52">
        <f t="shared" si="37"/>
        <v>21145.200000000001</v>
      </c>
      <c r="O162" s="15">
        <f t="shared" si="38"/>
        <v>46545</v>
      </c>
      <c r="P162" s="27"/>
      <c r="Q162" s="17">
        <f t="shared" si="39"/>
        <v>46545</v>
      </c>
      <c r="R162" s="17">
        <f t="shared" si="40"/>
        <v>47</v>
      </c>
    </row>
    <row r="163" spans="1:18" x14ac:dyDescent="0.25">
      <c r="A163" s="14" t="str">
        <f>IF(INTRO!$E$43="Non-endemic"," ", IF(COUNTRY_INFO!A163=0," ",COUNTRY_INFO!A163))</f>
        <v>Angola</v>
      </c>
      <c r="B163" s="14" t="str">
        <f>IF(INTRO!$E$43="Non-endemic"," ", IF(COUNTRY_INFO!B163=0," ",COUNTRY_INFO!B163))</f>
        <v>UIGE</v>
      </c>
      <c r="C163" s="14" t="str">
        <f>IF(INTRO!$E$43="Non-endemic"," ", IF(COUNTRY_INFO!C163=0," ",COUNTRY_INFO!C163))</f>
        <v>UIGE</v>
      </c>
      <c r="D163" s="15">
        <f>IF(INTRO!$E$43="Non-endemic", 0, IF(COUNTRY_INFO!$K163&gt;0, IF(COUNTRY_INFO!$K163=4, 0, IF(COUNTRY_INFO!$K163=1, COUNTRY_INFO!$F163*0.33, IF(COUNTRY_INFO!$K163=2, COUNTRY_INFO!$F163*0.5, COUNTRY_INFO!$F163))), 0))</f>
        <v>73671.5</v>
      </c>
      <c r="E163" s="15">
        <f>IF(INTRO!$E$43="Non-endemic", 0, IF(COUNTRY_INFO!$K163&gt;0, IF(COUNTRY_INFO!$K163=4, 0, IF(COUNTRY_INFO!$K163=1, 0, IF(COUNTRY_INFO!$K163=2, COUNTRY_INFO!$G163*0.2, COUNTRY_INFO!$G163))), 0))</f>
        <v>55780</v>
      </c>
      <c r="F163" s="15">
        <f t="shared" si="33"/>
        <v>129451.5</v>
      </c>
      <c r="G163" s="16">
        <f>IF(INTRO!$E$43="Non-endemic", "Not required", COUNTRY_INFO!S163)</f>
        <v>1</v>
      </c>
      <c r="H163" s="110" t="s">
        <v>337</v>
      </c>
      <c r="I163" s="15">
        <f>IF($D163=0,0,IF(AND($G163&gt;0,$H163&lt;&gt;"Yes"),D163,IF(AND($G163&gt;0,$H163="Yes"),COUNTRY_INFO!$F163,0)))</f>
        <v>147343</v>
      </c>
      <c r="J163" s="3"/>
      <c r="K163" s="52">
        <f t="shared" si="34"/>
        <v>55780</v>
      </c>
      <c r="L163" s="52">
        <f t="shared" si="35"/>
        <v>203123</v>
      </c>
      <c r="M163" s="15">
        <f t="shared" si="36"/>
        <v>368357.5</v>
      </c>
      <c r="N163" s="52">
        <f t="shared" si="37"/>
        <v>167340</v>
      </c>
      <c r="O163" s="15">
        <f t="shared" si="38"/>
        <v>368357.5</v>
      </c>
      <c r="P163" s="27"/>
      <c r="Q163" s="17">
        <f t="shared" si="39"/>
        <v>368357.5</v>
      </c>
      <c r="R163" s="17">
        <f t="shared" si="40"/>
        <v>369</v>
      </c>
    </row>
    <row r="164" spans="1:18" x14ac:dyDescent="0.25">
      <c r="A164" s="14" t="str">
        <f>IF(INTRO!$E$43="Non-endemic"," ", IF(COUNTRY_INFO!A164=0," ",COUNTRY_INFO!A164))</f>
        <v>Angola</v>
      </c>
      <c r="B164" s="14" t="str">
        <f>IF(INTRO!$E$43="Non-endemic"," ", IF(COUNTRY_INFO!B164=0," ",COUNTRY_INFO!B164))</f>
        <v>ZAIRE</v>
      </c>
      <c r="C164" s="14" t="str">
        <f>IF(INTRO!$E$43="Non-endemic"," ", IF(COUNTRY_INFO!C164=0," ",COUNTRY_INFO!C164))</f>
        <v>CUIMBA</v>
      </c>
      <c r="D164" s="15">
        <f>IF(INTRO!$E$43="Non-endemic", 0, IF(COUNTRY_INFO!$K164&gt;0, IF(COUNTRY_INFO!$K164=4, 0, IF(COUNTRY_INFO!$K164=1, COUNTRY_INFO!$F164*0.33, IF(COUNTRY_INFO!$K164=2, COUNTRY_INFO!$F164*0.5, COUNTRY_INFO!$F164))), 0))</f>
        <v>9645</v>
      </c>
      <c r="E164" s="15">
        <f>IF(INTRO!$E$43="Non-endemic", 0, IF(COUNTRY_INFO!$K164&gt;0, IF(COUNTRY_INFO!$K164=4, 0, IF(COUNTRY_INFO!$K164=1, 0, IF(COUNTRY_INFO!$K164=2, COUNTRY_INFO!$G164*0.2, COUNTRY_INFO!$G164))), 0))</f>
        <v>7302.8</v>
      </c>
      <c r="F164" s="15">
        <f t="shared" si="33"/>
        <v>16947.8</v>
      </c>
      <c r="G164" s="16">
        <f>IF(INTRO!$E$43="Non-endemic", "Not required", COUNTRY_INFO!S164)</f>
        <v>1</v>
      </c>
      <c r="H164" s="110" t="s">
        <v>337</v>
      </c>
      <c r="I164" s="15">
        <f>IF($D164=0,0,IF(AND($G164&gt;0,$H164&lt;&gt;"Yes"),D164,IF(AND($G164&gt;0,$H164="Yes"),COUNTRY_INFO!$F164,0)))</f>
        <v>19290</v>
      </c>
      <c r="J164" s="3"/>
      <c r="K164" s="52">
        <f t="shared" si="34"/>
        <v>7302.8</v>
      </c>
      <c r="L164" s="52">
        <f t="shared" si="35"/>
        <v>26592.799999999999</v>
      </c>
      <c r="M164" s="15">
        <f t="shared" si="36"/>
        <v>48225</v>
      </c>
      <c r="N164" s="52">
        <f t="shared" si="37"/>
        <v>21908.400000000001</v>
      </c>
      <c r="O164" s="15">
        <f t="shared" si="38"/>
        <v>48225</v>
      </c>
      <c r="P164" s="27"/>
      <c r="Q164" s="17">
        <f t="shared" si="39"/>
        <v>48225</v>
      </c>
      <c r="R164" s="17">
        <f t="shared" si="40"/>
        <v>49</v>
      </c>
    </row>
    <row r="165" spans="1:18" x14ac:dyDescent="0.25">
      <c r="A165" s="14" t="str">
        <f>IF(INTRO!$E$43="Non-endemic"," ", IF(COUNTRY_INFO!A165=0," ",COUNTRY_INFO!A165))</f>
        <v>Angola</v>
      </c>
      <c r="B165" s="14" t="str">
        <f>IF(INTRO!$E$43="Non-endemic"," ", IF(COUNTRY_INFO!B165=0," ",COUNTRY_INFO!B165))</f>
        <v>ZAIRE</v>
      </c>
      <c r="C165" s="14" t="str">
        <f>IF(INTRO!$E$43="Non-endemic"," ", IF(COUNTRY_INFO!C165=0," ",COUNTRY_INFO!C165))</f>
        <v>MBANZA CONGO</v>
      </c>
      <c r="D165" s="15">
        <f>IF(INTRO!$E$43="Non-endemic", 0, IF(COUNTRY_INFO!$K165&gt;0, IF(COUNTRY_INFO!$K165=4, 0, IF(COUNTRY_INFO!$K165=1, COUNTRY_INFO!$F165*0.33, IF(COUNTRY_INFO!$K165=2, COUNTRY_INFO!$F165*0.5, COUNTRY_INFO!$F165))), 0))</f>
        <v>25951.5</v>
      </c>
      <c r="E165" s="15">
        <f>IF(INTRO!$E$43="Non-endemic", 0, IF(COUNTRY_INFO!$K165&gt;0, IF(COUNTRY_INFO!$K165=4, 0, IF(COUNTRY_INFO!$K165=1, 0, IF(COUNTRY_INFO!$K165=2, COUNTRY_INFO!$G165*0.2, COUNTRY_INFO!$G165))), 0))</f>
        <v>19649</v>
      </c>
      <c r="F165" s="15">
        <f t="shared" si="33"/>
        <v>45600.5</v>
      </c>
      <c r="G165" s="16">
        <f>IF(INTRO!$E$43="Non-endemic", "Not required", COUNTRY_INFO!S165)</f>
        <v>1</v>
      </c>
      <c r="H165" s="110" t="s">
        <v>337</v>
      </c>
      <c r="I165" s="15">
        <f>IF($D165=0,0,IF(AND($G165&gt;0,$H165&lt;&gt;"Yes"),D165,IF(AND($G165&gt;0,$H165="Yes"),COUNTRY_INFO!$F165,0)))</f>
        <v>51903</v>
      </c>
      <c r="J165" s="3"/>
      <c r="K165" s="52">
        <f t="shared" si="34"/>
        <v>19649</v>
      </c>
      <c r="L165" s="52">
        <f t="shared" si="35"/>
        <v>71552</v>
      </c>
      <c r="M165" s="15">
        <f t="shared" si="36"/>
        <v>129757.5</v>
      </c>
      <c r="N165" s="52">
        <f t="shared" si="37"/>
        <v>58947</v>
      </c>
      <c r="O165" s="15">
        <f t="shared" si="38"/>
        <v>129757.5</v>
      </c>
      <c r="P165" s="27"/>
      <c r="Q165" s="17">
        <f t="shared" si="39"/>
        <v>129757.5</v>
      </c>
      <c r="R165" s="17">
        <f t="shared" si="40"/>
        <v>130</v>
      </c>
    </row>
    <row r="166" spans="1:18" x14ac:dyDescent="0.25">
      <c r="A166" s="14" t="str">
        <f>IF(INTRO!$E$43="Non-endemic"," ", IF(COUNTRY_INFO!A166=0," ",COUNTRY_INFO!A166))</f>
        <v>Angola</v>
      </c>
      <c r="B166" s="14" t="str">
        <f>IF(INTRO!$E$43="Non-endemic"," ", IF(COUNTRY_INFO!B166=0," ",COUNTRY_INFO!B166))</f>
        <v>ZAIRE</v>
      </c>
      <c r="C166" s="14" t="str">
        <f>IF(INTRO!$E$43="Non-endemic"," ", IF(COUNTRY_INFO!C166=0," ",COUNTRY_INFO!C166))</f>
        <v>NOQUI</v>
      </c>
      <c r="D166" s="15">
        <f>IF(INTRO!$E$43="Non-endemic", 0, IF(COUNTRY_INFO!$K166&gt;0, IF(COUNTRY_INFO!$K166=4, 0, IF(COUNTRY_INFO!$K166=1, COUNTRY_INFO!$F166*0.33, IF(COUNTRY_INFO!$K166=2, COUNTRY_INFO!$F166*0.5, COUNTRY_INFO!$F166))), 0))</f>
        <v>3407.5</v>
      </c>
      <c r="E166" s="15">
        <f>IF(INTRO!$E$43="Non-endemic", 0, IF(COUNTRY_INFO!$K166&gt;0, IF(COUNTRY_INFO!$K166=4, 0, IF(COUNTRY_INFO!$K166=1, 0, IF(COUNTRY_INFO!$K166=2, COUNTRY_INFO!$G166*0.2, COUNTRY_INFO!$G166))), 0))</f>
        <v>2579.8000000000002</v>
      </c>
      <c r="F166" s="15">
        <f t="shared" si="33"/>
        <v>5987.3</v>
      </c>
      <c r="G166" s="16">
        <f>IF(INTRO!$E$43="Non-endemic", "Not required", COUNTRY_INFO!S166)</f>
        <v>1</v>
      </c>
      <c r="H166" s="110" t="s">
        <v>337</v>
      </c>
      <c r="I166" s="15">
        <f>IF($D166=0,0,IF(AND($G166&gt;0,$H166&lt;&gt;"Yes"),D166,IF(AND($G166&gt;0,$H166="Yes"),COUNTRY_INFO!$F166,0)))</f>
        <v>6815</v>
      </c>
      <c r="J166" s="3"/>
      <c r="K166" s="52">
        <f t="shared" si="34"/>
        <v>2579.8000000000002</v>
      </c>
      <c r="L166" s="52">
        <f t="shared" si="35"/>
        <v>9394.7999999999993</v>
      </c>
      <c r="M166" s="15">
        <f t="shared" si="36"/>
        <v>17037.5</v>
      </c>
      <c r="N166" s="52">
        <f t="shared" si="37"/>
        <v>7739.4000000000005</v>
      </c>
      <c r="O166" s="15">
        <f t="shared" si="38"/>
        <v>17037.5</v>
      </c>
      <c r="P166" s="27"/>
      <c r="Q166" s="17">
        <f t="shared" si="39"/>
        <v>17037.5</v>
      </c>
      <c r="R166" s="17">
        <f t="shared" si="40"/>
        <v>18</v>
      </c>
    </row>
    <row r="167" spans="1:18" x14ac:dyDescent="0.25">
      <c r="A167" s="14" t="str">
        <f>IF(INTRO!$E$43="Non-endemic"," ", IF(COUNTRY_INFO!A167=0," ",COUNTRY_INFO!A167))</f>
        <v>Angola</v>
      </c>
      <c r="B167" s="14" t="str">
        <f>IF(INTRO!$E$43="Non-endemic"," ", IF(COUNTRY_INFO!B167=0," ",COUNTRY_INFO!B167))</f>
        <v>ZAIRE</v>
      </c>
      <c r="C167" s="14" t="str">
        <f>IF(INTRO!$E$43="Non-endemic"," ", IF(COUNTRY_INFO!C167=0," ",COUNTRY_INFO!C167))</f>
        <v>NZETO</v>
      </c>
      <c r="D167" s="15">
        <f>IF(INTRO!$E$43="Non-endemic", 0, IF(COUNTRY_INFO!$K167&gt;0, IF(COUNTRY_INFO!$K167=4, 0, IF(COUNTRY_INFO!$K167=1, COUNTRY_INFO!$F167*0.33, IF(COUNTRY_INFO!$K167=2, COUNTRY_INFO!$F167*0.5, COUNTRY_INFO!$F167))), 0))</f>
        <v>6633.5</v>
      </c>
      <c r="E167" s="15">
        <f>IF(INTRO!$E$43="Non-endemic", 0, IF(COUNTRY_INFO!$K167&gt;0, IF(COUNTRY_INFO!$K167=4, 0, IF(COUNTRY_INFO!$K167=1, 0, IF(COUNTRY_INFO!$K167=2, COUNTRY_INFO!$G167*0.2, COUNTRY_INFO!$G167))), 0))</f>
        <v>5022.6000000000004</v>
      </c>
      <c r="F167" s="15">
        <f t="shared" si="33"/>
        <v>11656.1</v>
      </c>
      <c r="G167" s="16">
        <f>IF(INTRO!$E$43="Non-endemic", "Not required", COUNTRY_INFO!S167)</f>
        <v>1</v>
      </c>
      <c r="H167" s="110" t="s">
        <v>337</v>
      </c>
      <c r="I167" s="15">
        <f>IF($D167=0,0,IF(AND($G167&gt;0,$H167&lt;&gt;"Yes"),D167,IF(AND($G167&gt;0,$H167="Yes"),COUNTRY_INFO!$F167,0)))</f>
        <v>13267</v>
      </c>
      <c r="J167" s="3"/>
      <c r="K167" s="52">
        <f t="shared" si="34"/>
        <v>5022.6000000000004</v>
      </c>
      <c r="L167" s="52">
        <f t="shared" si="35"/>
        <v>18289.599999999999</v>
      </c>
      <c r="M167" s="15">
        <f t="shared" si="36"/>
        <v>33167.5</v>
      </c>
      <c r="N167" s="52">
        <f t="shared" si="37"/>
        <v>15067.800000000001</v>
      </c>
      <c r="O167" s="15">
        <f t="shared" si="38"/>
        <v>33167.5</v>
      </c>
      <c r="P167" s="27"/>
      <c r="Q167" s="17">
        <f t="shared" si="39"/>
        <v>33167.5</v>
      </c>
      <c r="R167" s="17">
        <f t="shared" si="40"/>
        <v>34</v>
      </c>
    </row>
    <row r="168" spans="1:18" x14ac:dyDescent="0.25">
      <c r="A168" s="14" t="str">
        <f>IF(INTRO!$E$43="Non-endemic"," ", IF(COUNTRY_INFO!A168=0," ",COUNTRY_INFO!A168))</f>
        <v>Angola</v>
      </c>
      <c r="B168" s="14" t="str">
        <f>IF(INTRO!$E$43="Non-endemic"," ", IF(COUNTRY_INFO!B168=0," ",COUNTRY_INFO!B168))</f>
        <v>ZAIRE</v>
      </c>
      <c r="C168" s="14" t="str">
        <f>IF(INTRO!$E$43="Non-endemic"," ", IF(COUNTRY_INFO!C168=0," ",COUNTRY_INFO!C168))</f>
        <v>SOYO</v>
      </c>
      <c r="D168" s="15">
        <f>IF(INTRO!$E$43="Non-endemic", 0, IF(COUNTRY_INFO!$K168&gt;0, IF(COUNTRY_INFO!$K168=4, 0, IF(COUNTRY_INFO!$K168=1, COUNTRY_INFO!$F168*0.33, IF(COUNTRY_INFO!$K168=2, COUNTRY_INFO!$F168*0.5, COUNTRY_INFO!$F168))), 0))</f>
        <v>32571</v>
      </c>
      <c r="E168" s="15">
        <f>IF(INTRO!$E$43="Non-endemic", 0, IF(COUNTRY_INFO!$K168&gt;0, IF(COUNTRY_INFO!$K168=4, 0, IF(COUNTRY_INFO!$K168=1, 0, IF(COUNTRY_INFO!$K168=2, COUNTRY_INFO!$G168*0.2, COUNTRY_INFO!$G168))), 0))</f>
        <v>24660.800000000003</v>
      </c>
      <c r="F168" s="15">
        <f t="shared" si="33"/>
        <v>57231.8</v>
      </c>
      <c r="G168" s="16">
        <f>IF(INTRO!$E$43="Non-endemic", "Not required", COUNTRY_INFO!S168)</f>
        <v>1</v>
      </c>
      <c r="H168" s="110" t="s">
        <v>337</v>
      </c>
      <c r="I168" s="15">
        <f>IF($D168=0,0,IF(AND($G168&gt;0,$H168&lt;&gt;"Yes"),D168,IF(AND($G168&gt;0,$H168="Yes"),COUNTRY_INFO!$F168,0)))</f>
        <v>65142</v>
      </c>
      <c r="J168" s="3"/>
      <c r="K168" s="52">
        <f t="shared" si="34"/>
        <v>24660.800000000003</v>
      </c>
      <c r="L168" s="52">
        <f t="shared" si="35"/>
        <v>89802.8</v>
      </c>
      <c r="M168" s="15">
        <f t="shared" si="36"/>
        <v>162855</v>
      </c>
      <c r="N168" s="52">
        <f t="shared" si="37"/>
        <v>73982.400000000009</v>
      </c>
      <c r="O168" s="15">
        <f t="shared" si="38"/>
        <v>162855</v>
      </c>
      <c r="P168" s="27"/>
      <c r="Q168" s="17">
        <f t="shared" si="39"/>
        <v>162855</v>
      </c>
      <c r="R168" s="17">
        <f t="shared" si="40"/>
        <v>163</v>
      </c>
    </row>
    <row r="169" spans="1:18" x14ac:dyDescent="0.25">
      <c r="A169" s="14" t="str">
        <f>IF(INTRO!$E$43="Non-endemic"," ", IF(COUNTRY_INFO!A169=0," ",COUNTRY_INFO!A169))</f>
        <v>Angola</v>
      </c>
      <c r="B169" s="14" t="str">
        <f>IF(INTRO!$E$43="Non-endemic"," ", IF(COUNTRY_INFO!B169=0," ",COUNTRY_INFO!B169))</f>
        <v>ZAIRE</v>
      </c>
      <c r="C169" s="14" t="str">
        <f>IF(INTRO!$E$43="Non-endemic"," ", IF(COUNTRY_INFO!C169=0," ",COUNTRY_INFO!C169))</f>
        <v>TOMBOCO</v>
      </c>
      <c r="D169" s="15">
        <f>IF(INTRO!$E$43="Non-endemic", 0, IF(COUNTRY_INFO!$K169&gt;0, IF(COUNTRY_INFO!$K169=4, 0, IF(COUNTRY_INFO!$K169=1, COUNTRY_INFO!$F169*0.33, IF(COUNTRY_INFO!$K169=2, COUNTRY_INFO!$F169*0.5, COUNTRY_INFO!$F169))), 0))</f>
        <v>6464</v>
      </c>
      <c r="E169" s="15">
        <f>IF(INTRO!$E$43="Non-endemic", 0, IF(COUNTRY_INFO!$K169&gt;0, IF(COUNTRY_INFO!$K169=4, 0, IF(COUNTRY_INFO!$K169=1, 0, IF(COUNTRY_INFO!$K169=2, COUNTRY_INFO!$G169*0.2, COUNTRY_INFO!$G169))), 0))</f>
        <v>4894.2</v>
      </c>
      <c r="F169" s="15">
        <f>SUM(D169:E169)</f>
        <v>11358.2</v>
      </c>
      <c r="G169" s="16">
        <f>IF(INTRO!$E$43="Non-endemic", "Not required", COUNTRY_INFO!S169)</f>
        <v>1</v>
      </c>
      <c r="H169" s="110" t="s">
        <v>337</v>
      </c>
      <c r="I169" s="15">
        <f>IF($D169=0,0,IF(AND($G169&gt;0,$H169&lt;&gt;"Yes"),D169,IF(AND($G169&gt;0,$H169="Yes"),COUNTRY_INFO!$F169,0)))</f>
        <v>12928</v>
      </c>
      <c r="J169" s="3"/>
      <c r="K169" s="52">
        <f t="shared" si="34"/>
        <v>4894.2</v>
      </c>
      <c r="L169" s="52">
        <f>IF($J169=0,SUM(I169,K169),SUM(J169,K169))</f>
        <v>17822.2</v>
      </c>
      <c r="M169" s="15">
        <f t="shared" si="36"/>
        <v>32320</v>
      </c>
      <c r="N169" s="52">
        <f t="shared" si="37"/>
        <v>14682.599999999999</v>
      </c>
      <c r="O169" s="15">
        <f t="shared" si="38"/>
        <v>32320</v>
      </c>
      <c r="P169" s="27"/>
      <c r="Q169" s="17">
        <f>IF($O169&gt;$P169,O169-P169,0)</f>
        <v>32320</v>
      </c>
      <c r="R169" s="17">
        <f t="shared" si="40"/>
        <v>33</v>
      </c>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24">
    <mergeCell ref="Q7:Q8"/>
    <mergeCell ref="M6:R6"/>
    <mergeCell ref="G7:G8"/>
    <mergeCell ref="I7:I8"/>
    <mergeCell ref="J7:J8"/>
    <mergeCell ref="K7:K8"/>
    <mergeCell ref="R7:R8"/>
    <mergeCell ref="N7:N8"/>
    <mergeCell ref="O7:O8"/>
    <mergeCell ref="P7:P8"/>
    <mergeCell ref="M7:M8"/>
    <mergeCell ref="L7:L8"/>
    <mergeCell ref="A4:C4"/>
    <mergeCell ref="A6:C6"/>
    <mergeCell ref="D6:F6"/>
    <mergeCell ref="I6:L6"/>
    <mergeCell ref="G6:H6"/>
    <mergeCell ref="E7:E8"/>
    <mergeCell ref="F7:F8"/>
    <mergeCell ref="H7:H8"/>
    <mergeCell ref="A7:A8"/>
    <mergeCell ref="B7:B8"/>
    <mergeCell ref="C7:C8"/>
    <mergeCell ref="D7:D8"/>
  </mergeCells>
  <phoneticPr fontId="2" type="noConversion"/>
  <dataValidations count="1">
    <dataValidation type="list" allowBlank="1" showInputMessage="1" showErrorMessage="1" sqref="H9:H169" xr:uid="{00000000-0002-0000-0400-000000000000}">
      <formula1>"Yes"</formula1>
    </dataValidation>
  </dataValidations>
  <pageMargins left="0.2" right="0.19" top="0.52" bottom="0.53" header="0.5" footer="0.5"/>
  <pageSetup paperSize="9" scale="6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Q1000"/>
  <sheetViews>
    <sheetView workbookViewId="0">
      <pane xSplit="3" ySplit="8" topLeftCell="G90" activePane="bottomRight" state="frozen"/>
      <selection pane="topRight" activeCell="D1" sqref="D1"/>
      <selection pane="bottomLeft" activeCell="A9" sqref="A9"/>
      <selection pane="bottomRight" activeCell="L103" sqref="L103"/>
    </sheetView>
  </sheetViews>
  <sheetFormatPr baseColWidth="10" defaultColWidth="9.08984375" defaultRowHeight="12.5" x14ac:dyDescent="0.25"/>
  <cols>
    <col min="1" max="1" width="18.36328125" style="1" customWidth="1"/>
    <col min="2" max="3" width="23.453125" style="1" customWidth="1"/>
    <col min="4" max="4" width="17.6328125" style="1" customWidth="1"/>
    <col min="5" max="6" width="13.36328125" style="1" customWidth="1"/>
    <col min="7" max="10" width="11.6328125" style="1" customWidth="1"/>
    <col min="11" max="17" width="12.6328125" style="1" customWidth="1"/>
    <col min="18" max="16384" width="9.08984375" style="1"/>
  </cols>
  <sheetData>
    <row r="1" spans="1:17" ht="23" x14ac:dyDescent="0.5">
      <c r="A1" s="4" t="s">
        <v>29</v>
      </c>
      <c r="B1" s="5"/>
      <c r="C1" s="5"/>
      <c r="D1" s="5"/>
      <c r="E1" s="5"/>
      <c r="F1" s="5"/>
      <c r="G1" s="5"/>
      <c r="H1" s="5"/>
      <c r="I1" s="5"/>
      <c r="J1" s="5"/>
      <c r="K1" s="5"/>
      <c r="L1" s="5"/>
      <c r="M1" s="5"/>
      <c r="N1" s="5"/>
      <c r="O1" s="5"/>
      <c r="P1" s="5"/>
      <c r="Q1" s="5"/>
    </row>
    <row r="2" spans="1:17" x14ac:dyDescent="0.25">
      <c r="A2" s="5" t="s">
        <v>32</v>
      </c>
      <c r="B2" s="5"/>
      <c r="C2" s="5"/>
      <c r="D2" s="5"/>
      <c r="E2" s="5"/>
      <c r="F2" s="5"/>
      <c r="G2" s="5"/>
      <c r="H2" s="5"/>
      <c r="I2" s="5"/>
      <c r="J2" s="5"/>
      <c r="K2" s="5"/>
      <c r="L2" s="5"/>
      <c r="M2" s="5"/>
      <c r="N2" s="5"/>
      <c r="O2" s="5"/>
      <c r="P2" s="5"/>
      <c r="Q2" s="5"/>
    </row>
    <row r="3" spans="1:17" x14ac:dyDescent="0.25">
      <c r="A3" s="5"/>
      <c r="B3" s="5"/>
      <c r="C3" s="5"/>
      <c r="D3" s="5"/>
      <c r="E3" s="5"/>
      <c r="F3" s="5"/>
      <c r="G3" s="5"/>
      <c r="H3" s="5"/>
      <c r="I3" s="5"/>
      <c r="J3" s="5"/>
      <c r="K3" s="5"/>
      <c r="L3" s="5"/>
      <c r="M3" s="5"/>
      <c r="N3" s="5"/>
      <c r="O3" s="5"/>
      <c r="P3" s="5"/>
      <c r="Q3" s="5"/>
    </row>
    <row r="4" spans="1:17" ht="13" x14ac:dyDescent="0.3">
      <c r="A4" s="217" t="s">
        <v>22</v>
      </c>
      <c r="B4" s="217"/>
      <c r="C4" s="217"/>
      <c r="D4" s="6">
        <f>SUM(D$9:D$1000)</f>
        <v>5951182</v>
      </c>
      <c r="E4" s="232"/>
      <c r="F4" s="233"/>
      <c r="G4" s="6">
        <f t="shared" ref="G4:Q4" si="0">SUM(G$9:G$1000)</f>
        <v>1925178</v>
      </c>
      <c r="H4" s="6">
        <f t="shared" si="0"/>
        <v>5299638</v>
      </c>
      <c r="I4" s="6">
        <f t="shared" si="0"/>
        <v>0</v>
      </c>
      <c r="J4" s="6">
        <f t="shared" si="0"/>
        <v>5299638</v>
      </c>
      <c r="K4" s="6">
        <f t="shared" si="0"/>
        <v>1824323.2</v>
      </c>
      <c r="L4" s="6">
        <f t="shared" si="0"/>
        <v>11272811.199999997</v>
      </c>
      <c r="M4" s="6">
        <f t="shared" si="0"/>
        <v>3566175.1999999993</v>
      </c>
      <c r="N4" s="6">
        <f t="shared" si="0"/>
        <v>16663309.600000001</v>
      </c>
      <c r="O4" s="6">
        <f t="shared" si="0"/>
        <v>4322000</v>
      </c>
      <c r="P4" s="6">
        <f t="shared" si="0"/>
        <v>16663309.600000001</v>
      </c>
      <c r="Q4" s="6">
        <f t="shared" si="0"/>
        <v>33358</v>
      </c>
    </row>
    <row r="5" spans="1:17" s="2" customFormat="1" ht="2.25" customHeight="1" x14ac:dyDescent="0.3">
      <c r="A5" s="7"/>
      <c r="B5" s="7"/>
      <c r="C5" s="7"/>
      <c r="D5" s="8"/>
      <c r="E5" s="8"/>
      <c r="F5" s="9"/>
      <c r="G5" s="9"/>
      <c r="H5" s="9"/>
      <c r="I5" s="9"/>
      <c r="J5" s="8"/>
      <c r="K5" s="8"/>
      <c r="L5" s="8"/>
      <c r="M5" s="8"/>
      <c r="N5" s="8"/>
      <c r="O5" s="9"/>
      <c r="P5" s="9"/>
      <c r="Q5" s="9"/>
    </row>
    <row r="6" spans="1:17" ht="13" x14ac:dyDescent="0.3">
      <c r="A6" s="253" t="s">
        <v>68</v>
      </c>
      <c r="B6" s="253"/>
      <c r="C6" s="253"/>
      <c r="D6" s="261" t="s">
        <v>28</v>
      </c>
      <c r="E6" s="254" t="s">
        <v>18</v>
      </c>
      <c r="F6" s="234"/>
      <c r="G6" s="254" t="s">
        <v>21</v>
      </c>
      <c r="H6" s="254"/>
      <c r="I6" s="254"/>
      <c r="J6" s="254"/>
      <c r="K6" s="227" t="s">
        <v>29</v>
      </c>
      <c r="L6" s="228"/>
      <c r="M6" s="228"/>
      <c r="N6" s="228"/>
      <c r="O6" s="228"/>
      <c r="P6" s="228"/>
      <c r="Q6" s="260"/>
    </row>
    <row r="7" spans="1:17" x14ac:dyDescent="0.25">
      <c r="A7" s="230" t="s">
        <v>0</v>
      </c>
      <c r="B7" s="230" t="s">
        <v>1</v>
      </c>
      <c r="C7" s="230" t="s">
        <v>2</v>
      </c>
      <c r="D7" s="262"/>
      <c r="E7" s="239" t="s">
        <v>8</v>
      </c>
      <c r="F7" s="239" t="s">
        <v>9</v>
      </c>
      <c r="G7" s="11" t="s">
        <v>8</v>
      </c>
      <c r="H7" s="254" t="s">
        <v>9</v>
      </c>
      <c r="I7" s="254"/>
      <c r="J7" s="254"/>
      <c r="K7" s="239" t="s">
        <v>12</v>
      </c>
      <c r="L7" s="239" t="s">
        <v>13</v>
      </c>
      <c r="M7" s="239" t="s">
        <v>14</v>
      </c>
      <c r="N7" s="255" t="s">
        <v>16</v>
      </c>
      <c r="O7" s="255" t="s">
        <v>17</v>
      </c>
      <c r="P7" s="255" t="s">
        <v>82</v>
      </c>
      <c r="Q7" s="258" t="s">
        <v>74</v>
      </c>
    </row>
    <row r="8" spans="1:17" x14ac:dyDescent="0.25">
      <c r="A8" s="231"/>
      <c r="B8" s="231"/>
      <c r="C8" s="231"/>
      <c r="D8" s="263"/>
      <c r="E8" s="240"/>
      <c r="F8" s="240"/>
      <c r="G8" s="13"/>
      <c r="H8" s="10" t="s">
        <v>129</v>
      </c>
      <c r="I8" s="10" t="s">
        <v>130</v>
      </c>
      <c r="J8" s="11" t="s">
        <v>19</v>
      </c>
      <c r="K8" s="240"/>
      <c r="L8" s="240"/>
      <c r="M8" s="240"/>
      <c r="N8" s="256"/>
      <c r="O8" s="256"/>
      <c r="P8" s="256"/>
      <c r="Q8" s="259"/>
    </row>
    <row r="9" spans="1:17" x14ac:dyDescent="0.25">
      <c r="A9" s="14" t="str">
        <f>IF(INTRO!$E$39="Non-endemic"," ",IF(COUNTRY_INFO!A9=0," ",COUNTRY_INFO!A9))</f>
        <v>Angola</v>
      </c>
      <c r="B9" s="14" t="str">
        <f>IF(INTRO!$E$39="Non-endemic"," ",IF(COUNTRY_INFO!B9=0," ",COUNTRY_INFO!B9))</f>
        <v>BENGO</v>
      </c>
      <c r="C9" s="14" t="str">
        <f>IF(INTRO!$E$39="Non-endemic"," ",IF(COUNTRY_INFO!C9=0," ",COUNTRY_INFO!C9))</f>
        <v>AMBRIZ</v>
      </c>
      <c r="D9" s="15">
        <f>IF(INTRO!$E$39="Non-endemic",0,IF(INTRO!$E$39="Endemic but PC is not required",IF(COUNTRY_INFO!$H9=1,COUNTRY_INFO!F9+COUNTRY_INFO!G9,0),IF(COUNTRY_INFO!$H9=1,COUNTRY_INFO!F9+COUNTRY_INFO!G9,IF(COUNTRY_INFO!$I9=1,IF(COUNTRY_INFO!M9&gt;=(COUNTRY_INFO!F9+COUNTRY_INFO!G9),COUNTRY_INFO!F9+COUNTRY_INFO!G9,COUNTRY_INFO!$M9),0))))</f>
        <v>0</v>
      </c>
      <c r="E9" s="16">
        <f>IF(AND(INTRO!$E$39="Non-endemic",INTRO!$E$37="Non-endemic"),"Not required",IF(INTRO!$E$39="Non-endemic","Treat with DEC",COUNTRY_INFO!P9))</f>
        <v>0</v>
      </c>
      <c r="F9" s="16">
        <f>IF(INTRO!$E$39&lt;&gt;"Non-endemic",COUNTRY_INFO!Q9,"Not required")</f>
        <v>0</v>
      </c>
      <c r="G9" s="15">
        <f>IF(COUNTRY_INFO!H9=1, IF($E9=1,$D9, 0),0)</f>
        <v>0</v>
      </c>
      <c r="H9" s="15">
        <f>IF(INTRO!$E$39&lt;&gt;"Endemic",0, IF(AND(COUNTRY_INFO!$I9=1,$F9&lt;&gt;0),IF(COUNTRY_INFO!M9&gt;=(COUNTRY_INFO!F9+COUNTRY_INFO!G9),COUNTRY_INFO!F9+COUNTRY_INFO!G9,COUNTRY_INFO!$M9), 0))</f>
        <v>0</v>
      </c>
      <c r="I9" s="3"/>
      <c r="J9" s="15">
        <f t="shared" ref="J9:J40" si="1">IF(I9=0,H9,IF(I9&gt;H9,H9,I9))</f>
        <v>0</v>
      </c>
      <c r="K9" s="15">
        <f t="shared" ref="K9:K40" si="2">IF(G9&lt;J9,0,IF($E9=1, (G9-J9)*2.8, 0))</f>
        <v>0</v>
      </c>
      <c r="L9" s="15">
        <f t="shared" ref="L9:L40" si="3">IF($E9&lt;$F9, J9*(F9-E9)*2.8, 0)</f>
        <v>0</v>
      </c>
      <c r="M9" s="15">
        <f t="shared" ref="M9:M40" si="4">IF(AND($E9=1, $F9&lt;&gt;0), J9*2.8, 0)</f>
        <v>0</v>
      </c>
      <c r="N9" s="15">
        <f t="shared" ref="N9:N40" si="5">SUM(K9:M9)</f>
        <v>0</v>
      </c>
      <c r="O9" s="27"/>
      <c r="P9" s="17">
        <f t="shared" ref="P9:P40" si="6">IF($N9&gt;$O9,$N9-$O9,0)</f>
        <v>0</v>
      </c>
      <c r="Q9" s="17">
        <f t="shared" ref="Q9:Q40" si="7">ROUNDUP($N9/500,0)</f>
        <v>0</v>
      </c>
    </row>
    <row r="10" spans="1:17" x14ac:dyDescent="0.25">
      <c r="A10" s="14" t="str">
        <f>IF(INTRO!$E$39="Non-endemic"," ",IF(COUNTRY_INFO!A10=0," ",COUNTRY_INFO!A10))</f>
        <v>Angola</v>
      </c>
      <c r="B10" s="14" t="str">
        <f>IF(INTRO!$E$39="Non-endemic"," ",IF(COUNTRY_INFO!B10=0," ",COUNTRY_INFO!B10))</f>
        <v>BENGO</v>
      </c>
      <c r="C10" s="14" t="str">
        <f>IF(INTRO!$E$39="Non-endemic"," ",IF(COUNTRY_INFO!C10=0," ",COUNTRY_INFO!C10))</f>
        <v>BULA ATUMBA</v>
      </c>
      <c r="D10" s="15">
        <f>IF(INTRO!$E$39="Non-endemic",0,IF(INTRO!$E$39="Endemic but PC is not required",IF(COUNTRY_INFO!$H10=1,COUNTRY_INFO!F10+COUNTRY_INFO!G10,0),IF(COUNTRY_INFO!$H10=1,COUNTRY_INFO!F10+COUNTRY_INFO!G10,IF(COUNTRY_INFO!$I10=1,IF(COUNTRY_INFO!M10&gt;=(COUNTRY_INFO!F10+COUNTRY_INFO!G10),COUNTRY_INFO!F10+COUNTRY_INFO!G10,COUNTRY_INFO!$M10),0))))</f>
        <v>13859</v>
      </c>
      <c r="E10" s="16">
        <f>IF(AND(INTRO!$E$39="Non-endemic",INTRO!$E$37="Non-endemic"),"Not required",IF(INTRO!$E$39="Non-endemic","Treat with DEC",COUNTRY_INFO!P10))</f>
        <v>0</v>
      </c>
      <c r="F10" s="16">
        <f>IF(INTRO!$E$39&lt;&gt;"Non-endemic",COUNTRY_INFO!Q10,"Not required")</f>
        <v>1</v>
      </c>
      <c r="G10" s="15">
        <f>IF(COUNTRY_INFO!H10=1, IF($E10=1,$D10, 0),0)</f>
        <v>0</v>
      </c>
      <c r="H10" s="15">
        <f>IF(INTRO!$E$39&lt;&gt;"Endemic",0, IF(AND(COUNTRY_INFO!$I10=1,$F10&lt;&gt;0),IF(COUNTRY_INFO!M10&gt;=(COUNTRY_INFO!F10+COUNTRY_INFO!G10),COUNTRY_INFO!F10+COUNTRY_INFO!G10,COUNTRY_INFO!$M10), 0))</f>
        <v>13859</v>
      </c>
      <c r="I10" s="3"/>
      <c r="J10" s="15">
        <f t="shared" si="1"/>
        <v>13859</v>
      </c>
      <c r="K10" s="15">
        <f t="shared" si="2"/>
        <v>0</v>
      </c>
      <c r="L10" s="15">
        <f t="shared" si="3"/>
        <v>38805.199999999997</v>
      </c>
      <c r="M10" s="15">
        <f t="shared" si="4"/>
        <v>0</v>
      </c>
      <c r="N10" s="15">
        <f t="shared" si="5"/>
        <v>38805.199999999997</v>
      </c>
      <c r="O10" s="27"/>
      <c r="P10" s="17">
        <f t="shared" si="6"/>
        <v>38805.199999999997</v>
      </c>
      <c r="Q10" s="17">
        <f t="shared" si="7"/>
        <v>78</v>
      </c>
    </row>
    <row r="11" spans="1:17" x14ac:dyDescent="0.25">
      <c r="A11" s="14" t="str">
        <f>IF(INTRO!$E$39="Non-endemic"," ",IF(COUNTRY_INFO!A11=0," ",COUNTRY_INFO!A11))</f>
        <v>Angola</v>
      </c>
      <c r="B11" s="14" t="str">
        <f>IF(INTRO!$E$39="Non-endemic"," ",IF(COUNTRY_INFO!B11=0," ",COUNTRY_INFO!B11))</f>
        <v>BENGO</v>
      </c>
      <c r="C11" s="14" t="str">
        <f>IF(INTRO!$E$39="Non-endemic"," ",IF(COUNTRY_INFO!C11=0," ",COUNTRY_INFO!C11))</f>
        <v>DANDE</v>
      </c>
      <c r="D11" s="15">
        <f>IF(INTRO!$E$39="Non-endemic",0,IF(INTRO!$E$39="Endemic but PC is not required",IF(COUNTRY_INFO!$H11=1,COUNTRY_INFO!F11+COUNTRY_INFO!G11,0),IF(COUNTRY_INFO!$H11=1,COUNTRY_INFO!F11+COUNTRY_INFO!G11,IF(COUNTRY_INFO!$I11=1,IF(COUNTRY_INFO!M11&gt;=(COUNTRY_INFO!F11+COUNTRY_INFO!G11),COUNTRY_INFO!F11+COUNTRY_INFO!G11,COUNTRY_INFO!$M11),0))))</f>
        <v>188218</v>
      </c>
      <c r="E11" s="16">
        <f>IF(AND(INTRO!$E$39="Non-endemic",INTRO!$E$37="Non-endemic"),"Not required",IF(INTRO!$E$39="Non-endemic","Treat with DEC",COUNTRY_INFO!P11))</f>
        <v>0</v>
      </c>
      <c r="F11" s="16">
        <f>IF(INTRO!$E$39&lt;&gt;"Non-endemic",COUNTRY_INFO!Q11,"Not required")</f>
        <v>1</v>
      </c>
      <c r="G11" s="15">
        <f>IF(COUNTRY_INFO!H11=1, IF($E11=1,$D11, 0),0)</f>
        <v>0</v>
      </c>
      <c r="H11" s="15">
        <f>IF(INTRO!$E$39&lt;&gt;"Endemic",0, IF(AND(COUNTRY_INFO!$I11=1,$F11&lt;&gt;0),IF(COUNTRY_INFO!M11&gt;=(COUNTRY_INFO!F11+COUNTRY_INFO!G11),COUNTRY_INFO!F11+COUNTRY_INFO!G11,COUNTRY_INFO!$M11), 0))</f>
        <v>188218</v>
      </c>
      <c r="I11" s="3"/>
      <c r="J11" s="15">
        <f t="shared" si="1"/>
        <v>188218</v>
      </c>
      <c r="K11" s="15">
        <f t="shared" si="2"/>
        <v>0</v>
      </c>
      <c r="L11" s="15">
        <f t="shared" si="3"/>
        <v>527010.4</v>
      </c>
      <c r="M11" s="15">
        <f t="shared" si="4"/>
        <v>0</v>
      </c>
      <c r="N11" s="15">
        <f t="shared" si="5"/>
        <v>527010.4</v>
      </c>
      <c r="O11" s="27"/>
      <c r="P11" s="17">
        <f t="shared" si="6"/>
        <v>527010.4</v>
      </c>
      <c r="Q11" s="17">
        <f t="shared" si="7"/>
        <v>1055</v>
      </c>
    </row>
    <row r="12" spans="1:17" x14ac:dyDescent="0.25">
      <c r="A12" s="14" t="str">
        <f>IF(INTRO!$E$39="Non-endemic"," ",IF(COUNTRY_INFO!A12=0," ",COUNTRY_INFO!A12))</f>
        <v>Angola</v>
      </c>
      <c r="B12" s="14" t="str">
        <f>IF(INTRO!$E$39="Non-endemic"," ",IF(COUNTRY_INFO!B12=0," ",COUNTRY_INFO!B12))</f>
        <v>BENGO</v>
      </c>
      <c r="C12" s="14" t="str">
        <f>IF(INTRO!$E$39="Non-endemic"," ",IF(COUNTRY_INFO!C12=0," ",COUNTRY_INFO!C12))</f>
        <v>DEMBOS</v>
      </c>
      <c r="D12" s="15">
        <f>IF(INTRO!$E$39="Non-endemic",0,IF(INTRO!$E$39="Endemic but PC is not required",IF(COUNTRY_INFO!$H12=1,COUNTRY_INFO!F12+COUNTRY_INFO!G12,0),IF(COUNTRY_INFO!$H12=1,COUNTRY_INFO!F12+COUNTRY_INFO!G12,IF(COUNTRY_INFO!$I12=1,IF(COUNTRY_INFO!M12&gt;=(COUNTRY_INFO!F12+COUNTRY_INFO!G12),COUNTRY_INFO!F12+COUNTRY_INFO!G12,COUNTRY_INFO!$M12),0))))</f>
        <v>24358</v>
      </c>
      <c r="E12" s="16">
        <f>IF(AND(INTRO!$E$39="Non-endemic",INTRO!$E$37="Non-endemic"),"Not required",IF(INTRO!$E$39="Non-endemic","Treat with DEC",COUNTRY_INFO!P12))</f>
        <v>0</v>
      </c>
      <c r="F12" s="16">
        <f>IF(INTRO!$E$39&lt;&gt;"Non-endemic",COUNTRY_INFO!Q12,"Not required")</f>
        <v>1</v>
      </c>
      <c r="G12" s="15">
        <f>IF(COUNTRY_INFO!H12=1, IF($E12=1,$D12, 0),0)</f>
        <v>0</v>
      </c>
      <c r="H12" s="15">
        <f>IF(INTRO!$E$39&lt;&gt;"Endemic",0, IF(AND(COUNTRY_INFO!$I12=1,$F12&lt;&gt;0),IF(COUNTRY_INFO!M12&gt;=(COUNTRY_INFO!F12+COUNTRY_INFO!G12),COUNTRY_INFO!F12+COUNTRY_INFO!G12,COUNTRY_INFO!$M12), 0))</f>
        <v>24358</v>
      </c>
      <c r="I12" s="3"/>
      <c r="J12" s="15">
        <f t="shared" si="1"/>
        <v>24358</v>
      </c>
      <c r="K12" s="15">
        <f t="shared" si="2"/>
        <v>0</v>
      </c>
      <c r="L12" s="15">
        <f t="shared" si="3"/>
        <v>68202.399999999994</v>
      </c>
      <c r="M12" s="15">
        <f t="shared" si="4"/>
        <v>0</v>
      </c>
      <c r="N12" s="15">
        <f t="shared" si="5"/>
        <v>68202.399999999994</v>
      </c>
      <c r="O12" s="27"/>
      <c r="P12" s="17">
        <f t="shared" si="6"/>
        <v>68202.399999999994</v>
      </c>
      <c r="Q12" s="17">
        <f t="shared" si="7"/>
        <v>137</v>
      </c>
    </row>
    <row r="13" spans="1:17" x14ac:dyDescent="0.25">
      <c r="A13" s="14" t="str">
        <f>IF(INTRO!$E$39="Non-endemic"," ",IF(COUNTRY_INFO!A13=0," ",COUNTRY_INFO!A13))</f>
        <v>Angola</v>
      </c>
      <c r="B13" s="14" t="str">
        <f>IF(INTRO!$E$39="Non-endemic"," ",IF(COUNTRY_INFO!B13=0," ",COUNTRY_INFO!B13))</f>
        <v>BENGO</v>
      </c>
      <c r="C13" s="14" t="str">
        <f>IF(INTRO!$E$39="Non-endemic"," ",IF(COUNTRY_INFO!C13=0," ",COUNTRY_INFO!C13))</f>
        <v>NAMBUANGONGO</v>
      </c>
      <c r="D13" s="15">
        <f>IF(INTRO!$E$39="Non-endemic",0,IF(INTRO!$E$39="Endemic but PC is not required",IF(COUNTRY_INFO!$H13=1,COUNTRY_INFO!F13+COUNTRY_INFO!G13,0),IF(COUNTRY_INFO!$H13=1,COUNTRY_INFO!F13+COUNTRY_INFO!G13,IF(COUNTRY_INFO!$I13=1,IF(COUNTRY_INFO!M13&gt;=(COUNTRY_INFO!F13+COUNTRY_INFO!G13),COUNTRY_INFO!F13+COUNTRY_INFO!G13,COUNTRY_INFO!$M13),0))))</f>
        <v>0</v>
      </c>
      <c r="E13" s="16">
        <f>IF(AND(INTRO!$E$39="Non-endemic",INTRO!$E$37="Non-endemic"),"Not required",IF(INTRO!$E$39="Non-endemic","Treat with DEC",COUNTRY_INFO!P13))</f>
        <v>0</v>
      </c>
      <c r="F13" s="16">
        <f>IF(INTRO!$E$39&lt;&gt;"Non-endemic",COUNTRY_INFO!Q13,"Not required")</f>
        <v>0</v>
      </c>
      <c r="G13" s="15">
        <f>IF(COUNTRY_INFO!H13=1, IF($E13=1,$D13, 0),0)</f>
        <v>0</v>
      </c>
      <c r="H13" s="15">
        <f>IF(INTRO!$E$39&lt;&gt;"Endemic",0, IF(AND(COUNTRY_INFO!$I13=1,$F13&lt;&gt;0),IF(COUNTRY_INFO!M13&gt;=(COUNTRY_INFO!F13+COUNTRY_INFO!G13),COUNTRY_INFO!F13+COUNTRY_INFO!G13,COUNTRY_INFO!$M13), 0))</f>
        <v>0</v>
      </c>
      <c r="I13" s="3"/>
      <c r="J13" s="15">
        <f t="shared" si="1"/>
        <v>0</v>
      </c>
      <c r="K13" s="15">
        <f t="shared" si="2"/>
        <v>0</v>
      </c>
      <c r="L13" s="15">
        <f t="shared" si="3"/>
        <v>0</v>
      </c>
      <c r="M13" s="15">
        <f t="shared" si="4"/>
        <v>0</v>
      </c>
      <c r="N13" s="15">
        <f t="shared" si="5"/>
        <v>0</v>
      </c>
      <c r="O13" s="27"/>
      <c r="P13" s="17">
        <f t="shared" si="6"/>
        <v>0</v>
      </c>
      <c r="Q13" s="17">
        <f t="shared" si="7"/>
        <v>0</v>
      </c>
    </row>
    <row r="14" spans="1:17" x14ac:dyDescent="0.25">
      <c r="A14" s="14" t="str">
        <f>IF(INTRO!$E$39="Non-endemic"," ",IF(COUNTRY_INFO!A14=0," ",COUNTRY_INFO!A14))</f>
        <v>Angola</v>
      </c>
      <c r="B14" s="14" t="str">
        <f>IF(INTRO!$E$39="Non-endemic"," ",IF(COUNTRY_INFO!B14=0," ",COUNTRY_INFO!B14))</f>
        <v>BENGO</v>
      </c>
      <c r="C14" s="14" t="str">
        <f>IF(INTRO!$E$39="Non-endemic"," ",IF(COUNTRY_INFO!C14=0," ",COUNTRY_INFO!C14))</f>
        <v>PANGO ALUQUEM</v>
      </c>
      <c r="D14" s="15">
        <f>IF(INTRO!$E$39="Non-endemic",0,IF(INTRO!$E$39="Endemic but PC is not required",IF(COUNTRY_INFO!$H14=1,COUNTRY_INFO!F14+COUNTRY_INFO!G14,0),IF(COUNTRY_INFO!$H14=1,COUNTRY_INFO!F14+COUNTRY_INFO!G14,IF(COUNTRY_INFO!$I14=1,IF(COUNTRY_INFO!M14&gt;=(COUNTRY_INFO!F14+COUNTRY_INFO!G14),COUNTRY_INFO!F14+COUNTRY_INFO!G14,COUNTRY_INFO!$M14),0))))</f>
        <v>5675</v>
      </c>
      <c r="E14" s="16">
        <f>IF(AND(INTRO!$E$39="Non-endemic",INTRO!$E$37="Non-endemic"),"Not required",IF(INTRO!$E$39="Non-endemic","Treat with DEC",COUNTRY_INFO!P14))</f>
        <v>0</v>
      </c>
      <c r="F14" s="16">
        <f>IF(INTRO!$E$39&lt;&gt;"Non-endemic",COUNTRY_INFO!Q14,"Not required")</f>
        <v>1</v>
      </c>
      <c r="G14" s="15">
        <f>IF(COUNTRY_INFO!H14=1, IF($E14=1,$D14, 0),0)</f>
        <v>0</v>
      </c>
      <c r="H14" s="15">
        <f>IF(INTRO!$E$39&lt;&gt;"Endemic",0, IF(AND(COUNTRY_INFO!$I14=1,$F14&lt;&gt;0),IF(COUNTRY_INFO!M14&gt;=(COUNTRY_INFO!F14+COUNTRY_INFO!G14),COUNTRY_INFO!F14+COUNTRY_INFO!G14,COUNTRY_INFO!$M14), 0))</f>
        <v>5675</v>
      </c>
      <c r="I14" s="3"/>
      <c r="J14" s="15">
        <f t="shared" si="1"/>
        <v>5675</v>
      </c>
      <c r="K14" s="15">
        <f t="shared" si="2"/>
        <v>0</v>
      </c>
      <c r="L14" s="15">
        <f t="shared" si="3"/>
        <v>15889.999999999998</v>
      </c>
      <c r="M14" s="15">
        <f t="shared" si="4"/>
        <v>0</v>
      </c>
      <c r="N14" s="15">
        <f t="shared" si="5"/>
        <v>15889.999999999998</v>
      </c>
      <c r="O14" s="27"/>
      <c r="P14" s="17">
        <f t="shared" si="6"/>
        <v>15889.999999999998</v>
      </c>
      <c r="Q14" s="17">
        <f t="shared" si="7"/>
        <v>32</v>
      </c>
    </row>
    <row r="15" spans="1:17" x14ac:dyDescent="0.25">
      <c r="A15" s="14" t="str">
        <f>IF(INTRO!$E$39="Non-endemic"," ",IF(COUNTRY_INFO!A15=0," ",COUNTRY_INFO!A15))</f>
        <v>Angola</v>
      </c>
      <c r="B15" s="14" t="str">
        <f>IF(INTRO!$E$39="Non-endemic"," ",IF(COUNTRY_INFO!B15=0," ",COUNTRY_INFO!B15))</f>
        <v>BENGUELA</v>
      </c>
      <c r="C15" s="14" t="str">
        <f>IF(INTRO!$E$39="Non-endemic"," ",IF(COUNTRY_INFO!C15=0," ",COUNTRY_INFO!C15))</f>
        <v>BAIA FARTA</v>
      </c>
      <c r="D15" s="15">
        <f>IF(INTRO!$E$39="Non-endemic",0,IF(INTRO!$E$39="Endemic but PC is not required",IF(COUNTRY_INFO!$H15=1,COUNTRY_INFO!F15+COUNTRY_INFO!G15,0),IF(COUNTRY_INFO!$H15=1,COUNTRY_INFO!F15+COUNTRY_INFO!G15,IF(COUNTRY_INFO!$I15=1,IF(COUNTRY_INFO!M15&gt;=(COUNTRY_INFO!F15+COUNTRY_INFO!G15),COUNTRY_INFO!F15+COUNTRY_INFO!G15,COUNTRY_INFO!$M15),0))))</f>
        <v>88949</v>
      </c>
      <c r="E15" s="16">
        <f>IF(AND(INTRO!$E$39="Non-endemic",INTRO!$E$37="Non-endemic"),"Not required",IF(INTRO!$E$39="Non-endemic","Treat with DEC",COUNTRY_INFO!P15))</f>
        <v>0</v>
      </c>
      <c r="F15" s="16">
        <f>IF(INTRO!$E$39&lt;&gt;"Non-endemic",COUNTRY_INFO!Q15,"Not required")</f>
        <v>1</v>
      </c>
      <c r="G15" s="15">
        <f>IF(COUNTRY_INFO!H15=1, IF($E15=1,$D15, 0),0)</f>
        <v>0</v>
      </c>
      <c r="H15" s="15">
        <f>IF(INTRO!$E$39&lt;&gt;"Endemic",0, IF(AND(COUNTRY_INFO!$I15=1,$F15&lt;&gt;0),IF(COUNTRY_INFO!M15&gt;=(COUNTRY_INFO!F15+COUNTRY_INFO!G15),COUNTRY_INFO!F15+COUNTRY_INFO!G15,COUNTRY_INFO!$M15), 0))</f>
        <v>88949</v>
      </c>
      <c r="I15" s="3"/>
      <c r="J15" s="15">
        <f t="shared" si="1"/>
        <v>88949</v>
      </c>
      <c r="K15" s="15">
        <f t="shared" si="2"/>
        <v>0</v>
      </c>
      <c r="L15" s="15">
        <f t="shared" si="3"/>
        <v>249057.19999999998</v>
      </c>
      <c r="M15" s="15">
        <f t="shared" si="4"/>
        <v>0</v>
      </c>
      <c r="N15" s="15">
        <f t="shared" si="5"/>
        <v>249057.19999999998</v>
      </c>
      <c r="O15" s="27"/>
      <c r="P15" s="17">
        <f t="shared" si="6"/>
        <v>249057.19999999998</v>
      </c>
      <c r="Q15" s="17">
        <f t="shared" si="7"/>
        <v>499</v>
      </c>
    </row>
    <row r="16" spans="1:17" x14ac:dyDescent="0.25">
      <c r="A16" s="14" t="str">
        <f>IF(INTRO!$E$39="Non-endemic"," ",IF(COUNTRY_INFO!A16=0," ",COUNTRY_INFO!A16))</f>
        <v>Angola</v>
      </c>
      <c r="B16" s="14" t="str">
        <f>IF(INTRO!$E$39="Non-endemic"," ",IF(COUNTRY_INFO!B16=0," ",COUNTRY_INFO!B16))</f>
        <v>BENGUELA</v>
      </c>
      <c r="C16" s="14" t="str">
        <f>IF(INTRO!$E$39="Non-endemic"," ",IF(COUNTRY_INFO!C16=0," ",COUNTRY_INFO!C16))</f>
        <v>BALOMBO</v>
      </c>
      <c r="D16" s="15">
        <f>IF(INTRO!$E$39="Non-endemic",0,IF(INTRO!$E$39="Endemic but PC is not required",IF(COUNTRY_INFO!$H16=1,COUNTRY_INFO!F16+COUNTRY_INFO!G16,0),IF(COUNTRY_INFO!$H16=1,COUNTRY_INFO!F16+COUNTRY_INFO!G16,IF(COUNTRY_INFO!$I16=1,IF(COUNTRY_INFO!M16&gt;=(COUNTRY_INFO!F16+COUNTRY_INFO!G16),COUNTRY_INFO!F16+COUNTRY_INFO!G16,COUNTRY_INFO!$M16),0))))</f>
        <v>85780</v>
      </c>
      <c r="E16" s="16">
        <f>IF(AND(INTRO!$E$39="Non-endemic",INTRO!$E$37="Non-endemic"),"Not required",IF(INTRO!$E$39="Non-endemic","Treat with DEC",COUNTRY_INFO!P16))</f>
        <v>0</v>
      </c>
      <c r="F16" s="16">
        <f>IF(INTRO!$E$39&lt;&gt;"Non-endemic",COUNTRY_INFO!Q16,"Not required")</f>
        <v>1</v>
      </c>
      <c r="G16" s="15">
        <f>IF(COUNTRY_INFO!H16=1, IF($E16=1,$D16, 0),0)</f>
        <v>0</v>
      </c>
      <c r="H16" s="15">
        <f>IF(INTRO!$E$39&lt;&gt;"Endemic",0, IF(AND(COUNTRY_INFO!$I16=1,$F16&lt;&gt;0),IF(COUNTRY_INFO!M16&gt;=(COUNTRY_INFO!F16+COUNTRY_INFO!G16),COUNTRY_INFO!F16+COUNTRY_INFO!G16,COUNTRY_INFO!$M16), 0))</f>
        <v>85780</v>
      </c>
      <c r="I16" s="3"/>
      <c r="J16" s="15">
        <f t="shared" si="1"/>
        <v>85780</v>
      </c>
      <c r="K16" s="15">
        <f t="shared" si="2"/>
        <v>0</v>
      </c>
      <c r="L16" s="15">
        <f t="shared" si="3"/>
        <v>240183.99999999997</v>
      </c>
      <c r="M16" s="15">
        <f t="shared" si="4"/>
        <v>0</v>
      </c>
      <c r="N16" s="15">
        <f t="shared" si="5"/>
        <v>240183.99999999997</v>
      </c>
      <c r="O16" s="27"/>
      <c r="P16" s="17">
        <f t="shared" si="6"/>
        <v>240183.99999999997</v>
      </c>
      <c r="Q16" s="17">
        <f t="shared" si="7"/>
        <v>481</v>
      </c>
    </row>
    <row r="17" spans="1:17" x14ac:dyDescent="0.25">
      <c r="A17" s="14" t="str">
        <f>IF(INTRO!$E$39="Non-endemic"," ",IF(COUNTRY_INFO!A17=0," ",COUNTRY_INFO!A17))</f>
        <v>Angola</v>
      </c>
      <c r="B17" s="14" t="str">
        <f>IF(INTRO!$E$39="Non-endemic"," ",IF(COUNTRY_INFO!B17=0," ",COUNTRY_INFO!B17))</f>
        <v>BENGUELA</v>
      </c>
      <c r="C17" s="14" t="str">
        <f>IF(INTRO!$E$39="Non-endemic"," ",IF(COUNTRY_INFO!C17=0," ",COUNTRY_INFO!C17))</f>
        <v>BENGUELA</v>
      </c>
      <c r="D17" s="15">
        <f>IF(INTRO!$E$39="Non-endemic",0,IF(INTRO!$E$39="Endemic but PC is not required",IF(COUNTRY_INFO!$H17=1,COUNTRY_INFO!F17+COUNTRY_INFO!G17,0),IF(COUNTRY_INFO!$H17=1,COUNTRY_INFO!F17+COUNTRY_INFO!G17,IF(COUNTRY_INFO!$I17=1,IF(COUNTRY_INFO!M17&gt;=(COUNTRY_INFO!F17+COUNTRY_INFO!G17),COUNTRY_INFO!F17+COUNTRY_INFO!G17,COUNTRY_INFO!$M17),0))))</f>
        <v>0</v>
      </c>
      <c r="E17" s="16">
        <f>IF(AND(INTRO!$E$39="Non-endemic",INTRO!$E$37="Non-endemic"),"Not required",IF(INTRO!$E$39="Non-endemic","Treat with DEC",COUNTRY_INFO!P17))</f>
        <v>0</v>
      </c>
      <c r="F17" s="16">
        <f>IF(INTRO!$E$39&lt;&gt;"Non-endemic",COUNTRY_INFO!Q17,"Not required")</f>
        <v>0</v>
      </c>
      <c r="G17" s="15">
        <f>IF(COUNTRY_INFO!H17=1, IF($E17=1,$D17, 0),0)</f>
        <v>0</v>
      </c>
      <c r="H17" s="15">
        <f>IF(INTRO!$E$39&lt;&gt;"Endemic",0, IF(AND(COUNTRY_INFO!$I17=1,$F17&lt;&gt;0),IF(COUNTRY_INFO!M17&gt;=(COUNTRY_INFO!F17+COUNTRY_INFO!G17),COUNTRY_INFO!F17+COUNTRY_INFO!G17,COUNTRY_INFO!$M17), 0))</f>
        <v>0</v>
      </c>
      <c r="I17" s="3"/>
      <c r="J17" s="15">
        <f t="shared" si="1"/>
        <v>0</v>
      </c>
      <c r="K17" s="15">
        <f t="shared" si="2"/>
        <v>0</v>
      </c>
      <c r="L17" s="15">
        <f t="shared" si="3"/>
        <v>0</v>
      </c>
      <c r="M17" s="15">
        <f t="shared" si="4"/>
        <v>0</v>
      </c>
      <c r="N17" s="15">
        <f t="shared" si="5"/>
        <v>0</v>
      </c>
      <c r="O17" s="27"/>
      <c r="P17" s="17">
        <f t="shared" si="6"/>
        <v>0</v>
      </c>
      <c r="Q17" s="17">
        <f t="shared" si="7"/>
        <v>0</v>
      </c>
    </row>
    <row r="18" spans="1:17" x14ac:dyDescent="0.25">
      <c r="A18" s="14" t="str">
        <f>IF(INTRO!$E$39="Non-endemic"," ",IF(COUNTRY_INFO!A18=0," ",COUNTRY_INFO!A18))</f>
        <v>Angola</v>
      </c>
      <c r="B18" s="14" t="str">
        <f>IF(INTRO!$E$39="Non-endemic"," ",IF(COUNTRY_INFO!B18=0," ",COUNTRY_INFO!B18))</f>
        <v>BENGUELA</v>
      </c>
      <c r="C18" s="14" t="str">
        <f>IF(INTRO!$E$39="Non-endemic"," ",IF(COUNTRY_INFO!C18=0," ",COUNTRY_INFO!C18))</f>
        <v>BOCOIO</v>
      </c>
      <c r="D18" s="15">
        <f>IF(INTRO!$E$39="Non-endemic",0,IF(INTRO!$E$39="Endemic but PC is not required",IF(COUNTRY_INFO!$H18=1,COUNTRY_INFO!F18+COUNTRY_INFO!G18,0),IF(COUNTRY_INFO!$H18=1,COUNTRY_INFO!F18+COUNTRY_INFO!G18,IF(COUNTRY_INFO!$I18=1,IF(COUNTRY_INFO!M18&gt;=(COUNTRY_INFO!F18+COUNTRY_INFO!G18),COUNTRY_INFO!F18+COUNTRY_INFO!G18,COUNTRY_INFO!$M18),0))))</f>
        <v>0</v>
      </c>
      <c r="E18" s="16">
        <f>IF(AND(INTRO!$E$39="Non-endemic",INTRO!$E$37="Non-endemic"),"Not required",IF(INTRO!$E$39="Non-endemic","Treat with DEC",COUNTRY_INFO!P18))</f>
        <v>0</v>
      </c>
      <c r="F18" s="16">
        <f>IF(INTRO!$E$39&lt;&gt;"Non-endemic",COUNTRY_INFO!Q18,"Not required")</f>
        <v>0</v>
      </c>
      <c r="G18" s="15">
        <f>IF(COUNTRY_INFO!H18=1, IF($E18=1,$D18, 0),0)</f>
        <v>0</v>
      </c>
      <c r="H18" s="15">
        <f>IF(INTRO!$E$39&lt;&gt;"Endemic",0, IF(AND(COUNTRY_INFO!$I18=1,$F18&lt;&gt;0),IF(COUNTRY_INFO!M18&gt;=(COUNTRY_INFO!F18+COUNTRY_INFO!G18),COUNTRY_INFO!F18+COUNTRY_INFO!G18,COUNTRY_INFO!$M18), 0))</f>
        <v>0</v>
      </c>
      <c r="I18" s="3"/>
      <c r="J18" s="15">
        <f t="shared" si="1"/>
        <v>0</v>
      </c>
      <c r="K18" s="15">
        <f t="shared" si="2"/>
        <v>0</v>
      </c>
      <c r="L18" s="15">
        <f t="shared" si="3"/>
        <v>0</v>
      </c>
      <c r="M18" s="15">
        <f t="shared" si="4"/>
        <v>0</v>
      </c>
      <c r="N18" s="15">
        <f t="shared" si="5"/>
        <v>0</v>
      </c>
      <c r="O18" s="27"/>
      <c r="P18" s="17">
        <f t="shared" si="6"/>
        <v>0</v>
      </c>
      <c r="Q18" s="17">
        <f t="shared" si="7"/>
        <v>0</v>
      </c>
    </row>
    <row r="19" spans="1:17" x14ac:dyDescent="0.25">
      <c r="A19" s="14" t="str">
        <f>IF(INTRO!$E$39="Non-endemic"," ",IF(COUNTRY_INFO!A19=0," ",COUNTRY_INFO!A19))</f>
        <v>Angola</v>
      </c>
      <c r="B19" s="14" t="str">
        <f>IF(INTRO!$E$39="Non-endemic"," ",IF(COUNTRY_INFO!B19=0," ",COUNTRY_INFO!B19))</f>
        <v>BENGUELA</v>
      </c>
      <c r="C19" s="14" t="str">
        <f>IF(INTRO!$E$39="Non-endemic"," ",IF(COUNTRY_INFO!C19=0," ",COUNTRY_INFO!C19))</f>
        <v>CAIMBAMBO</v>
      </c>
      <c r="D19" s="15">
        <f>IF(INTRO!$E$39="Non-endemic",0,IF(INTRO!$E$39="Endemic but PC is not required",IF(COUNTRY_INFO!$H19=1,COUNTRY_INFO!F19+COUNTRY_INFO!G19,0),IF(COUNTRY_INFO!$H19=1,COUNTRY_INFO!F19+COUNTRY_INFO!G19,IF(COUNTRY_INFO!$I19=1,IF(COUNTRY_INFO!M19&gt;=(COUNTRY_INFO!F19+COUNTRY_INFO!G19),COUNTRY_INFO!F19+COUNTRY_INFO!G19,COUNTRY_INFO!$M19),0))))</f>
        <v>69711</v>
      </c>
      <c r="E19" s="16">
        <f>IF(AND(INTRO!$E$39="Non-endemic",INTRO!$E$37="Non-endemic"),"Not required",IF(INTRO!$E$39="Non-endemic","Treat with DEC",COUNTRY_INFO!P19))</f>
        <v>0</v>
      </c>
      <c r="F19" s="16">
        <f>IF(INTRO!$E$39&lt;&gt;"Non-endemic",COUNTRY_INFO!Q19,"Not required")</f>
        <v>1</v>
      </c>
      <c r="G19" s="15">
        <f>IF(COUNTRY_INFO!H19=1, IF($E19=1,$D19, 0),0)</f>
        <v>0</v>
      </c>
      <c r="H19" s="15">
        <f>IF(INTRO!$E$39&lt;&gt;"Endemic",0, IF(AND(COUNTRY_INFO!$I19=1,$F19&lt;&gt;0),IF(COUNTRY_INFO!M19&gt;=(COUNTRY_INFO!F19+COUNTRY_INFO!G19),COUNTRY_INFO!F19+COUNTRY_INFO!G19,COUNTRY_INFO!$M19), 0))</f>
        <v>69711</v>
      </c>
      <c r="I19" s="3"/>
      <c r="J19" s="15">
        <f t="shared" si="1"/>
        <v>69711</v>
      </c>
      <c r="K19" s="15">
        <f t="shared" si="2"/>
        <v>0</v>
      </c>
      <c r="L19" s="15">
        <f t="shared" si="3"/>
        <v>195190.8</v>
      </c>
      <c r="M19" s="15">
        <f t="shared" si="4"/>
        <v>0</v>
      </c>
      <c r="N19" s="15">
        <f t="shared" si="5"/>
        <v>195190.8</v>
      </c>
      <c r="O19" s="27"/>
      <c r="P19" s="17">
        <f t="shared" si="6"/>
        <v>195190.8</v>
      </c>
      <c r="Q19" s="17">
        <f t="shared" si="7"/>
        <v>391</v>
      </c>
    </row>
    <row r="20" spans="1:17" x14ac:dyDescent="0.25">
      <c r="A20" s="14" t="str">
        <f>IF(INTRO!$E$39="Non-endemic"," ",IF(COUNTRY_INFO!A20=0," ",COUNTRY_INFO!A20))</f>
        <v>Angola</v>
      </c>
      <c r="B20" s="14" t="str">
        <f>IF(INTRO!$E$39="Non-endemic"," ",IF(COUNTRY_INFO!B20=0," ",COUNTRY_INFO!B20))</f>
        <v>BENGUELA</v>
      </c>
      <c r="C20" s="14" t="str">
        <f>IF(INTRO!$E$39="Non-endemic"," ",IF(COUNTRY_INFO!C20=0," ",COUNTRY_INFO!C20))</f>
        <v>CATUMBELA</v>
      </c>
      <c r="D20" s="15">
        <f>IF(INTRO!$E$39="Non-endemic",0,IF(INTRO!$E$39="Endemic but PC is not required",IF(COUNTRY_INFO!$H20=1,COUNTRY_INFO!F20+COUNTRY_INFO!G20,0),IF(COUNTRY_INFO!$H20=1,COUNTRY_INFO!F20+COUNTRY_INFO!G20,IF(COUNTRY_INFO!$I20=1,IF(COUNTRY_INFO!M20&gt;=(COUNTRY_INFO!F20+COUNTRY_INFO!G20),COUNTRY_INFO!F20+COUNTRY_INFO!G20,COUNTRY_INFO!$M20),0))))</f>
        <v>0</v>
      </c>
      <c r="E20" s="16">
        <f>IF(AND(INTRO!$E$39="Non-endemic",INTRO!$E$37="Non-endemic"),"Not required",IF(INTRO!$E$39="Non-endemic","Treat with DEC",COUNTRY_INFO!P20))</f>
        <v>0</v>
      </c>
      <c r="F20" s="16">
        <f>IF(INTRO!$E$39&lt;&gt;"Non-endemic",COUNTRY_INFO!Q20,"Not required")</f>
        <v>0</v>
      </c>
      <c r="G20" s="15">
        <f>IF(COUNTRY_INFO!H20=1, IF($E20=1,$D20, 0),0)</f>
        <v>0</v>
      </c>
      <c r="H20" s="15">
        <f>IF(INTRO!$E$39&lt;&gt;"Endemic",0, IF(AND(COUNTRY_INFO!$I20=1,$F20&lt;&gt;0),IF(COUNTRY_INFO!M20&gt;=(COUNTRY_INFO!F20+COUNTRY_INFO!G20),COUNTRY_INFO!F20+COUNTRY_INFO!G20,COUNTRY_INFO!$M20), 0))</f>
        <v>0</v>
      </c>
      <c r="I20" s="3"/>
      <c r="J20" s="15">
        <f t="shared" si="1"/>
        <v>0</v>
      </c>
      <c r="K20" s="15">
        <f t="shared" si="2"/>
        <v>0</v>
      </c>
      <c r="L20" s="15">
        <f t="shared" si="3"/>
        <v>0</v>
      </c>
      <c r="M20" s="15">
        <f t="shared" si="4"/>
        <v>0</v>
      </c>
      <c r="N20" s="15">
        <f t="shared" si="5"/>
        <v>0</v>
      </c>
      <c r="O20" s="27"/>
      <c r="P20" s="17">
        <f t="shared" si="6"/>
        <v>0</v>
      </c>
      <c r="Q20" s="17">
        <f t="shared" si="7"/>
        <v>0</v>
      </c>
    </row>
    <row r="21" spans="1:17" x14ac:dyDescent="0.25">
      <c r="A21" s="14" t="str">
        <f>IF(INTRO!$E$39="Non-endemic"," ",IF(COUNTRY_INFO!A21=0," ",COUNTRY_INFO!A21))</f>
        <v>Angola</v>
      </c>
      <c r="B21" s="14" t="str">
        <f>IF(INTRO!$E$39="Non-endemic"," ",IF(COUNTRY_INFO!B21=0," ",COUNTRY_INFO!B21))</f>
        <v>BENGUELA</v>
      </c>
      <c r="C21" s="14" t="str">
        <f>IF(INTRO!$E$39="Non-endemic"," ",IF(COUNTRY_INFO!C21=0," ",COUNTRY_INFO!C21))</f>
        <v>CHONGOROI</v>
      </c>
      <c r="D21" s="15">
        <f>IF(INTRO!$E$39="Non-endemic",0,IF(INTRO!$E$39="Endemic but PC is not required",IF(COUNTRY_INFO!$H21=1,COUNTRY_INFO!F21+COUNTRY_INFO!G21,0),IF(COUNTRY_INFO!$H21=1,COUNTRY_INFO!F21+COUNTRY_INFO!G21,IF(COUNTRY_INFO!$I21=1,IF(COUNTRY_INFO!M21&gt;=(COUNTRY_INFO!F21+COUNTRY_INFO!G21),COUNTRY_INFO!F21+COUNTRY_INFO!G21,COUNTRY_INFO!$M21),0))))</f>
        <v>70368</v>
      </c>
      <c r="E21" s="16">
        <f>IF(AND(INTRO!$E$39="Non-endemic",INTRO!$E$37="Non-endemic"),"Not required",IF(INTRO!$E$39="Non-endemic","Treat with DEC",COUNTRY_INFO!P21))</f>
        <v>0</v>
      </c>
      <c r="F21" s="16">
        <f>IF(INTRO!$E$39&lt;&gt;"Non-endemic",COUNTRY_INFO!Q21,"Not required")</f>
        <v>1</v>
      </c>
      <c r="G21" s="15">
        <f>IF(COUNTRY_INFO!H21=1, IF($E21=1,$D21, 0),0)</f>
        <v>0</v>
      </c>
      <c r="H21" s="15">
        <f>IF(INTRO!$E$39&lt;&gt;"Endemic",0, IF(AND(COUNTRY_INFO!$I21=1,$F21&lt;&gt;0),IF(COUNTRY_INFO!M21&gt;=(COUNTRY_INFO!F21+COUNTRY_INFO!G21),COUNTRY_INFO!F21+COUNTRY_INFO!G21,COUNTRY_INFO!$M21), 0))</f>
        <v>70368</v>
      </c>
      <c r="I21" s="3"/>
      <c r="J21" s="15">
        <f t="shared" si="1"/>
        <v>70368</v>
      </c>
      <c r="K21" s="15">
        <f t="shared" si="2"/>
        <v>0</v>
      </c>
      <c r="L21" s="15">
        <f t="shared" si="3"/>
        <v>197030.39999999999</v>
      </c>
      <c r="M21" s="15">
        <f t="shared" si="4"/>
        <v>0</v>
      </c>
      <c r="N21" s="15">
        <f t="shared" si="5"/>
        <v>197030.39999999999</v>
      </c>
      <c r="O21" s="27"/>
      <c r="P21" s="17">
        <f t="shared" si="6"/>
        <v>197030.39999999999</v>
      </c>
      <c r="Q21" s="17">
        <f t="shared" si="7"/>
        <v>395</v>
      </c>
    </row>
    <row r="22" spans="1:17" x14ac:dyDescent="0.25">
      <c r="A22" s="14" t="str">
        <f>IF(INTRO!$E$39="Non-endemic"," ",IF(COUNTRY_INFO!A22=0," ",COUNTRY_INFO!A22))</f>
        <v>Angola</v>
      </c>
      <c r="B22" s="14" t="str">
        <f>IF(INTRO!$E$39="Non-endemic"," ",IF(COUNTRY_INFO!B22=0," ",COUNTRY_INFO!B22))</f>
        <v>BENGUELA</v>
      </c>
      <c r="C22" s="14" t="str">
        <f>IF(INTRO!$E$39="Non-endemic"," ",IF(COUNTRY_INFO!C22=0," ",COUNTRY_INFO!C22))</f>
        <v>CUBAL</v>
      </c>
      <c r="D22" s="15">
        <f>IF(INTRO!$E$39="Non-endemic",0,IF(INTRO!$E$39="Endemic but PC is not required",IF(COUNTRY_INFO!$H22=1,COUNTRY_INFO!F22+COUNTRY_INFO!G22,0),IF(COUNTRY_INFO!$H22=1,COUNTRY_INFO!F22+COUNTRY_INFO!G22,IF(COUNTRY_INFO!$I22=1,IF(COUNTRY_INFO!M22&gt;=(COUNTRY_INFO!F22+COUNTRY_INFO!G22),COUNTRY_INFO!F22+COUNTRY_INFO!G22,COUNTRY_INFO!$M22),0))))</f>
        <v>248676</v>
      </c>
      <c r="E22" s="16">
        <f>IF(AND(INTRO!$E$39="Non-endemic",INTRO!$E$37="Non-endemic"),"Not required",IF(INTRO!$E$39="Non-endemic","Treat with DEC",COUNTRY_INFO!P22))</f>
        <v>0</v>
      </c>
      <c r="F22" s="16">
        <f>IF(INTRO!$E$39&lt;&gt;"Non-endemic",COUNTRY_INFO!Q22,"Not required")</f>
        <v>1</v>
      </c>
      <c r="G22" s="15">
        <f>IF(COUNTRY_INFO!H22=1, IF($E22=1,$D22, 0),0)</f>
        <v>0</v>
      </c>
      <c r="H22" s="15">
        <f>IF(INTRO!$E$39&lt;&gt;"Endemic",0, IF(AND(COUNTRY_INFO!$I22=1,$F22&lt;&gt;0),IF(COUNTRY_INFO!M22&gt;=(COUNTRY_INFO!F22+COUNTRY_INFO!G22),COUNTRY_INFO!F22+COUNTRY_INFO!G22,COUNTRY_INFO!$M22), 0))</f>
        <v>248676</v>
      </c>
      <c r="I22" s="3"/>
      <c r="J22" s="15">
        <f t="shared" si="1"/>
        <v>248676</v>
      </c>
      <c r="K22" s="15">
        <f t="shared" si="2"/>
        <v>0</v>
      </c>
      <c r="L22" s="15">
        <f t="shared" si="3"/>
        <v>696292.79999999993</v>
      </c>
      <c r="M22" s="15">
        <f t="shared" si="4"/>
        <v>0</v>
      </c>
      <c r="N22" s="15">
        <f t="shared" si="5"/>
        <v>696292.79999999993</v>
      </c>
      <c r="O22" s="27"/>
      <c r="P22" s="17">
        <f t="shared" si="6"/>
        <v>696292.79999999993</v>
      </c>
      <c r="Q22" s="17">
        <f t="shared" si="7"/>
        <v>1393</v>
      </c>
    </row>
    <row r="23" spans="1:17" x14ac:dyDescent="0.25">
      <c r="A23" s="14" t="str">
        <f>IF(INTRO!$E$39="Non-endemic"," ",IF(COUNTRY_INFO!A23=0," ",COUNTRY_INFO!A23))</f>
        <v>Angola</v>
      </c>
      <c r="B23" s="14" t="str">
        <f>IF(INTRO!$E$39="Non-endemic"," ",IF(COUNTRY_INFO!B23=0," ",COUNTRY_INFO!B23))</f>
        <v>BENGUELA</v>
      </c>
      <c r="C23" s="14" t="str">
        <f>IF(INTRO!$E$39="Non-endemic"," ",IF(COUNTRY_INFO!C23=0," ",COUNTRY_INFO!C23))</f>
        <v>GANDA</v>
      </c>
      <c r="D23" s="15">
        <f>IF(INTRO!$E$39="Non-endemic",0,IF(INTRO!$E$39="Endemic but PC is not required",IF(COUNTRY_INFO!$H23=1,COUNTRY_INFO!F23+COUNTRY_INFO!G23,0),IF(COUNTRY_INFO!$H23=1,COUNTRY_INFO!F23+COUNTRY_INFO!G23,IF(COUNTRY_INFO!$I23=1,IF(COUNTRY_INFO!M23&gt;=(COUNTRY_INFO!F23+COUNTRY_INFO!G23),COUNTRY_INFO!F23+COUNTRY_INFO!G23,COUNTRY_INFO!$M23),0))))</f>
        <v>0</v>
      </c>
      <c r="E23" s="16">
        <f>IF(AND(INTRO!$E$39="Non-endemic",INTRO!$E$37="Non-endemic"),"Not required",IF(INTRO!$E$39="Non-endemic","Treat with DEC",COUNTRY_INFO!P23))</f>
        <v>0</v>
      </c>
      <c r="F23" s="16">
        <f>IF(INTRO!$E$39&lt;&gt;"Non-endemic",COUNTRY_INFO!Q23,"Not required")</f>
        <v>0</v>
      </c>
      <c r="G23" s="15">
        <f>IF(COUNTRY_INFO!H23=1, IF($E23=1,$D23, 0),0)</f>
        <v>0</v>
      </c>
      <c r="H23" s="15">
        <f>IF(INTRO!$E$39&lt;&gt;"Endemic",0, IF(AND(COUNTRY_INFO!$I23=1,$F23&lt;&gt;0),IF(COUNTRY_INFO!M23&gt;=(COUNTRY_INFO!F23+COUNTRY_INFO!G23),COUNTRY_INFO!F23+COUNTRY_INFO!G23,COUNTRY_INFO!$M23), 0))</f>
        <v>0</v>
      </c>
      <c r="I23" s="3"/>
      <c r="J23" s="15">
        <f t="shared" si="1"/>
        <v>0</v>
      </c>
      <c r="K23" s="15">
        <f t="shared" si="2"/>
        <v>0</v>
      </c>
      <c r="L23" s="15">
        <f t="shared" si="3"/>
        <v>0</v>
      </c>
      <c r="M23" s="15">
        <f t="shared" si="4"/>
        <v>0</v>
      </c>
      <c r="N23" s="15">
        <f t="shared" si="5"/>
        <v>0</v>
      </c>
      <c r="O23" s="27"/>
      <c r="P23" s="17">
        <f t="shared" si="6"/>
        <v>0</v>
      </c>
      <c r="Q23" s="17">
        <f t="shared" si="7"/>
        <v>0</v>
      </c>
    </row>
    <row r="24" spans="1:17" x14ac:dyDescent="0.25">
      <c r="A24" s="14" t="str">
        <f>IF(INTRO!$E$39="Non-endemic"," ",IF(COUNTRY_INFO!A24=0," ",COUNTRY_INFO!A24))</f>
        <v>Angola</v>
      </c>
      <c r="B24" s="14" t="str">
        <f>IF(INTRO!$E$39="Non-endemic"," ",IF(COUNTRY_INFO!B24=0," ",COUNTRY_INFO!B24))</f>
        <v>BENGUELA</v>
      </c>
      <c r="C24" s="14" t="str">
        <f>IF(INTRO!$E$39="Non-endemic"," ",IF(COUNTRY_INFO!C24=0," ",COUNTRY_INFO!C24))</f>
        <v>LOBITO</v>
      </c>
      <c r="D24" s="15">
        <f>IF(INTRO!$E$39="Non-endemic",0,IF(INTRO!$E$39="Endemic but PC is not required",IF(COUNTRY_INFO!$H24=1,COUNTRY_INFO!F24+COUNTRY_INFO!G24,0),IF(COUNTRY_INFO!$H24=1,COUNTRY_INFO!F24+COUNTRY_INFO!G24,IF(COUNTRY_INFO!$I24=1,IF(COUNTRY_INFO!M24&gt;=(COUNTRY_INFO!F24+COUNTRY_INFO!G24),COUNTRY_INFO!F24+COUNTRY_INFO!G24,COUNTRY_INFO!$M24),0))))</f>
        <v>0</v>
      </c>
      <c r="E24" s="16">
        <f>IF(AND(INTRO!$E$39="Non-endemic",INTRO!$E$37="Non-endemic"),"Not required",IF(INTRO!$E$39="Non-endemic","Treat with DEC",COUNTRY_INFO!P24))</f>
        <v>0</v>
      </c>
      <c r="F24" s="16">
        <f>IF(INTRO!$E$39&lt;&gt;"Non-endemic",COUNTRY_INFO!Q24,"Not required")</f>
        <v>0</v>
      </c>
      <c r="G24" s="15">
        <f>IF(COUNTRY_INFO!H24=1, IF($E24=1,$D24, 0),0)</f>
        <v>0</v>
      </c>
      <c r="H24" s="15">
        <f>IF(INTRO!$E$39&lt;&gt;"Endemic",0, IF(AND(COUNTRY_INFO!$I24=1,$F24&lt;&gt;0),IF(COUNTRY_INFO!M24&gt;=(COUNTRY_INFO!F24+COUNTRY_INFO!G24),COUNTRY_INFO!F24+COUNTRY_INFO!G24,COUNTRY_INFO!$M24), 0))</f>
        <v>0</v>
      </c>
      <c r="I24" s="3"/>
      <c r="J24" s="15">
        <f t="shared" si="1"/>
        <v>0</v>
      </c>
      <c r="K24" s="15">
        <f t="shared" si="2"/>
        <v>0</v>
      </c>
      <c r="L24" s="15">
        <f t="shared" si="3"/>
        <v>0</v>
      </c>
      <c r="M24" s="15">
        <f t="shared" si="4"/>
        <v>0</v>
      </c>
      <c r="N24" s="15">
        <f t="shared" si="5"/>
        <v>0</v>
      </c>
      <c r="O24" s="27"/>
      <c r="P24" s="17">
        <f t="shared" si="6"/>
        <v>0</v>
      </c>
      <c r="Q24" s="17">
        <f t="shared" si="7"/>
        <v>0</v>
      </c>
    </row>
    <row r="25" spans="1:17" x14ac:dyDescent="0.25">
      <c r="A25" s="14" t="str">
        <f>IF(INTRO!$E$39="Non-endemic"," ",IF(COUNTRY_INFO!A25=0," ",COUNTRY_INFO!A25))</f>
        <v>Angola</v>
      </c>
      <c r="B25" s="14" t="str">
        <f>IF(INTRO!$E$39="Non-endemic"," ",IF(COUNTRY_INFO!B25=0," ",COUNTRY_INFO!B25))</f>
        <v>BIE</v>
      </c>
      <c r="C25" s="14" t="str">
        <f>IF(INTRO!$E$39="Non-endemic"," ",IF(COUNTRY_INFO!C25=0," ",COUNTRY_INFO!C25))</f>
        <v>ANDULO</v>
      </c>
      <c r="D25" s="15">
        <f>IF(INTRO!$E$39="Non-endemic",0,IF(INTRO!$E$39="Endemic but PC is not required",IF(COUNTRY_INFO!$H25=1,COUNTRY_INFO!F25+COUNTRY_INFO!G25,0),IF(COUNTRY_INFO!$H25=1,COUNTRY_INFO!F25+COUNTRY_INFO!G25,IF(COUNTRY_INFO!$I25=1,IF(COUNTRY_INFO!M25&gt;=(COUNTRY_INFO!F25+COUNTRY_INFO!G25),COUNTRY_INFO!F25+COUNTRY_INFO!G25,COUNTRY_INFO!$M25),0))))</f>
        <v>202781</v>
      </c>
      <c r="E25" s="16">
        <f>IF(AND(INTRO!$E$39="Non-endemic",INTRO!$E$37="Non-endemic"),"Not required",IF(INTRO!$E$39="Non-endemic","Treat with DEC",COUNTRY_INFO!P25))</f>
        <v>1</v>
      </c>
      <c r="F25" s="16">
        <f>IF(INTRO!$E$39&lt;&gt;"Non-endemic",COUNTRY_INFO!Q25,"Not required")</f>
        <v>1</v>
      </c>
      <c r="G25" s="15">
        <f>IF(COUNTRY_INFO!H25=1, IF($E25=1,$D25, 0),0)</f>
        <v>202781</v>
      </c>
      <c r="H25" s="15">
        <f>IF(INTRO!$E$39&lt;&gt;"Endemic",0, IF(AND(COUNTRY_INFO!$I25=1,$F25&lt;&gt;0),IF(COUNTRY_INFO!M25&gt;=(COUNTRY_INFO!F25+COUNTRY_INFO!G25),COUNTRY_INFO!F25+COUNTRY_INFO!G25,COUNTRY_INFO!$M25), 0))</f>
        <v>202781</v>
      </c>
      <c r="I25" s="3"/>
      <c r="J25" s="15">
        <f t="shared" si="1"/>
        <v>202781</v>
      </c>
      <c r="K25" s="15">
        <f t="shared" si="2"/>
        <v>0</v>
      </c>
      <c r="L25" s="15">
        <f t="shared" si="3"/>
        <v>0</v>
      </c>
      <c r="M25" s="15">
        <f t="shared" si="4"/>
        <v>567786.79999999993</v>
      </c>
      <c r="N25" s="15">
        <f t="shared" si="5"/>
        <v>567786.79999999993</v>
      </c>
      <c r="O25" s="27"/>
      <c r="P25" s="17">
        <f t="shared" si="6"/>
        <v>567786.79999999993</v>
      </c>
      <c r="Q25" s="17">
        <f t="shared" si="7"/>
        <v>1136</v>
      </c>
    </row>
    <row r="26" spans="1:17" x14ac:dyDescent="0.25">
      <c r="A26" s="14" t="str">
        <f>IF(INTRO!$E$39="Non-endemic"," ",IF(COUNTRY_INFO!A26=0," ",COUNTRY_INFO!A26))</f>
        <v>Angola</v>
      </c>
      <c r="B26" s="14" t="str">
        <f>IF(INTRO!$E$39="Non-endemic"," ",IF(COUNTRY_INFO!B26=0," ",COUNTRY_INFO!B26))</f>
        <v>BIE</v>
      </c>
      <c r="C26" s="14" t="str">
        <f>IF(INTRO!$E$39="Non-endemic"," ",IF(COUNTRY_INFO!C26=0," ",COUNTRY_INFO!C26))</f>
        <v>CAMACUPA</v>
      </c>
      <c r="D26" s="15">
        <f>IF(INTRO!$E$39="Non-endemic",0,IF(INTRO!$E$39="Endemic but PC is not required",IF(COUNTRY_INFO!$H26=1,COUNTRY_INFO!F26+COUNTRY_INFO!G26,0),IF(COUNTRY_INFO!$H26=1,COUNTRY_INFO!F26+COUNTRY_INFO!G26,IF(COUNTRY_INFO!$I26=1,IF(COUNTRY_INFO!M26&gt;=(COUNTRY_INFO!F26+COUNTRY_INFO!G26),COUNTRY_INFO!F26+COUNTRY_INFO!G26,COUNTRY_INFO!$M26),0))))</f>
        <v>122432</v>
      </c>
      <c r="E26" s="16">
        <f>IF(AND(INTRO!$E$39="Non-endemic",INTRO!$E$37="Non-endemic"),"Not required",IF(INTRO!$E$39="Non-endemic","Treat with DEC",COUNTRY_INFO!P26))</f>
        <v>1</v>
      </c>
      <c r="F26" s="16">
        <f>IF(INTRO!$E$39&lt;&gt;"Non-endemic",COUNTRY_INFO!Q26,"Not required")</f>
        <v>1</v>
      </c>
      <c r="G26" s="15">
        <f>IF(COUNTRY_INFO!H26=1, IF($E26=1,$D26, 0),0)</f>
        <v>122432</v>
      </c>
      <c r="H26" s="15">
        <f>IF(INTRO!$E$39&lt;&gt;"Endemic",0, IF(AND(COUNTRY_INFO!$I26=1,$F26&lt;&gt;0),IF(COUNTRY_INFO!M26&gt;=(COUNTRY_INFO!F26+COUNTRY_INFO!G26),COUNTRY_INFO!F26+COUNTRY_INFO!G26,COUNTRY_INFO!$M26), 0))</f>
        <v>122432</v>
      </c>
      <c r="I26" s="3"/>
      <c r="J26" s="15">
        <f t="shared" si="1"/>
        <v>122432</v>
      </c>
      <c r="K26" s="15">
        <f t="shared" si="2"/>
        <v>0</v>
      </c>
      <c r="L26" s="15">
        <f t="shared" si="3"/>
        <v>0</v>
      </c>
      <c r="M26" s="15">
        <f t="shared" si="4"/>
        <v>342809.59999999998</v>
      </c>
      <c r="N26" s="15">
        <f t="shared" si="5"/>
        <v>342809.59999999998</v>
      </c>
      <c r="O26" s="27"/>
      <c r="P26" s="17">
        <f t="shared" si="6"/>
        <v>342809.59999999998</v>
      </c>
      <c r="Q26" s="17">
        <f t="shared" si="7"/>
        <v>686</v>
      </c>
    </row>
    <row r="27" spans="1:17" x14ac:dyDescent="0.25">
      <c r="A27" s="14" t="str">
        <f>IF(INTRO!$E$39="Non-endemic"," ",IF(COUNTRY_INFO!A27=0," ",COUNTRY_INFO!A27))</f>
        <v>Angola</v>
      </c>
      <c r="B27" s="14" t="str">
        <f>IF(INTRO!$E$39="Non-endemic"," ",IF(COUNTRY_INFO!B27=0," ",COUNTRY_INFO!B27))</f>
        <v>BIE</v>
      </c>
      <c r="C27" s="14" t="str">
        <f>IF(INTRO!$E$39="Non-endemic"," ",IF(COUNTRY_INFO!C27=0," ",COUNTRY_INFO!C27))</f>
        <v>CATABOLA</v>
      </c>
      <c r="D27" s="15">
        <f>IF(INTRO!$E$39="Non-endemic",0,IF(INTRO!$E$39="Endemic but PC is not required",IF(COUNTRY_INFO!$H27=1,COUNTRY_INFO!F27+COUNTRY_INFO!G27,0),IF(COUNTRY_INFO!$H27=1,COUNTRY_INFO!F27+COUNTRY_INFO!G27,IF(COUNTRY_INFO!$I27=1,IF(COUNTRY_INFO!M27&gt;=(COUNTRY_INFO!F27+COUNTRY_INFO!G27),COUNTRY_INFO!F27+COUNTRY_INFO!G27,COUNTRY_INFO!$M27),0))))</f>
        <v>102158</v>
      </c>
      <c r="E27" s="16">
        <f>IF(AND(INTRO!$E$39="Non-endemic",INTRO!$E$37="Non-endemic"),"Not required",IF(INTRO!$E$39="Non-endemic","Treat with DEC",COUNTRY_INFO!P27))</f>
        <v>1</v>
      </c>
      <c r="F27" s="16">
        <f>IF(INTRO!$E$39&lt;&gt;"Non-endemic",COUNTRY_INFO!Q27,"Not required")</f>
        <v>1</v>
      </c>
      <c r="G27" s="15">
        <f>IF(COUNTRY_INFO!H27=1, IF($E27=1,$D27, 0),0)</f>
        <v>102158</v>
      </c>
      <c r="H27" s="15">
        <f>IF(INTRO!$E$39&lt;&gt;"Endemic",0, IF(AND(COUNTRY_INFO!$I27=1,$F27&lt;&gt;0),IF(COUNTRY_INFO!M27&gt;=(COUNTRY_INFO!F27+COUNTRY_INFO!G27),COUNTRY_INFO!F27+COUNTRY_INFO!G27,COUNTRY_INFO!$M27), 0))</f>
        <v>102158</v>
      </c>
      <c r="I27" s="3"/>
      <c r="J27" s="15">
        <f t="shared" si="1"/>
        <v>102158</v>
      </c>
      <c r="K27" s="15">
        <f t="shared" si="2"/>
        <v>0</v>
      </c>
      <c r="L27" s="15">
        <f t="shared" si="3"/>
        <v>0</v>
      </c>
      <c r="M27" s="15">
        <f t="shared" si="4"/>
        <v>286042.39999999997</v>
      </c>
      <c r="N27" s="15">
        <f t="shared" si="5"/>
        <v>286042.39999999997</v>
      </c>
      <c r="O27" s="27"/>
      <c r="P27" s="17">
        <f t="shared" si="6"/>
        <v>286042.39999999997</v>
      </c>
      <c r="Q27" s="17">
        <f t="shared" si="7"/>
        <v>573</v>
      </c>
    </row>
    <row r="28" spans="1:17" x14ac:dyDescent="0.25">
      <c r="A28" s="14" t="str">
        <f>IF(INTRO!$E$39="Non-endemic"," ",IF(COUNTRY_INFO!A28=0," ",COUNTRY_INFO!A28))</f>
        <v>Angola</v>
      </c>
      <c r="B28" s="14" t="str">
        <f>IF(INTRO!$E$39="Non-endemic"," ",IF(COUNTRY_INFO!B28=0," ",COUNTRY_INFO!B28))</f>
        <v>BIE</v>
      </c>
      <c r="C28" s="14" t="str">
        <f>IF(INTRO!$E$39="Non-endemic"," ",IF(COUNTRY_INFO!C28=0," ",COUNTRY_INFO!C28))</f>
        <v>CHINGUAR</v>
      </c>
      <c r="D28" s="15">
        <f>IF(INTRO!$E$39="Non-endemic",0,IF(INTRO!$E$39="Endemic but PC is not required",IF(COUNTRY_INFO!$H28=1,COUNTRY_INFO!F28+COUNTRY_INFO!G28,0),IF(COUNTRY_INFO!$H28=1,COUNTRY_INFO!F28+COUNTRY_INFO!G28,IF(COUNTRY_INFO!$I28=1,IF(COUNTRY_INFO!M28&gt;=(COUNTRY_INFO!F28+COUNTRY_INFO!G28),COUNTRY_INFO!F28+COUNTRY_INFO!G28,COUNTRY_INFO!$M28),0))))</f>
        <v>101455</v>
      </c>
      <c r="E28" s="16">
        <f>IF(AND(INTRO!$E$39="Non-endemic",INTRO!$E$37="Non-endemic"),"Not required",IF(INTRO!$E$39="Non-endemic","Treat with DEC",COUNTRY_INFO!P28))</f>
        <v>0</v>
      </c>
      <c r="F28" s="16">
        <f>IF(INTRO!$E$39&lt;&gt;"Non-endemic",COUNTRY_INFO!Q28,"Not required")</f>
        <v>1</v>
      </c>
      <c r="G28" s="15">
        <f>IF(COUNTRY_INFO!H28=1, IF($E28=1,$D28, 0),0)</f>
        <v>0</v>
      </c>
      <c r="H28" s="15">
        <f>IF(INTRO!$E$39&lt;&gt;"Endemic",0, IF(AND(COUNTRY_INFO!$I28=1,$F28&lt;&gt;0),IF(COUNTRY_INFO!M28&gt;=(COUNTRY_INFO!F28+COUNTRY_INFO!G28),COUNTRY_INFO!F28+COUNTRY_INFO!G28,COUNTRY_INFO!$M28), 0))</f>
        <v>101455</v>
      </c>
      <c r="I28" s="3"/>
      <c r="J28" s="15">
        <f t="shared" si="1"/>
        <v>101455</v>
      </c>
      <c r="K28" s="15">
        <f t="shared" si="2"/>
        <v>0</v>
      </c>
      <c r="L28" s="15">
        <f t="shared" si="3"/>
        <v>284074</v>
      </c>
      <c r="M28" s="15">
        <f t="shared" si="4"/>
        <v>0</v>
      </c>
      <c r="N28" s="15">
        <f t="shared" si="5"/>
        <v>284074</v>
      </c>
      <c r="O28" s="27"/>
      <c r="P28" s="17">
        <f t="shared" si="6"/>
        <v>284074</v>
      </c>
      <c r="Q28" s="17">
        <f t="shared" si="7"/>
        <v>569</v>
      </c>
    </row>
    <row r="29" spans="1:17" x14ac:dyDescent="0.25">
      <c r="A29" s="14" t="str">
        <f>IF(INTRO!$E$39="Non-endemic"," ",IF(COUNTRY_INFO!A29=0," ",COUNTRY_INFO!A29))</f>
        <v>Angola</v>
      </c>
      <c r="B29" s="14" t="str">
        <f>IF(INTRO!$E$39="Non-endemic"," ",IF(COUNTRY_INFO!B29=0," ",COUNTRY_INFO!B29))</f>
        <v>BIE</v>
      </c>
      <c r="C29" s="14" t="str">
        <f>IF(INTRO!$E$39="Non-endemic"," ",IF(COUNTRY_INFO!C29=0," ",COUNTRY_INFO!C29))</f>
        <v>CHITEMBO</v>
      </c>
      <c r="D29" s="15">
        <f>IF(INTRO!$E$39="Non-endemic",0,IF(INTRO!$E$39="Endemic but PC is not required",IF(COUNTRY_INFO!$H29=1,COUNTRY_INFO!F29+COUNTRY_INFO!G29,0),IF(COUNTRY_INFO!$H29=1,COUNTRY_INFO!F29+COUNTRY_INFO!G29,IF(COUNTRY_INFO!$I29=1,IF(COUNTRY_INFO!M29&gt;=(COUNTRY_INFO!F29+COUNTRY_INFO!G29),COUNTRY_INFO!F29+COUNTRY_INFO!G29,COUNTRY_INFO!$M29),0))))</f>
        <v>59231</v>
      </c>
      <c r="E29" s="16">
        <f>IF(AND(INTRO!$E$39="Non-endemic",INTRO!$E$37="Non-endemic"),"Not required",IF(INTRO!$E$39="Non-endemic","Treat with DEC",COUNTRY_INFO!P29))</f>
        <v>1</v>
      </c>
      <c r="F29" s="16">
        <f>IF(INTRO!$E$39&lt;&gt;"Non-endemic",COUNTRY_INFO!Q29,"Not required")</f>
        <v>0</v>
      </c>
      <c r="G29" s="15">
        <f>IF(COUNTRY_INFO!H29=1, IF($E29=1,$D29, 0),0)</f>
        <v>59231</v>
      </c>
      <c r="H29" s="15">
        <f>IF(INTRO!$E$39&lt;&gt;"Endemic",0, IF(AND(COUNTRY_INFO!$I29=1,$F29&lt;&gt;0),IF(COUNTRY_INFO!M29&gt;=(COUNTRY_INFO!F29+COUNTRY_INFO!G29),COUNTRY_INFO!F29+COUNTRY_INFO!G29,COUNTRY_INFO!$M29), 0))</f>
        <v>0</v>
      </c>
      <c r="I29" s="3"/>
      <c r="J29" s="15">
        <f t="shared" si="1"/>
        <v>0</v>
      </c>
      <c r="K29" s="15">
        <f t="shared" si="2"/>
        <v>165846.79999999999</v>
      </c>
      <c r="L29" s="15">
        <f t="shared" si="3"/>
        <v>0</v>
      </c>
      <c r="M29" s="15">
        <f t="shared" si="4"/>
        <v>0</v>
      </c>
      <c r="N29" s="15">
        <f t="shared" si="5"/>
        <v>165846.79999999999</v>
      </c>
      <c r="O29" s="27"/>
      <c r="P29" s="17">
        <f t="shared" si="6"/>
        <v>165846.79999999999</v>
      </c>
      <c r="Q29" s="17">
        <f t="shared" si="7"/>
        <v>332</v>
      </c>
    </row>
    <row r="30" spans="1:17" x14ac:dyDescent="0.25">
      <c r="A30" s="14" t="str">
        <f>IF(INTRO!$E$39="Non-endemic"," ",IF(COUNTRY_INFO!A30=0," ",COUNTRY_INFO!A30))</f>
        <v>Angola</v>
      </c>
      <c r="B30" s="14" t="str">
        <f>IF(INTRO!$E$39="Non-endemic"," ",IF(COUNTRY_INFO!B30=0," ",COUNTRY_INFO!B30))</f>
        <v>BIE</v>
      </c>
      <c r="C30" s="14" t="str">
        <f>IF(INTRO!$E$39="Non-endemic"," ",IF(COUNTRY_INFO!C30=0," ",COUNTRY_INFO!C30))</f>
        <v>CUEMBA</v>
      </c>
      <c r="D30" s="15">
        <f>IF(INTRO!$E$39="Non-endemic",0,IF(INTRO!$E$39="Endemic but PC is not required",IF(COUNTRY_INFO!$H30=1,COUNTRY_INFO!F30+COUNTRY_INFO!G30,0),IF(COUNTRY_INFO!$H30=1,COUNTRY_INFO!F30+COUNTRY_INFO!G30,IF(COUNTRY_INFO!$I30=1,IF(COUNTRY_INFO!M30&gt;=(COUNTRY_INFO!F30+COUNTRY_INFO!G30),COUNTRY_INFO!F30+COUNTRY_INFO!G30,COUNTRY_INFO!$M30),0))))</f>
        <v>44027</v>
      </c>
      <c r="E30" s="16">
        <f>IF(AND(INTRO!$E$39="Non-endemic",INTRO!$E$37="Non-endemic"),"Not required",IF(INTRO!$E$39="Non-endemic","Treat with DEC",COUNTRY_INFO!P30))</f>
        <v>0</v>
      </c>
      <c r="F30" s="16">
        <f>IF(INTRO!$E$39&lt;&gt;"Non-endemic",COUNTRY_INFO!Q30,"Not required")</f>
        <v>1</v>
      </c>
      <c r="G30" s="15">
        <f>IF(COUNTRY_INFO!H30=1, IF($E30=1,$D30, 0),0)</f>
        <v>0</v>
      </c>
      <c r="H30" s="15">
        <f>IF(INTRO!$E$39&lt;&gt;"Endemic",0, IF(AND(COUNTRY_INFO!$I30=1,$F30&lt;&gt;0),IF(COUNTRY_INFO!M30&gt;=(COUNTRY_INFO!F30+COUNTRY_INFO!G30),COUNTRY_INFO!F30+COUNTRY_INFO!G30,COUNTRY_INFO!$M30), 0))</f>
        <v>44027</v>
      </c>
      <c r="I30" s="3"/>
      <c r="J30" s="15">
        <f t="shared" si="1"/>
        <v>44027</v>
      </c>
      <c r="K30" s="15">
        <f t="shared" si="2"/>
        <v>0</v>
      </c>
      <c r="L30" s="15">
        <f t="shared" si="3"/>
        <v>123275.59999999999</v>
      </c>
      <c r="M30" s="15">
        <f t="shared" si="4"/>
        <v>0</v>
      </c>
      <c r="N30" s="15">
        <f t="shared" si="5"/>
        <v>123275.59999999999</v>
      </c>
      <c r="O30" s="27"/>
      <c r="P30" s="17">
        <f t="shared" si="6"/>
        <v>123275.59999999999</v>
      </c>
      <c r="Q30" s="17">
        <f t="shared" si="7"/>
        <v>247</v>
      </c>
    </row>
    <row r="31" spans="1:17" x14ac:dyDescent="0.25">
      <c r="A31" s="14" t="str">
        <f>IF(INTRO!$E$39="Non-endemic"," ",IF(COUNTRY_INFO!A31=0," ",COUNTRY_INFO!A31))</f>
        <v>Angola</v>
      </c>
      <c r="B31" s="14" t="str">
        <f>IF(INTRO!$E$39="Non-endemic"," ",IF(COUNTRY_INFO!B31=0," ",COUNTRY_INFO!B31))</f>
        <v>BIE</v>
      </c>
      <c r="C31" s="14" t="str">
        <f>IF(INTRO!$E$39="Non-endemic"," ",IF(COUNTRY_INFO!C31=0," ",COUNTRY_INFO!C31))</f>
        <v>CUNHINGA</v>
      </c>
      <c r="D31" s="15">
        <f>IF(INTRO!$E$39="Non-endemic",0,IF(INTRO!$E$39="Endemic but PC is not required",IF(COUNTRY_INFO!$H31=1,COUNTRY_INFO!F31+COUNTRY_INFO!G31,0),IF(COUNTRY_INFO!$H31=1,COUNTRY_INFO!F31+COUNTRY_INFO!G31,IF(COUNTRY_INFO!$I31=1,IF(COUNTRY_INFO!M31&gt;=(COUNTRY_INFO!F31+COUNTRY_INFO!G31),COUNTRY_INFO!F31+COUNTRY_INFO!G31,COUNTRY_INFO!$M31),0))))</f>
        <v>59799</v>
      </c>
      <c r="E31" s="16">
        <f>IF(AND(INTRO!$E$39="Non-endemic",INTRO!$E$37="Non-endemic"),"Not required",IF(INTRO!$E$39="Non-endemic","Treat with DEC",COUNTRY_INFO!P31))</f>
        <v>1</v>
      </c>
      <c r="F31" s="16">
        <f>IF(INTRO!$E$39&lt;&gt;"Non-endemic",COUNTRY_INFO!Q31,"Not required")</f>
        <v>1</v>
      </c>
      <c r="G31" s="15">
        <f>IF(COUNTRY_INFO!H31=1, IF($E31=1,$D31, 0),0)</f>
        <v>59799</v>
      </c>
      <c r="H31" s="15">
        <f>IF(INTRO!$E$39&lt;&gt;"Endemic",0, IF(AND(COUNTRY_INFO!$I31=1,$F31&lt;&gt;0),IF(COUNTRY_INFO!M31&gt;=(COUNTRY_INFO!F31+COUNTRY_INFO!G31),COUNTRY_INFO!F31+COUNTRY_INFO!G31,COUNTRY_INFO!$M31), 0))</f>
        <v>59799</v>
      </c>
      <c r="I31" s="3"/>
      <c r="J31" s="15">
        <f t="shared" si="1"/>
        <v>59799</v>
      </c>
      <c r="K31" s="15">
        <f t="shared" si="2"/>
        <v>0</v>
      </c>
      <c r="L31" s="15">
        <f t="shared" si="3"/>
        <v>0</v>
      </c>
      <c r="M31" s="15">
        <f t="shared" si="4"/>
        <v>167437.19999999998</v>
      </c>
      <c r="N31" s="15">
        <f t="shared" si="5"/>
        <v>167437.19999999998</v>
      </c>
      <c r="O31" s="27"/>
      <c r="P31" s="17">
        <f t="shared" si="6"/>
        <v>167437.19999999998</v>
      </c>
      <c r="Q31" s="17">
        <f t="shared" si="7"/>
        <v>335</v>
      </c>
    </row>
    <row r="32" spans="1:17" x14ac:dyDescent="0.25">
      <c r="A32" s="14" t="str">
        <f>IF(INTRO!$E$39="Non-endemic"," ",IF(COUNTRY_INFO!A32=0," ",COUNTRY_INFO!A32))</f>
        <v>Angola</v>
      </c>
      <c r="B32" s="14" t="str">
        <f>IF(INTRO!$E$39="Non-endemic"," ",IF(COUNTRY_INFO!B32=0," ",COUNTRY_INFO!B32))</f>
        <v>BIE</v>
      </c>
      <c r="C32" s="14" t="str">
        <f>IF(INTRO!$E$39="Non-endemic"," ",IF(COUNTRY_INFO!C32=0," ",COUNTRY_INFO!C32))</f>
        <v>KUITO</v>
      </c>
      <c r="D32" s="15">
        <f>IF(INTRO!$E$39="Non-endemic",0,IF(INTRO!$E$39="Endemic but PC is not required",IF(COUNTRY_INFO!$H32=1,COUNTRY_INFO!F32+COUNTRY_INFO!G32,0),IF(COUNTRY_INFO!$H32=1,COUNTRY_INFO!F32+COUNTRY_INFO!G32,IF(COUNTRY_INFO!$I32=1,IF(COUNTRY_INFO!M32&gt;=(COUNTRY_INFO!F32+COUNTRY_INFO!G32),COUNTRY_INFO!F32+COUNTRY_INFO!G32,COUNTRY_INFO!$M32),0))))</f>
        <v>366340</v>
      </c>
      <c r="E32" s="16">
        <f>IF(AND(INTRO!$E$39="Non-endemic",INTRO!$E$37="Non-endemic"),"Not required",IF(INTRO!$E$39="Non-endemic","Treat with DEC",COUNTRY_INFO!P32))</f>
        <v>1</v>
      </c>
      <c r="F32" s="16">
        <f>IF(INTRO!$E$39&lt;&gt;"Non-endemic",COUNTRY_INFO!Q32,"Not required")</f>
        <v>1</v>
      </c>
      <c r="G32" s="15">
        <f>IF(COUNTRY_INFO!H32=1, IF($E32=1,$D32, 0),0)</f>
        <v>366340</v>
      </c>
      <c r="H32" s="15">
        <f>IF(INTRO!$E$39&lt;&gt;"Endemic",0, IF(AND(COUNTRY_INFO!$I32=1,$F32&lt;&gt;0),IF(COUNTRY_INFO!M32&gt;=(COUNTRY_INFO!F32+COUNTRY_INFO!G32),COUNTRY_INFO!F32+COUNTRY_INFO!G32,COUNTRY_INFO!$M32), 0))</f>
        <v>366340</v>
      </c>
      <c r="I32" s="3"/>
      <c r="J32" s="15">
        <f t="shared" si="1"/>
        <v>366340</v>
      </c>
      <c r="K32" s="15">
        <f t="shared" si="2"/>
        <v>0</v>
      </c>
      <c r="L32" s="15">
        <f t="shared" si="3"/>
        <v>0</v>
      </c>
      <c r="M32" s="15">
        <f t="shared" si="4"/>
        <v>1025751.9999999999</v>
      </c>
      <c r="N32" s="15">
        <f t="shared" si="5"/>
        <v>1025751.9999999999</v>
      </c>
      <c r="O32" s="27"/>
      <c r="P32" s="17">
        <f t="shared" si="6"/>
        <v>1025751.9999999999</v>
      </c>
      <c r="Q32" s="17">
        <f t="shared" si="7"/>
        <v>2052</v>
      </c>
    </row>
    <row r="33" spans="1:17" x14ac:dyDescent="0.25">
      <c r="A33" s="14" t="str">
        <f>IF(INTRO!$E$39="Non-endemic"," ",IF(COUNTRY_INFO!A33=0," ",COUNTRY_INFO!A33))</f>
        <v>Angola</v>
      </c>
      <c r="B33" s="14" t="str">
        <f>IF(INTRO!$E$39="Non-endemic"," ",IF(COUNTRY_INFO!B33=0," ",COUNTRY_INFO!B33))</f>
        <v>BIE</v>
      </c>
      <c r="C33" s="14" t="str">
        <f>IF(INTRO!$E$39="Non-endemic"," ",IF(COUNTRY_INFO!C33=0," ",COUNTRY_INFO!C33))</f>
        <v>NHAREA</v>
      </c>
      <c r="D33" s="15">
        <f>IF(INTRO!$E$39="Non-endemic",0,IF(INTRO!$E$39="Endemic but PC is not required",IF(COUNTRY_INFO!$H33=1,COUNTRY_INFO!F33+COUNTRY_INFO!G33,0),IF(COUNTRY_INFO!$H33=1,COUNTRY_INFO!F33+COUNTRY_INFO!G33,IF(COUNTRY_INFO!$I33=1,IF(COUNTRY_INFO!M33&gt;=(COUNTRY_INFO!F33+COUNTRY_INFO!G33),COUNTRY_INFO!F33+COUNTRY_INFO!G33,COUNTRY_INFO!$M33),0))))</f>
        <v>98157</v>
      </c>
      <c r="E33" s="16">
        <f>IF(AND(INTRO!$E$39="Non-endemic",INTRO!$E$37="Non-endemic"),"Not required",IF(INTRO!$E$39="Non-endemic","Treat with DEC",COUNTRY_INFO!P33))</f>
        <v>1</v>
      </c>
      <c r="F33" s="16">
        <f>IF(INTRO!$E$39&lt;&gt;"Non-endemic",COUNTRY_INFO!Q33,"Not required")</f>
        <v>1</v>
      </c>
      <c r="G33" s="15">
        <f>IF(COUNTRY_INFO!H33=1, IF($E33=1,$D33, 0),0)</f>
        <v>98157</v>
      </c>
      <c r="H33" s="15">
        <f>IF(INTRO!$E$39&lt;&gt;"Endemic",0, IF(AND(COUNTRY_INFO!$I33=1,$F33&lt;&gt;0),IF(COUNTRY_INFO!M33&gt;=(COUNTRY_INFO!F33+COUNTRY_INFO!G33),COUNTRY_INFO!F33+COUNTRY_INFO!G33,COUNTRY_INFO!$M33), 0))</f>
        <v>98157</v>
      </c>
      <c r="I33" s="3"/>
      <c r="J33" s="15">
        <f t="shared" si="1"/>
        <v>98157</v>
      </c>
      <c r="K33" s="15">
        <f t="shared" si="2"/>
        <v>0</v>
      </c>
      <c r="L33" s="15">
        <f t="shared" si="3"/>
        <v>0</v>
      </c>
      <c r="M33" s="15">
        <f t="shared" si="4"/>
        <v>274839.59999999998</v>
      </c>
      <c r="N33" s="15">
        <f t="shared" si="5"/>
        <v>274839.59999999998</v>
      </c>
      <c r="O33" s="27"/>
      <c r="P33" s="17">
        <f t="shared" si="6"/>
        <v>274839.59999999998</v>
      </c>
      <c r="Q33" s="17">
        <f t="shared" si="7"/>
        <v>550</v>
      </c>
    </row>
    <row r="34" spans="1:17" x14ac:dyDescent="0.25">
      <c r="A34" s="14" t="str">
        <f>IF(INTRO!$E$39="Non-endemic"," ",IF(COUNTRY_INFO!A34=0," ",COUNTRY_INFO!A34))</f>
        <v>Angola</v>
      </c>
      <c r="B34" s="14" t="str">
        <f>IF(INTRO!$E$39="Non-endemic"," ",IF(COUNTRY_INFO!B34=0," ",COUNTRY_INFO!B34))</f>
        <v>CABINDA</v>
      </c>
      <c r="C34" s="14" t="str">
        <f>IF(INTRO!$E$39="Non-endemic"," ",IF(COUNTRY_INFO!C34=0," ",COUNTRY_INFO!C34))</f>
        <v>BELIZE</v>
      </c>
      <c r="D34" s="15">
        <f>IF(INTRO!$E$39="Non-endemic",0,IF(INTRO!$E$39="Endemic but PC is not required",IF(COUNTRY_INFO!$H34=1,COUNTRY_INFO!F34+COUNTRY_INFO!G34,0),IF(COUNTRY_INFO!$H34=1,COUNTRY_INFO!F34+COUNTRY_INFO!G34,IF(COUNTRY_INFO!$I34=1,IF(COUNTRY_INFO!M34&gt;=(COUNTRY_INFO!F34+COUNTRY_INFO!G34),COUNTRY_INFO!F34+COUNTRY_INFO!G34,COUNTRY_INFO!$M34),0))))</f>
        <v>0</v>
      </c>
      <c r="E34" s="16">
        <f>IF(AND(INTRO!$E$39="Non-endemic",INTRO!$E$37="Non-endemic"),"Not required",IF(INTRO!$E$39="Non-endemic","Treat with DEC",COUNTRY_INFO!P34))</f>
        <v>0</v>
      </c>
      <c r="F34" s="16">
        <f>IF(INTRO!$E$39&lt;&gt;"Non-endemic",COUNTRY_INFO!Q34,"Not required")</f>
        <v>0</v>
      </c>
      <c r="G34" s="15">
        <f>IF(COUNTRY_INFO!H34=1, IF($E34=1,$D34, 0),0)</f>
        <v>0</v>
      </c>
      <c r="H34" s="15">
        <f>IF(INTRO!$E$39&lt;&gt;"Endemic",0, IF(AND(COUNTRY_INFO!$I34=1,$F34&lt;&gt;0),IF(COUNTRY_INFO!M34&gt;=(COUNTRY_INFO!F34+COUNTRY_INFO!G34),COUNTRY_INFO!F34+COUNTRY_INFO!G34,COUNTRY_INFO!$M34), 0))</f>
        <v>0</v>
      </c>
      <c r="I34" s="3"/>
      <c r="J34" s="15">
        <f t="shared" si="1"/>
        <v>0</v>
      </c>
      <c r="K34" s="15">
        <f t="shared" si="2"/>
        <v>0</v>
      </c>
      <c r="L34" s="15">
        <f t="shared" si="3"/>
        <v>0</v>
      </c>
      <c r="M34" s="15">
        <f t="shared" si="4"/>
        <v>0</v>
      </c>
      <c r="N34" s="15">
        <f t="shared" si="5"/>
        <v>0</v>
      </c>
      <c r="O34" s="27"/>
      <c r="P34" s="17">
        <f t="shared" si="6"/>
        <v>0</v>
      </c>
      <c r="Q34" s="17">
        <f t="shared" si="7"/>
        <v>0</v>
      </c>
    </row>
    <row r="35" spans="1:17" x14ac:dyDescent="0.25">
      <c r="A35" s="14" t="str">
        <f>IF(INTRO!$E$39="Non-endemic"," ",IF(COUNTRY_INFO!A35=0," ",COUNTRY_INFO!A35))</f>
        <v>Angola</v>
      </c>
      <c r="B35" s="14" t="str">
        <f>IF(INTRO!$E$39="Non-endemic"," ",IF(COUNTRY_INFO!B35=0," ",COUNTRY_INFO!B35))</f>
        <v>CABINDA</v>
      </c>
      <c r="C35" s="14" t="str">
        <f>IF(INTRO!$E$39="Non-endemic"," ",IF(COUNTRY_INFO!C35=0," ",COUNTRY_INFO!C35))</f>
        <v>BUCO ZAU</v>
      </c>
      <c r="D35" s="15">
        <f>IF(INTRO!$E$39="Non-endemic",0,IF(INTRO!$E$39="Endemic but PC is not required",IF(COUNTRY_INFO!$H35=1,COUNTRY_INFO!F35+COUNTRY_INFO!G35,0),IF(COUNTRY_INFO!$H35=1,COUNTRY_INFO!F35+COUNTRY_INFO!G35,IF(COUNTRY_INFO!$I35=1,IF(COUNTRY_INFO!M35&gt;=(COUNTRY_INFO!F35+COUNTRY_INFO!G35),COUNTRY_INFO!F35+COUNTRY_INFO!G35,COUNTRY_INFO!$M35),0))))</f>
        <v>0</v>
      </c>
      <c r="E35" s="16">
        <f>IF(AND(INTRO!$E$39="Non-endemic",INTRO!$E$37="Non-endemic"),"Not required",IF(INTRO!$E$39="Non-endemic","Treat with DEC",COUNTRY_INFO!P35))</f>
        <v>0</v>
      </c>
      <c r="F35" s="16">
        <f>IF(INTRO!$E$39&lt;&gt;"Non-endemic",COUNTRY_INFO!Q35,"Not required")</f>
        <v>0</v>
      </c>
      <c r="G35" s="15">
        <f>IF(COUNTRY_INFO!H35=1, IF($E35=1,$D35, 0),0)</f>
        <v>0</v>
      </c>
      <c r="H35" s="15">
        <f>IF(INTRO!$E$39&lt;&gt;"Endemic",0, IF(AND(COUNTRY_INFO!$I35=1,$F35&lt;&gt;0),IF(COUNTRY_INFO!M35&gt;=(COUNTRY_INFO!F35+COUNTRY_INFO!G35),COUNTRY_INFO!F35+COUNTRY_INFO!G35,COUNTRY_INFO!$M35), 0))</f>
        <v>0</v>
      </c>
      <c r="I35" s="3"/>
      <c r="J35" s="15">
        <f t="shared" si="1"/>
        <v>0</v>
      </c>
      <c r="K35" s="15">
        <f t="shared" si="2"/>
        <v>0</v>
      </c>
      <c r="L35" s="15">
        <f t="shared" si="3"/>
        <v>0</v>
      </c>
      <c r="M35" s="15">
        <f t="shared" si="4"/>
        <v>0</v>
      </c>
      <c r="N35" s="15">
        <f t="shared" si="5"/>
        <v>0</v>
      </c>
      <c r="O35" s="27"/>
      <c r="P35" s="17">
        <f t="shared" si="6"/>
        <v>0</v>
      </c>
      <c r="Q35" s="17">
        <f t="shared" si="7"/>
        <v>0</v>
      </c>
    </row>
    <row r="36" spans="1:17" x14ac:dyDescent="0.25">
      <c r="A36" s="14" t="str">
        <f>IF(INTRO!$E$39="Non-endemic"," ",IF(COUNTRY_INFO!A36=0," ",COUNTRY_INFO!A36))</f>
        <v>Angola</v>
      </c>
      <c r="B36" s="14" t="str">
        <f>IF(INTRO!$E$39="Non-endemic"," ",IF(COUNTRY_INFO!B36=0," ",COUNTRY_INFO!B36))</f>
        <v>CABINDA</v>
      </c>
      <c r="C36" s="14" t="str">
        <f>IF(INTRO!$E$39="Non-endemic"," ",IF(COUNTRY_INFO!C36=0," ",COUNTRY_INFO!C36))</f>
        <v>CABINDA</v>
      </c>
      <c r="D36" s="15">
        <f>IF(INTRO!$E$39="Non-endemic",0,IF(INTRO!$E$39="Endemic but PC is not required",IF(COUNTRY_INFO!$H36=1,COUNTRY_INFO!F36+COUNTRY_INFO!G36,0),IF(COUNTRY_INFO!$H36=1,COUNTRY_INFO!F36+COUNTRY_INFO!G36,IF(COUNTRY_INFO!$I36=1,IF(COUNTRY_INFO!M36&gt;=(COUNTRY_INFO!F36+COUNTRY_INFO!G36),COUNTRY_INFO!F36+COUNTRY_INFO!G36,COUNTRY_INFO!$M36),0))))</f>
        <v>0</v>
      </c>
      <c r="E36" s="16">
        <f>IF(AND(INTRO!$E$39="Non-endemic",INTRO!$E$37="Non-endemic"),"Not required",IF(INTRO!$E$39="Non-endemic","Treat with DEC",COUNTRY_INFO!P36))</f>
        <v>0</v>
      </c>
      <c r="F36" s="16">
        <f>IF(INTRO!$E$39&lt;&gt;"Non-endemic",COUNTRY_INFO!Q36,"Not required")</f>
        <v>0</v>
      </c>
      <c r="G36" s="15">
        <f>IF(COUNTRY_INFO!H36=1, IF($E36=1,$D36, 0),0)</f>
        <v>0</v>
      </c>
      <c r="H36" s="15">
        <f>IF(INTRO!$E$39&lt;&gt;"Endemic",0, IF(AND(COUNTRY_INFO!$I36=1,$F36&lt;&gt;0),IF(COUNTRY_INFO!M36&gt;=(COUNTRY_INFO!F36+COUNTRY_INFO!G36),COUNTRY_INFO!F36+COUNTRY_INFO!G36,COUNTRY_INFO!$M36), 0))</f>
        <v>0</v>
      </c>
      <c r="I36" s="3"/>
      <c r="J36" s="15">
        <f t="shared" si="1"/>
        <v>0</v>
      </c>
      <c r="K36" s="15">
        <f t="shared" si="2"/>
        <v>0</v>
      </c>
      <c r="L36" s="15">
        <f t="shared" si="3"/>
        <v>0</v>
      </c>
      <c r="M36" s="15">
        <f t="shared" si="4"/>
        <v>0</v>
      </c>
      <c r="N36" s="15">
        <f t="shared" si="5"/>
        <v>0</v>
      </c>
      <c r="O36" s="27"/>
      <c r="P36" s="17">
        <f t="shared" si="6"/>
        <v>0</v>
      </c>
      <c r="Q36" s="17">
        <f t="shared" si="7"/>
        <v>0</v>
      </c>
    </row>
    <row r="37" spans="1:17" x14ac:dyDescent="0.25">
      <c r="A37" s="14" t="str">
        <f>IF(INTRO!$E$39="Non-endemic"," ",IF(COUNTRY_INFO!A37=0," ",COUNTRY_INFO!A37))</f>
        <v>Angola</v>
      </c>
      <c r="B37" s="14" t="str">
        <f>IF(INTRO!$E$39="Non-endemic"," ",IF(COUNTRY_INFO!B37=0," ",COUNTRY_INFO!B37))</f>
        <v>CABINDA</v>
      </c>
      <c r="C37" s="14" t="str">
        <f>IF(INTRO!$E$39="Non-endemic"," ",IF(COUNTRY_INFO!C37=0," ",COUNTRY_INFO!C37))</f>
        <v>CACONGO</v>
      </c>
      <c r="D37" s="15">
        <f>IF(INTRO!$E$39="Non-endemic",0,IF(INTRO!$E$39="Endemic but PC is not required",IF(COUNTRY_INFO!$H37=1,COUNTRY_INFO!F37+COUNTRY_INFO!G37,0),IF(COUNTRY_INFO!$H37=1,COUNTRY_INFO!F37+COUNTRY_INFO!G37,IF(COUNTRY_INFO!$I37=1,IF(COUNTRY_INFO!M37&gt;=(COUNTRY_INFO!F37+COUNTRY_INFO!G37),COUNTRY_INFO!F37+COUNTRY_INFO!G37,COUNTRY_INFO!$M37),0))))</f>
        <v>0</v>
      </c>
      <c r="E37" s="16">
        <f>IF(AND(INTRO!$E$39="Non-endemic",INTRO!$E$37="Non-endemic"),"Not required",IF(INTRO!$E$39="Non-endemic","Treat with DEC",COUNTRY_INFO!P37))</f>
        <v>0</v>
      </c>
      <c r="F37" s="16">
        <f>IF(INTRO!$E$39&lt;&gt;"Non-endemic",COUNTRY_INFO!Q37,"Not required")</f>
        <v>0</v>
      </c>
      <c r="G37" s="15">
        <f>IF(COUNTRY_INFO!H37=1, IF($E37=1,$D37, 0),0)</f>
        <v>0</v>
      </c>
      <c r="H37" s="15">
        <f>IF(INTRO!$E$39&lt;&gt;"Endemic",0, IF(AND(COUNTRY_INFO!$I37=1,$F37&lt;&gt;0),IF(COUNTRY_INFO!M37&gt;=(COUNTRY_INFO!F37+COUNTRY_INFO!G37),COUNTRY_INFO!F37+COUNTRY_INFO!G37,COUNTRY_INFO!$M37), 0))</f>
        <v>0</v>
      </c>
      <c r="I37" s="3"/>
      <c r="J37" s="15">
        <f t="shared" si="1"/>
        <v>0</v>
      </c>
      <c r="K37" s="15">
        <f t="shared" si="2"/>
        <v>0</v>
      </c>
      <c r="L37" s="15">
        <f t="shared" si="3"/>
        <v>0</v>
      </c>
      <c r="M37" s="15">
        <f t="shared" si="4"/>
        <v>0</v>
      </c>
      <c r="N37" s="15">
        <f t="shared" si="5"/>
        <v>0</v>
      </c>
      <c r="O37" s="27"/>
      <c r="P37" s="17">
        <f t="shared" si="6"/>
        <v>0</v>
      </c>
      <c r="Q37" s="17">
        <f t="shared" si="7"/>
        <v>0</v>
      </c>
    </row>
    <row r="38" spans="1:17" x14ac:dyDescent="0.25">
      <c r="A38" s="14" t="str">
        <f>IF(INTRO!$E$39="Non-endemic"," ",IF(COUNTRY_INFO!A38=0," ",COUNTRY_INFO!A38))</f>
        <v>Angola</v>
      </c>
      <c r="B38" s="14" t="str">
        <f>IF(INTRO!$E$39="Non-endemic"," ",IF(COUNTRY_INFO!B38=0," ",COUNTRY_INFO!B38))</f>
        <v>CUNENE</v>
      </c>
      <c r="C38" s="14" t="str">
        <f>IF(INTRO!$E$39="Non-endemic"," ",IF(COUNTRY_INFO!C38=0," ",COUNTRY_INFO!C38))</f>
        <v>CAHAMA</v>
      </c>
      <c r="D38" s="15">
        <f>IF(INTRO!$E$39="Non-endemic",0,IF(INTRO!$E$39="Endemic but PC is not required",IF(COUNTRY_INFO!$H38=1,COUNTRY_INFO!F38+COUNTRY_INFO!G38,0),IF(COUNTRY_INFO!$H38=1,COUNTRY_INFO!F38+COUNTRY_INFO!G38,IF(COUNTRY_INFO!$I38=1,IF(COUNTRY_INFO!M38&gt;=(COUNTRY_INFO!F38+COUNTRY_INFO!G38),COUNTRY_INFO!F38+COUNTRY_INFO!G38,COUNTRY_INFO!$M38),0))))</f>
        <v>0</v>
      </c>
      <c r="E38" s="16">
        <f>IF(AND(INTRO!$E$39="Non-endemic",INTRO!$E$37="Non-endemic"),"Not required",IF(INTRO!$E$39="Non-endemic","Treat with DEC",COUNTRY_INFO!P38))</f>
        <v>0</v>
      </c>
      <c r="F38" s="16">
        <f>IF(INTRO!$E$39&lt;&gt;"Non-endemic",COUNTRY_INFO!Q38,"Not required")</f>
        <v>0</v>
      </c>
      <c r="G38" s="15">
        <f>IF(COUNTRY_INFO!H38=1, IF($E38=1,$D38, 0),0)</f>
        <v>0</v>
      </c>
      <c r="H38" s="15">
        <f>IF(INTRO!$E$39&lt;&gt;"Endemic",0, IF(AND(COUNTRY_INFO!$I38=1,$F38&lt;&gt;0),IF(COUNTRY_INFO!M38&gt;=(COUNTRY_INFO!F38+COUNTRY_INFO!G38),COUNTRY_INFO!F38+COUNTRY_INFO!G38,COUNTRY_INFO!$M38), 0))</f>
        <v>0</v>
      </c>
      <c r="I38" s="3"/>
      <c r="J38" s="15">
        <f t="shared" si="1"/>
        <v>0</v>
      </c>
      <c r="K38" s="15">
        <f t="shared" si="2"/>
        <v>0</v>
      </c>
      <c r="L38" s="15">
        <f t="shared" si="3"/>
        <v>0</v>
      </c>
      <c r="M38" s="15">
        <f t="shared" si="4"/>
        <v>0</v>
      </c>
      <c r="N38" s="15">
        <f t="shared" si="5"/>
        <v>0</v>
      </c>
      <c r="O38" s="27"/>
      <c r="P38" s="17">
        <f t="shared" si="6"/>
        <v>0</v>
      </c>
      <c r="Q38" s="17">
        <f t="shared" si="7"/>
        <v>0</v>
      </c>
    </row>
    <row r="39" spans="1:17" x14ac:dyDescent="0.25">
      <c r="A39" s="14" t="str">
        <f>IF(INTRO!$E$39="Non-endemic"," ",IF(COUNTRY_INFO!A39=0," ",COUNTRY_INFO!A39))</f>
        <v>Angola</v>
      </c>
      <c r="B39" s="14" t="str">
        <f>IF(INTRO!$E$39="Non-endemic"," ",IF(COUNTRY_INFO!B39=0," ",COUNTRY_INFO!B39))</f>
        <v>CUNENE</v>
      </c>
      <c r="C39" s="14" t="str">
        <f>IF(INTRO!$E$39="Non-endemic"," ",IF(COUNTRY_INFO!C39=0," ",COUNTRY_INFO!C39))</f>
        <v>CUANHAMA</v>
      </c>
      <c r="D39" s="15">
        <f>IF(INTRO!$E$39="Non-endemic",0,IF(INTRO!$E$39="Endemic but PC is not required",IF(COUNTRY_INFO!$H39=1,COUNTRY_INFO!F39+COUNTRY_INFO!G39,0),IF(COUNTRY_INFO!$H39=1,COUNTRY_INFO!F39+COUNTRY_INFO!G39,IF(COUNTRY_INFO!$I39=1,IF(COUNTRY_INFO!M39&gt;=(COUNTRY_INFO!F39+COUNTRY_INFO!G39),COUNTRY_INFO!F39+COUNTRY_INFO!G39,COUNTRY_INFO!$M39),0))))</f>
        <v>0</v>
      </c>
      <c r="E39" s="16">
        <f>IF(AND(INTRO!$E$39="Non-endemic",INTRO!$E$37="Non-endemic"),"Not required",IF(INTRO!$E$39="Non-endemic","Treat with DEC",COUNTRY_INFO!P39))</f>
        <v>0</v>
      </c>
      <c r="F39" s="16">
        <f>IF(INTRO!$E$39&lt;&gt;"Non-endemic",COUNTRY_INFO!Q39,"Not required")</f>
        <v>0</v>
      </c>
      <c r="G39" s="15">
        <f>IF(COUNTRY_INFO!H39=1, IF($E39=1,$D39, 0),0)</f>
        <v>0</v>
      </c>
      <c r="H39" s="15">
        <f>IF(INTRO!$E$39&lt;&gt;"Endemic",0, IF(AND(COUNTRY_INFO!$I39=1,$F39&lt;&gt;0),IF(COUNTRY_INFO!M39&gt;=(COUNTRY_INFO!F39+COUNTRY_INFO!G39),COUNTRY_INFO!F39+COUNTRY_INFO!G39,COUNTRY_INFO!$M39), 0))</f>
        <v>0</v>
      </c>
      <c r="I39" s="3"/>
      <c r="J39" s="15">
        <f t="shared" si="1"/>
        <v>0</v>
      </c>
      <c r="K39" s="15">
        <f t="shared" si="2"/>
        <v>0</v>
      </c>
      <c r="L39" s="15">
        <f t="shared" si="3"/>
        <v>0</v>
      </c>
      <c r="M39" s="15">
        <f t="shared" si="4"/>
        <v>0</v>
      </c>
      <c r="N39" s="15">
        <f t="shared" si="5"/>
        <v>0</v>
      </c>
      <c r="O39" s="27"/>
      <c r="P39" s="17">
        <f t="shared" si="6"/>
        <v>0</v>
      </c>
      <c r="Q39" s="17">
        <f t="shared" si="7"/>
        <v>0</v>
      </c>
    </row>
    <row r="40" spans="1:17" x14ac:dyDescent="0.25">
      <c r="A40" s="14" t="str">
        <f>IF(INTRO!$E$39="Non-endemic"," ",IF(COUNTRY_INFO!A40=0," ",COUNTRY_INFO!A40))</f>
        <v>Angola</v>
      </c>
      <c r="B40" s="14" t="str">
        <f>IF(INTRO!$E$39="Non-endemic"," ",IF(COUNTRY_INFO!B40=0," ",COUNTRY_INFO!B40))</f>
        <v>CUNENE</v>
      </c>
      <c r="C40" s="14" t="str">
        <f>IF(INTRO!$E$39="Non-endemic"," ",IF(COUNTRY_INFO!C40=0," ",COUNTRY_INFO!C40))</f>
        <v>CUROCA</v>
      </c>
      <c r="D40" s="15">
        <f>IF(INTRO!$E$39="Non-endemic",0,IF(INTRO!$E$39="Endemic but PC is not required",IF(COUNTRY_INFO!$H40=1,COUNTRY_INFO!F40+COUNTRY_INFO!G40,0),IF(COUNTRY_INFO!$H40=1,COUNTRY_INFO!F40+COUNTRY_INFO!G40,IF(COUNTRY_INFO!$I40=1,IF(COUNTRY_INFO!M40&gt;=(COUNTRY_INFO!F40+COUNTRY_INFO!G40),COUNTRY_INFO!F40+COUNTRY_INFO!G40,COUNTRY_INFO!$M40),0))))</f>
        <v>0</v>
      </c>
      <c r="E40" s="16">
        <f>IF(AND(INTRO!$E$39="Non-endemic",INTRO!$E$37="Non-endemic"),"Not required",IF(INTRO!$E$39="Non-endemic","Treat with DEC",COUNTRY_INFO!P40))</f>
        <v>0</v>
      </c>
      <c r="F40" s="16">
        <f>IF(INTRO!$E$39&lt;&gt;"Non-endemic",COUNTRY_INFO!Q40,"Not required")</f>
        <v>0</v>
      </c>
      <c r="G40" s="15">
        <f>IF(COUNTRY_INFO!H40=1, IF($E40=1,$D40, 0),0)</f>
        <v>0</v>
      </c>
      <c r="H40" s="15">
        <f>IF(INTRO!$E$39&lt;&gt;"Endemic",0, IF(AND(COUNTRY_INFO!$I40=1,$F40&lt;&gt;0),IF(COUNTRY_INFO!M40&gt;=(COUNTRY_INFO!F40+COUNTRY_INFO!G40),COUNTRY_INFO!F40+COUNTRY_INFO!G40,COUNTRY_INFO!$M40), 0))</f>
        <v>0</v>
      </c>
      <c r="I40" s="3"/>
      <c r="J40" s="15">
        <f t="shared" si="1"/>
        <v>0</v>
      </c>
      <c r="K40" s="15">
        <f t="shared" si="2"/>
        <v>0</v>
      </c>
      <c r="L40" s="15">
        <f t="shared" si="3"/>
        <v>0</v>
      </c>
      <c r="M40" s="15">
        <f t="shared" si="4"/>
        <v>0</v>
      </c>
      <c r="N40" s="15">
        <f t="shared" si="5"/>
        <v>0</v>
      </c>
      <c r="O40" s="27"/>
      <c r="P40" s="17">
        <f t="shared" si="6"/>
        <v>0</v>
      </c>
      <c r="Q40" s="17">
        <f t="shared" si="7"/>
        <v>0</v>
      </c>
    </row>
    <row r="41" spans="1:17" x14ac:dyDescent="0.25">
      <c r="A41" s="14" t="str">
        <f>IF(INTRO!$E$39="Non-endemic"," ",IF(COUNTRY_INFO!A41=0," ",COUNTRY_INFO!A41))</f>
        <v>Angola</v>
      </c>
      <c r="B41" s="14" t="str">
        <f>IF(INTRO!$E$39="Non-endemic"," ",IF(COUNTRY_INFO!B41=0," ",COUNTRY_INFO!B41))</f>
        <v>CUNENE</v>
      </c>
      <c r="C41" s="14" t="str">
        <f>IF(INTRO!$E$39="Non-endemic"," ",IF(COUNTRY_INFO!C41=0," ",COUNTRY_INFO!C41))</f>
        <v>CUVELAI</v>
      </c>
      <c r="D41" s="15">
        <f>IF(INTRO!$E$39="Non-endemic",0,IF(INTRO!$E$39="Endemic but PC is not required",IF(COUNTRY_INFO!$H41=1,COUNTRY_INFO!F41+COUNTRY_INFO!G41,0),IF(COUNTRY_INFO!$H41=1,COUNTRY_INFO!F41+COUNTRY_INFO!G41,IF(COUNTRY_INFO!$I41=1,IF(COUNTRY_INFO!M41&gt;=(COUNTRY_INFO!F41+COUNTRY_INFO!G41),COUNTRY_INFO!F41+COUNTRY_INFO!G41,COUNTRY_INFO!$M41),0))))</f>
        <v>0</v>
      </c>
      <c r="E41" s="16">
        <f>IF(AND(INTRO!$E$39="Non-endemic",INTRO!$E$37="Non-endemic"),"Not required",IF(INTRO!$E$39="Non-endemic","Treat with DEC",COUNTRY_INFO!P41))</f>
        <v>0</v>
      </c>
      <c r="F41" s="16">
        <f>IF(INTRO!$E$39&lt;&gt;"Non-endemic",COUNTRY_INFO!Q41,"Not required")</f>
        <v>0</v>
      </c>
      <c r="G41" s="15">
        <f>IF(COUNTRY_INFO!H41=1, IF($E41=1,$D41, 0),0)</f>
        <v>0</v>
      </c>
      <c r="H41" s="15">
        <f>IF(INTRO!$E$39&lt;&gt;"Endemic",0, IF(AND(COUNTRY_INFO!$I41=1,$F41&lt;&gt;0),IF(COUNTRY_INFO!M41&gt;=(COUNTRY_INFO!F41+COUNTRY_INFO!G41),COUNTRY_INFO!F41+COUNTRY_INFO!G41,COUNTRY_INFO!$M41), 0))</f>
        <v>0</v>
      </c>
      <c r="I41" s="3"/>
      <c r="J41" s="15">
        <f t="shared" ref="J41:J72" si="8">IF(I41=0,H41,IF(I41&gt;H41,H41,I41))</f>
        <v>0</v>
      </c>
      <c r="K41" s="15">
        <f t="shared" ref="K41:K72" si="9">IF(G41&lt;J41,0,IF($E41=1, (G41-J41)*2.8, 0))</f>
        <v>0</v>
      </c>
      <c r="L41" s="15">
        <f t="shared" ref="L41:L72" si="10">IF($E41&lt;$F41, J41*(F41-E41)*2.8, 0)</f>
        <v>0</v>
      </c>
      <c r="M41" s="15">
        <f t="shared" ref="M41:M72" si="11">IF(AND($E41=1, $F41&lt;&gt;0), J41*2.8, 0)</f>
        <v>0</v>
      </c>
      <c r="N41" s="15">
        <f t="shared" ref="N41:N72" si="12">SUM(K41:M41)</f>
        <v>0</v>
      </c>
      <c r="O41" s="27"/>
      <c r="P41" s="17">
        <f t="shared" ref="P41:P72" si="13">IF($N41&gt;$O41,$N41-$O41,0)</f>
        <v>0</v>
      </c>
      <c r="Q41" s="17">
        <f t="shared" ref="Q41:Q72" si="14">ROUNDUP($N41/500,0)</f>
        <v>0</v>
      </c>
    </row>
    <row r="42" spans="1:17" x14ac:dyDescent="0.25">
      <c r="A42" s="14" t="str">
        <f>IF(INTRO!$E$39="Non-endemic"," ",IF(COUNTRY_INFO!A42=0," ",COUNTRY_INFO!A42))</f>
        <v>Angola</v>
      </c>
      <c r="B42" s="14" t="str">
        <f>IF(INTRO!$E$39="Non-endemic"," ",IF(COUNTRY_INFO!B42=0," ",COUNTRY_INFO!B42))</f>
        <v>CUNENE</v>
      </c>
      <c r="C42" s="14" t="str">
        <f>IF(INTRO!$E$39="Non-endemic"," ",IF(COUNTRY_INFO!C42=0," ",COUNTRY_INFO!C42))</f>
        <v>NAMACUNDE</v>
      </c>
      <c r="D42" s="15">
        <f>IF(INTRO!$E$39="Non-endemic",0,IF(INTRO!$E$39="Endemic but PC is not required",IF(COUNTRY_INFO!$H42=1,COUNTRY_INFO!F42+COUNTRY_INFO!G42,0),IF(COUNTRY_INFO!$H42=1,COUNTRY_INFO!F42+COUNTRY_INFO!G42,IF(COUNTRY_INFO!$I42=1,IF(COUNTRY_INFO!M42&gt;=(COUNTRY_INFO!F42+COUNTRY_INFO!G42),COUNTRY_INFO!F42+COUNTRY_INFO!G42,COUNTRY_INFO!$M42),0))))</f>
        <v>0</v>
      </c>
      <c r="E42" s="16">
        <f>IF(AND(INTRO!$E$39="Non-endemic",INTRO!$E$37="Non-endemic"),"Not required",IF(INTRO!$E$39="Non-endemic","Treat with DEC",COUNTRY_INFO!P42))</f>
        <v>0</v>
      </c>
      <c r="F42" s="16">
        <f>IF(INTRO!$E$39&lt;&gt;"Non-endemic",COUNTRY_INFO!Q42,"Not required")</f>
        <v>0</v>
      </c>
      <c r="G42" s="15">
        <f>IF(COUNTRY_INFO!H42=1, IF($E42=1,$D42, 0),0)</f>
        <v>0</v>
      </c>
      <c r="H42" s="15">
        <f>IF(INTRO!$E$39&lt;&gt;"Endemic",0, IF(AND(COUNTRY_INFO!$I42=1,$F42&lt;&gt;0),IF(COUNTRY_INFO!M42&gt;=(COUNTRY_INFO!F42+COUNTRY_INFO!G42),COUNTRY_INFO!F42+COUNTRY_INFO!G42,COUNTRY_INFO!$M42), 0))</f>
        <v>0</v>
      </c>
      <c r="I42" s="3"/>
      <c r="J42" s="15">
        <f t="shared" si="8"/>
        <v>0</v>
      </c>
      <c r="K42" s="15">
        <f t="shared" si="9"/>
        <v>0</v>
      </c>
      <c r="L42" s="15">
        <f t="shared" si="10"/>
        <v>0</v>
      </c>
      <c r="M42" s="15">
        <f t="shared" si="11"/>
        <v>0</v>
      </c>
      <c r="N42" s="15">
        <f t="shared" si="12"/>
        <v>0</v>
      </c>
      <c r="O42" s="27"/>
      <c r="P42" s="17">
        <f t="shared" si="13"/>
        <v>0</v>
      </c>
      <c r="Q42" s="17">
        <f t="shared" si="14"/>
        <v>0</v>
      </c>
    </row>
    <row r="43" spans="1:17" x14ac:dyDescent="0.25">
      <c r="A43" s="14" t="str">
        <f>IF(INTRO!$E$39="Non-endemic"," ",IF(COUNTRY_INFO!A43=0," ",COUNTRY_INFO!A43))</f>
        <v>Angola</v>
      </c>
      <c r="B43" s="14" t="str">
        <f>IF(INTRO!$E$39="Non-endemic"," ",IF(COUNTRY_INFO!B43=0," ",COUNTRY_INFO!B43))</f>
        <v>CUNENE</v>
      </c>
      <c r="C43" s="14" t="str">
        <f>IF(INTRO!$E$39="Non-endemic"," ",IF(COUNTRY_INFO!C43=0," ",COUNTRY_INFO!C43))</f>
        <v>OMBADJA</v>
      </c>
      <c r="D43" s="15">
        <f>IF(INTRO!$E$39="Non-endemic",0,IF(INTRO!$E$39="Endemic but PC is not required",IF(COUNTRY_INFO!$H43=1,COUNTRY_INFO!F43+COUNTRY_INFO!G43,0),IF(COUNTRY_INFO!$H43=1,COUNTRY_INFO!F43+COUNTRY_INFO!G43,IF(COUNTRY_INFO!$I43=1,IF(COUNTRY_INFO!M43&gt;=(COUNTRY_INFO!F43+COUNTRY_INFO!G43),COUNTRY_INFO!F43+COUNTRY_INFO!G43,COUNTRY_INFO!$M43),0))))</f>
        <v>0</v>
      </c>
      <c r="E43" s="16">
        <f>IF(AND(INTRO!$E$39="Non-endemic",INTRO!$E$37="Non-endemic"),"Not required",IF(INTRO!$E$39="Non-endemic","Treat with DEC",COUNTRY_INFO!P43))</f>
        <v>0</v>
      </c>
      <c r="F43" s="16">
        <f>IF(INTRO!$E$39&lt;&gt;"Non-endemic",COUNTRY_INFO!Q43,"Not required")</f>
        <v>0</v>
      </c>
      <c r="G43" s="15">
        <f>IF(COUNTRY_INFO!H43=1, IF($E43=1,$D43, 0),0)</f>
        <v>0</v>
      </c>
      <c r="H43" s="15">
        <f>IF(INTRO!$E$39&lt;&gt;"Endemic",0, IF(AND(COUNTRY_INFO!$I43=1,$F43&lt;&gt;0),IF(COUNTRY_INFO!M43&gt;=(COUNTRY_INFO!F43+COUNTRY_INFO!G43),COUNTRY_INFO!F43+COUNTRY_INFO!G43,COUNTRY_INFO!$M43), 0))</f>
        <v>0</v>
      </c>
      <c r="I43" s="3"/>
      <c r="J43" s="15">
        <f t="shared" si="8"/>
        <v>0</v>
      </c>
      <c r="K43" s="15">
        <f t="shared" si="9"/>
        <v>0</v>
      </c>
      <c r="L43" s="15">
        <f t="shared" si="10"/>
        <v>0</v>
      </c>
      <c r="M43" s="15">
        <f t="shared" si="11"/>
        <v>0</v>
      </c>
      <c r="N43" s="15">
        <f t="shared" si="12"/>
        <v>0</v>
      </c>
      <c r="O43" s="27"/>
      <c r="P43" s="17">
        <f t="shared" si="13"/>
        <v>0</v>
      </c>
      <c r="Q43" s="17">
        <f t="shared" si="14"/>
        <v>0</v>
      </c>
    </row>
    <row r="44" spans="1:17" x14ac:dyDescent="0.25">
      <c r="A44" s="14" t="str">
        <f>IF(INTRO!$E$39="Non-endemic"," ",IF(COUNTRY_INFO!A44=0," ",COUNTRY_INFO!A44))</f>
        <v>Angola</v>
      </c>
      <c r="B44" s="14" t="str">
        <f>IF(INTRO!$E$39="Non-endemic"," ",IF(COUNTRY_INFO!B44=0," ",COUNTRY_INFO!B44))</f>
        <v>HUAMBO</v>
      </c>
      <c r="C44" s="14" t="str">
        <f>IF(INTRO!$E$39="Non-endemic"," ",IF(COUNTRY_INFO!C44=0," ",COUNTRY_INFO!C44))</f>
        <v>BAILUNDO</v>
      </c>
      <c r="D44" s="15">
        <f>IF(INTRO!$E$39="Non-endemic",0,IF(INTRO!$E$39="Endemic but PC is not required",IF(COUNTRY_INFO!$H44=1,COUNTRY_INFO!F44+COUNTRY_INFO!G44,0),IF(COUNTRY_INFO!$H44=1,COUNTRY_INFO!F44+COUNTRY_INFO!G44,IF(COUNTRY_INFO!$I44=1,IF(COUNTRY_INFO!M44&gt;=(COUNTRY_INFO!F44+COUNTRY_INFO!G44),COUNTRY_INFO!F44+COUNTRY_INFO!G44,COUNTRY_INFO!$M44),0))))</f>
        <v>243683</v>
      </c>
      <c r="E44" s="16">
        <f>IF(AND(INTRO!$E$39="Non-endemic",INTRO!$E$37="Non-endemic"),"Not required",IF(INTRO!$E$39="Non-endemic","Treat with DEC",COUNTRY_INFO!P44))</f>
        <v>0</v>
      </c>
      <c r="F44" s="16">
        <f>IF(INTRO!$E$39&lt;&gt;"Non-endemic",COUNTRY_INFO!Q44,"Not required")</f>
        <v>1</v>
      </c>
      <c r="G44" s="15">
        <f>IF(COUNTRY_INFO!H44=1, IF($E44=1,$D44, 0),0)</f>
        <v>0</v>
      </c>
      <c r="H44" s="15">
        <f>IF(INTRO!$E$39&lt;&gt;"Endemic",0, IF(AND(COUNTRY_INFO!$I44=1,$F44&lt;&gt;0),IF(COUNTRY_INFO!M44&gt;=(COUNTRY_INFO!F44+COUNTRY_INFO!G44),COUNTRY_INFO!F44+COUNTRY_INFO!G44,COUNTRY_INFO!$M44), 0))</f>
        <v>243683</v>
      </c>
      <c r="I44" s="3"/>
      <c r="J44" s="15">
        <f t="shared" si="8"/>
        <v>243683</v>
      </c>
      <c r="K44" s="15">
        <f t="shared" si="9"/>
        <v>0</v>
      </c>
      <c r="L44" s="15">
        <f t="shared" si="10"/>
        <v>682312.39999999991</v>
      </c>
      <c r="M44" s="15">
        <f t="shared" si="11"/>
        <v>0</v>
      </c>
      <c r="N44" s="15">
        <f t="shared" si="12"/>
        <v>682312.39999999991</v>
      </c>
      <c r="O44" s="27"/>
      <c r="P44" s="17">
        <f t="shared" si="13"/>
        <v>682312.39999999991</v>
      </c>
      <c r="Q44" s="17">
        <f t="shared" si="14"/>
        <v>1365</v>
      </c>
    </row>
    <row r="45" spans="1:17" x14ac:dyDescent="0.25">
      <c r="A45" s="14" t="str">
        <f>IF(INTRO!$E$39="Non-endemic"," ",IF(COUNTRY_INFO!A45=0," ",COUNTRY_INFO!A45))</f>
        <v>Angola</v>
      </c>
      <c r="B45" s="14" t="str">
        <f>IF(INTRO!$E$39="Non-endemic"," ",IF(COUNTRY_INFO!B45=0," ",COUNTRY_INFO!B45))</f>
        <v>HUAMBO</v>
      </c>
      <c r="C45" s="14" t="str">
        <f>IF(INTRO!$E$39="Non-endemic"," ",IF(COUNTRY_INFO!C45=0," ",COUNTRY_INFO!C45))</f>
        <v>CAALA</v>
      </c>
      <c r="D45" s="15">
        <f>IF(INTRO!$E$39="Non-endemic",0,IF(INTRO!$E$39="Endemic but PC is not required",IF(COUNTRY_INFO!$H45=1,COUNTRY_INFO!F45+COUNTRY_INFO!G45,0),IF(COUNTRY_INFO!$H45=1,COUNTRY_INFO!F45+COUNTRY_INFO!G45,IF(COUNTRY_INFO!$I45=1,IF(COUNTRY_INFO!M45&gt;=(COUNTRY_INFO!F45+COUNTRY_INFO!G45),COUNTRY_INFO!F45+COUNTRY_INFO!G45,COUNTRY_INFO!$M45),0))))</f>
        <v>0</v>
      </c>
      <c r="E45" s="16">
        <f>IF(AND(INTRO!$E$39="Non-endemic",INTRO!$E$37="Non-endemic"),"Not required",IF(INTRO!$E$39="Non-endemic","Treat with DEC",COUNTRY_INFO!P45))</f>
        <v>0</v>
      </c>
      <c r="F45" s="16">
        <f>IF(INTRO!$E$39&lt;&gt;"Non-endemic",COUNTRY_INFO!Q45,"Not required")</f>
        <v>0</v>
      </c>
      <c r="G45" s="15">
        <f>IF(COUNTRY_INFO!H45=1, IF($E45=1,$D45, 0),0)</f>
        <v>0</v>
      </c>
      <c r="H45" s="15">
        <f>IF(INTRO!$E$39&lt;&gt;"Endemic",0, IF(AND(COUNTRY_INFO!$I45=1,$F45&lt;&gt;0),IF(COUNTRY_INFO!M45&gt;=(COUNTRY_INFO!F45+COUNTRY_INFO!G45),COUNTRY_INFO!F45+COUNTRY_INFO!G45,COUNTRY_INFO!$M45), 0))</f>
        <v>0</v>
      </c>
      <c r="I45" s="3"/>
      <c r="J45" s="15">
        <f t="shared" si="8"/>
        <v>0</v>
      </c>
      <c r="K45" s="15">
        <f t="shared" si="9"/>
        <v>0</v>
      </c>
      <c r="L45" s="15">
        <f t="shared" si="10"/>
        <v>0</v>
      </c>
      <c r="M45" s="15">
        <f t="shared" si="11"/>
        <v>0</v>
      </c>
      <c r="N45" s="15">
        <f t="shared" si="12"/>
        <v>0</v>
      </c>
      <c r="O45" s="27"/>
      <c r="P45" s="17">
        <f t="shared" si="13"/>
        <v>0</v>
      </c>
      <c r="Q45" s="17">
        <f t="shared" si="14"/>
        <v>0</v>
      </c>
    </row>
    <row r="46" spans="1:17" x14ac:dyDescent="0.25">
      <c r="A46" s="14" t="str">
        <f>IF(INTRO!$E$39="Non-endemic"," ",IF(COUNTRY_INFO!A46=0," ",COUNTRY_INFO!A46))</f>
        <v>Angola</v>
      </c>
      <c r="B46" s="14" t="str">
        <f>IF(INTRO!$E$39="Non-endemic"," ",IF(COUNTRY_INFO!B46=0," ",COUNTRY_INFO!B46))</f>
        <v>HUAMBO</v>
      </c>
      <c r="C46" s="14" t="str">
        <f>IF(INTRO!$E$39="Non-endemic"," ",IF(COUNTRY_INFO!C46=0," ",COUNTRY_INFO!C46))</f>
        <v>EKUNHA</v>
      </c>
      <c r="D46" s="15">
        <f>IF(INTRO!$E$39="Non-endemic",0,IF(INTRO!$E$39="Endemic but PC is not required",IF(COUNTRY_INFO!$H46=1,COUNTRY_INFO!F46+COUNTRY_INFO!G46,0),IF(COUNTRY_INFO!$H46=1,COUNTRY_INFO!F46+COUNTRY_INFO!G46,IF(COUNTRY_INFO!$I46=1,IF(COUNTRY_INFO!M46&gt;=(COUNTRY_INFO!F46+COUNTRY_INFO!G46),COUNTRY_INFO!F46+COUNTRY_INFO!G46,COUNTRY_INFO!$M46),0))))</f>
        <v>0</v>
      </c>
      <c r="E46" s="16">
        <f>IF(AND(INTRO!$E$39="Non-endemic",INTRO!$E$37="Non-endemic"),"Not required",IF(INTRO!$E$39="Non-endemic","Treat with DEC",COUNTRY_INFO!P46))</f>
        <v>0</v>
      </c>
      <c r="F46" s="16">
        <f>IF(INTRO!$E$39&lt;&gt;"Non-endemic",COUNTRY_INFO!Q46,"Not required")</f>
        <v>0</v>
      </c>
      <c r="G46" s="15">
        <f>IF(COUNTRY_INFO!H46=1, IF($E46=1,$D46, 0),0)</f>
        <v>0</v>
      </c>
      <c r="H46" s="15">
        <f>IF(INTRO!$E$39&lt;&gt;"Endemic",0, IF(AND(COUNTRY_INFO!$I46=1,$F46&lt;&gt;0),IF(COUNTRY_INFO!M46&gt;=(COUNTRY_INFO!F46+COUNTRY_INFO!G46),COUNTRY_INFO!F46+COUNTRY_INFO!G46,COUNTRY_INFO!$M46), 0))</f>
        <v>0</v>
      </c>
      <c r="I46" s="3"/>
      <c r="J46" s="15">
        <f t="shared" si="8"/>
        <v>0</v>
      </c>
      <c r="K46" s="15">
        <f t="shared" si="9"/>
        <v>0</v>
      </c>
      <c r="L46" s="15">
        <f t="shared" si="10"/>
        <v>0</v>
      </c>
      <c r="M46" s="15">
        <f t="shared" si="11"/>
        <v>0</v>
      </c>
      <c r="N46" s="15">
        <f t="shared" si="12"/>
        <v>0</v>
      </c>
      <c r="O46" s="27"/>
      <c r="P46" s="17">
        <f t="shared" si="13"/>
        <v>0</v>
      </c>
      <c r="Q46" s="17">
        <f t="shared" si="14"/>
        <v>0</v>
      </c>
    </row>
    <row r="47" spans="1:17" x14ac:dyDescent="0.25">
      <c r="A47" s="14" t="str">
        <f>IF(INTRO!$E$39="Non-endemic"," ",IF(COUNTRY_INFO!A47=0," ",COUNTRY_INFO!A47))</f>
        <v>Angola</v>
      </c>
      <c r="B47" s="14" t="str">
        <f>IF(INTRO!$E$39="Non-endemic"," ",IF(COUNTRY_INFO!B47=0," ",COUNTRY_INFO!B47))</f>
        <v>HUAMBO</v>
      </c>
      <c r="C47" s="14" t="str">
        <f>IF(INTRO!$E$39="Non-endemic"," ",IF(COUNTRY_INFO!C47=0," ",COUNTRY_INFO!C47))</f>
        <v>HUAMBO</v>
      </c>
      <c r="D47" s="15">
        <f>IF(INTRO!$E$39="Non-endemic",0,IF(INTRO!$E$39="Endemic but PC is not required",IF(COUNTRY_INFO!$H47=1,COUNTRY_INFO!F47+COUNTRY_INFO!G47,0),IF(COUNTRY_INFO!$H47=1,COUNTRY_INFO!F47+COUNTRY_INFO!G47,IF(COUNTRY_INFO!$I47=1,IF(COUNTRY_INFO!M47&gt;=(COUNTRY_INFO!F47+COUNTRY_INFO!G47),COUNTRY_INFO!F47+COUNTRY_INFO!G47,COUNTRY_INFO!$M47),0))))</f>
        <v>574833</v>
      </c>
      <c r="E47" s="16">
        <f>IF(AND(INTRO!$E$39="Non-endemic",INTRO!$E$37="Non-endemic"),"Not required",IF(INTRO!$E$39="Non-endemic","Treat with DEC",COUNTRY_INFO!P47))</f>
        <v>1</v>
      </c>
      <c r="F47" s="16">
        <f>IF(INTRO!$E$39&lt;&gt;"Non-endemic",COUNTRY_INFO!Q47,"Not required")</f>
        <v>0</v>
      </c>
      <c r="G47" s="15">
        <f>IF(COUNTRY_INFO!H47=1, IF($E47=1,$D47, 0),0)</f>
        <v>574833</v>
      </c>
      <c r="H47" s="15">
        <f>IF(INTRO!$E$39&lt;&gt;"Endemic",0, IF(AND(COUNTRY_INFO!$I47=1,$F47&lt;&gt;0),IF(COUNTRY_INFO!M47&gt;=(COUNTRY_INFO!F47+COUNTRY_INFO!G47),COUNTRY_INFO!F47+COUNTRY_INFO!G47,COUNTRY_INFO!$M47), 0))</f>
        <v>0</v>
      </c>
      <c r="I47" s="3"/>
      <c r="J47" s="15">
        <f t="shared" si="8"/>
        <v>0</v>
      </c>
      <c r="K47" s="15">
        <f t="shared" si="9"/>
        <v>1609532.4</v>
      </c>
      <c r="L47" s="15">
        <f t="shared" si="10"/>
        <v>0</v>
      </c>
      <c r="M47" s="15">
        <f t="shared" si="11"/>
        <v>0</v>
      </c>
      <c r="N47" s="15">
        <f t="shared" si="12"/>
        <v>1609532.4</v>
      </c>
      <c r="O47" s="27"/>
      <c r="P47" s="17">
        <f t="shared" si="13"/>
        <v>1609532.4</v>
      </c>
      <c r="Q47" s="17">
        <f t="shared" si="14"/>
        <v>3220</v>
      </c>
    </row>
    <row r="48" spans="1:17" x14ac:dyDescent="0.25">
      <c r="A48" s="14" t="str">
        <f>IF(INTRO!$E$39="Non-endemic"," ",IF(COUNTRY_INFO!A48=0," ",COUNTRY_INFO!A48))</f>
        <v>Angola</v>
      </c>
      <c r="B48" s="14" t="str">
        <f>IF(INTRO!$E$39="Non-endemic"," ",IF(COUNTRY_INFO!B48=0," ",COUNTRY_INFO!B48))</f>
        <v>HUAMBO</v>
      </c>
      <c r="C48" s="14" t="str">
        <f>IF(INTRO!$E$39="Non-endemic"," ",IF(COUNTRY_INFO!C48=0," ",COUNTRY_INFO!C48))</f>
        <v>CACHIUNGO</v>
      </c>
      <c r="D48" s="15">
        <f>IF(INTRO!$E$39="Non-endemic",0,IF(INTRO!$E$39="Endemic but PC is not required",IF(COUNTRY_INFO!$H48=1,COUNTRY_INFO!F48+COUNTRY_INFO!G48,0),IF(COUNTRY_INFO!$H48=1,COUNTRY_INFO!F48+COUNTRY_INFO!G48,IF(COUNTRY_INFO!$I48=1,IF(COUNTRY_INFO!M48&gt;=(COUNTRY_INFO!F48+COUNTRY_INFO!G48),COUNTRY_INFO!F48+COUNTRY_INFO!G48,COUNTRY_INFO!$M48),0))))</f>
        <v>99858</v>
      </c>
      <c r="E48" s="16">
        <f>IF(AND(INTRO!$E$39="Non-endemic",INTRO!$E$37="Non-endemic"),"Not required",IF(INTRO!$E$39="Non-endemic","Treat with DEC",COUNTRY_INFO!P48))</f>
        <v>0</v>
      </c>
      <c r="F48" s="16">
        <f>IF(INTRO!$E$39&lt;&gt;"Non-endemic",COUNTRY_INFO!Q48,"Not required")</f>
        <v>1</v>
      </c>
      <c r="G48" s="15">
        <f>IF(COUNTRY_INFO!H48=1, IF($E48=1,$D48, 0),0)</f>
        <v>0</v>
      </c>
      <c r="H48" s="15">
        <f>IF(INTRO!$E$39&lt;&gt;"Endemic",0, IF(AND(COUNTRY_INFO!$I48=1,$F48&lt;&gt;0),IF(COUNTRY_INFO!M48&gt;=(COUNTRY_INFO!F48+COUNTRY_INFO!G48),COUNTRY_INFO!F48+COUNTRY_INFO!G48,COUNTRY_INFO!$M48), 0))</f>
        <v>99858</v>
      </c>
      <c r="I48" s="3"/>
      <c r="J48" s="15">
        <f t="shared" si="8"/>
        <v>99858</v>
      </c>
      <c r="K48" s="15">
        <f t="shared" si="9"/>
        <v>0</v>
      </c>
      <c r="L48" s="15">
        <f t="shared" si="10"/>
        <v>279602.39999999997</v>
      </c>
      <c r="M48" s="15">
        <f t="shared" si="11"/>
        <v>0</v>
      </c>
      <c r="N48" s="15">
        <f t="shared" si="12"/>
        <v>279602.39999999997</v>
      </c>
      <c r="O48" s="27"/>
      <c r="P48" s="17">
        <f t="shared" si="13"/>
        <v>279602.39999999997</v>
      </c>
      <c r="Q48" s="17">
        <f t="shared" si="14"/>
        <v>560</v>
      </c>
    </row>
    <row r="49" spans="1:17" x14ac:dyDescent="0.25">
      <c r="A49" s="14" t="str">
        <f>IF(INTRO!$E$39="Non-endemic"," ",IF(COUNTRY_INFO!A49=0," ",COUNTRY_INFO!A49))</f>
        <v>Angola</v>
      </c>
      <c r="B49" s="14" t="str">
        <f>IF(INTRO!$E$39="Non-endemic"," ",IF(COUNTRY_INFO!B49=0," ",COUNTRY_INFO!B49))</f>
        <v>HUAMBO</v>
      </c>
      <c r="C49" s="14" t="str">
        <f>IF(INTRO!$E$39="Non-endemic"," ",IF(COUNTRY_INFO!C49=0," ",COUNTRY_INFO!C49))</f>
        <v>LONDUIMBALI</v>
      </c>
      <c r="D49" s="15">
        <f>IF(INTRO!$E$39="Non-endemic",0,IF(INTRO!$E$39="Endemic but PC is not required",IF(COUNTRY_INFO!$H49=1,COUNTRY_INFO!F49+COUNTRY_INFO!G49,0),IF(COUNTRY_INFO!$H49=1,COUNTRY_INFO!F49+COUNTRY_INFO!G49,IF(COUNTRY_INFO!$I49=1,IF(COUNTRY_INFO!M49&gt;=(COUNTRY_INFO!F49+COUNTRY_INFO!G49),COUNTRY_INFO!F49+COUNTRY_INFO!G49,COUNTRY_INFO!$M49),0))))</f>
        <v>107482</v>
      </c>
      <c r="E49" s="16">
        <f>IF(AND(INTRO!$E$39="Non-endemic",INTRO!$E$37="Non-endemic"),"Not required",IF(INTRO!$E$39="Non-endemic","Treat with DEC",COUNTRY_INFO!P49))</f>
        <v>0</v>
      </c>
      <c r="F49" s="16">
        <f>IF(INTRO!$E$39&lt;&gt;"Non-endemic",COUNTRY_INFO!Q49,"Not required")</f>
        <v>1</v>
      </c>
      <c r="G49" s="15">
        <f>IF(COUNTRY_INFO!H49=1, IF($E49=1,$D49, 0),0)</f>
        <v>0</v>
      </c>
      <c r="H49" s="15">
        <f>IF(INTRO!$E$39&lt;&gt;"Endemic",0, IF(AND(COUNTRY_INFO!$I49=1,$F49&lt;&gt;0),IF(COUNTRY_INFO!M49&gt;=(COUNTRY_INFO!F49+COUNTRY_INFO!G49),COUNTRY_INFO!F49+COUNTRY_INFO!G49,COUNTRY_INFO!$M49), 0))</f>
        <v>107482</v>
      </c>
      <c r="I49" s="3"/>
      <c r="J49" s="15">
        <f t="shared" si="8"/>
        <v>107482</v>
      </c>
      <c r="K49" s="15">
        <f t="shared" si="9"/>
        <v>0</v>
      </c>
      <c r="L49" s="15">
        <f t="shared" si="10"/>
        <v>300949.59999999998</v>
      </c>
      <c r="M49" s="15">
        <f t="shared" si="11"/>
        <v>0</v>
      </c>
      <c r="N49" s="15">
        <f t="shared" si="12"/>
        <v>300949.59999999998</v>
      </c>
      <c r="O49" s="27"/>
      <c r="P49" s="17">
        <f t="shared" si="13"/>
        <v>300949.59999999998</v>
      </c>
      <c r="Q49" s="17">
        <f t="shared" si="14"/>
        <v>602</v>
      </c>
    </row>
    <row r="50" spans="1:17" x14ac:dyDescent="0.25">
      <c r="A50" s="14" t="str">
        <f>IF(INTRO!$E$39="Non-endemic"," ",IF(COUNTRY_INFO!A50=0," ",COUNTRY_INFO!A50))</f>
        <v>Angola</v>
      </c>
      <c r="B50" s="14" t="str">
        <f>IF(INTRO!$E$39="Non-endemic"," ",IF(COUNTRY_INFO!B50=0," ",COUNTRY_INFO!B50))</f>
        <v>HUAMBO</v>
      </c>
      <c r="C50" s="14" t="str">
        <f>IF(INTRO!$E$39="Non-endemic"," ",IF(COUNTRY_INFO!C50=0," ",COUNTRY_INFO!C50))</f>
        <v>LONGONJO</v>
      </c>
      <c r="D50" s="15">
        <f>IF(INTRO!$E$39="Non-endemic",0,IF(INTRO!$E$39="Endemic but PC is not required",IF(COUNTRY_INFO!$H50=1,COUNTRY_INFO!F50+COUNTRY_INFO!G50,0),IF(COUNTRY_INFO!$H50=1,COUNTRY_INFO!F50+COUNTRY_INFO!G50,IF(COUNTRY_INFO!$I50=1,IF(COUNTRY_INFO!M50&gt;=(COUNTRY_INFO!F50+COUNTRY_INFO!G50),COUNTRY_INFO!F50+COUNTRY_INFO!G50,COUNTRY_INFO!$M50),0))))</f>
        <v>0</v>
      </c>
      <c r="E50" s="16">
        <f>IF(AND(INTRO!$E$39="Non-endemic",INTRO!$E$37="Non-endemic"),"Not required",IF(INTRO!$E$39="Non-endemic","Treat with DEC",COUNTRY_INFO!P50))</f>
        <v>0</v>
      </c>
      <c r="F50" s="16">
        <f>IF(INTRO!$E$39&lt;&gt;"Non-endemic",COUNTRY_INFO!Q50,"Not required")</f>
        <v>0</v>
      </c>
      <c r="G50" s="15">
        <f>IF(COUNTRY_INFO!H50=1, IF($E50=1,$D50, 0),0)</f>
        <v>0</v>
      </c>
      <c r="H50" s="15">
        <f>IF(INTRO!$E$39&lt;&gt;"Endemic",0, IF(AND(COUNTRY_INFO!$I50=1,$F50&lt;&gt;0),IF(COUNTRY_INFO!M50&gt;=(COUNTRY_INFO!F50+COUNTRY_INFO!G50),COUNTRY_INFO!F50+COUNTRY_INFO!G50,COUNTRY_INFO!$M50), 0))</f>
        <v>0</v>
      </c>
      <c r="I50" s="3"/>
      <c r="J50" s="15">
        <f t="shared" si="8"/>
        <v>0</v>
      </c>
      <c r="K50" s="15">
        <f t="shared" si="9"/>
        <v>0</v>
      </c>
      <c r="L50" s="15">
        <f t="shared" si="10"/>
        <v>0</v>
      </c>
      <c r="M50" s="15">
        <f t="shared" si="11"/>
        <v>0</v>
      </c>
      <c r="N50" s="15">
        <f t="shared" si="12"/>
        <v>0</v>
      </c>
      <c r="O50" s="27"/>
      <c r="P50" s="17">
        <f t="shared" si="13"/>
        <v>0</v>
      </c>
      <c r="Q50" s="17">
        <f t="shared" si="14"/>
        <v>0</v>
      </c>
    </row>
    <row r="51" spans="1:17" x14ac:dyDescent="0.25">
      <c r="A51" s="14" t="str">
        <f>IF(INTRO!$E$39="Non-endemic"," ",IF(COUNTRY_INFO!A51=0," ",COUNTRY_INFO!A51))</f>
        <v>Angola</v>
      </c>
      <c r="B51" s="14" t="str">
        <f>IF(INTRO!$E$39="Non-endemic"," ",IF(COUNTRY_INFO!B51=0," ",COUNTRY_INFO!B51))</f>
        <v>HUAMBO</v>
      </c>
      <c r="C51" s="14" t="str">
        <f>IF(INTRO!$E$39="Non-endemic"," ",IF(COUNTRY_INFO!C51=0," ",COUNTRY_INFO!C51))</f>
        <v>MUNGO</v>
      </c>
      <c r="D51" s="15">
        <f>IF(INTRO!$E$39="Non-endemic",0,IF(INTRO!$E$39="Endemic but PC is not required",IF(COUNTRY_INFO!$H51=1,COUNTRY_INFO!F51+COUNTRY_INFO!G51,0),IF(COUNTRY_INFO!$H51=1,COUNTRY_INFO!F51+COUNTRY_INFO!G51,IF(COUNTRY_INFO!$I51=1,IF(COUNTRY_INFO!M51&gt;=(COUNTRY_INFO!F51+COUNTRY_INFO!G51),COUNTRY_INFO!F51+COUNTRY_INFO!G51,COUNTRY_INFO!$M51),0))))</f>
        <v>95374</v>
      </c>
      <c r="E51" s="16">
        <f>IF(AND(INTRO!$E$39="Non-endemic",INTRO!$E$37="Non-endemic"),"Not required",IF(INTRO!$E$39="Non-endemic","Treat with DEC",COUNTRY_INFO!P51))</f>
        <v>0</v>
      </c>
      <c r="F51" s="16">
        <f>IF(INTRO!$E$39&lt;&gt;"Non-endemic",COUNTRY_INFO!Q51,"Not required")</f>
        <v>1</v>
      </c>
      <c r="G51" s="15">
        <f>IF(COUNTRY_INFO!H51=1, IF($E51=1,$D51, 0),0)</f>
        <v>0</v>
      </c>
      <c r="H51" s="15">
        <f>IF(INTRO!$E$39&lt;&gt;"Endemic",0, IF(AND(COUNTRY_INFO!$I51=1,$F51&lt;&gt;0),IF(COUNTRY_INFO!M51&gt;=(COUNTRY_INFO!F51+COUNTRY_INFO!G51),COUNTRY_INFO!F51+COUNTRY_INFO!G51,COUNTRY_INFO!$M51), 0))</f>
        <v>95374</v>
      </c>
      <c r="I51" s="3"/>
      <c r="J51" s="15">
        <f t="shared" si="8"/>
        <v>95374</v>
      </c>
      <c r="K51" s="15">
        <f t="shared" si="9"/>
        <v>0</v>
      </c>
      <c r="L51" s="15">
        <f t="shared" si="10"/>
        <v>267047.2</v>
      </c>
      <c r="M51" s="15">
        <f t="shared" si="11"/>
        <v>0</v>
      </c>
      <c r="N51" s="15">
        <f t="shared" si="12"/>
        <v>267047.2</v>
      </c>
      <c r="O51" s="27"/>
      <c r="P51" s="17">
        <f t="shared" si="13"/>
        <v>267047.2</v>
      </c>
      <c r="Q51" s="17">
        <f t="shared" si="14"/>
        <v>535</v>
      </c>
    </row>
    <row r="52" spans="1:17" x14ac:dyDescent="0.25">
      <c r="A52" s="14" t="str">
        <f>IF(INTRO!$E$39="Non-endemic"," ",IF(COUNTRY_INFO!A52=0," ",COUNTRY_INFO!A52))</f>
        <v>Angola</v>
      </c>
      <c r="B52" s="14" t="str">
        <f>IF(INTRO!$E$39="Non-endemic"," ",IF(COUNTRY_INFO!B52=0," ",COUNTRY_INFO!B52))</f>
        <v>HUAMBO</v>
      </c>
      <c r="C52" s="14" t="str">
        <f>IF(INTRO!$E$39="Non-endemic"," ",IF(COUNTRY_INFO!C52=0," ",COUNTRY_INFO!C52))</f>
        <v>TCHICALA TCHOLOHANGA</v>
      </c>
      <c r="D52" s="15">
        <f>IF(INTRO!$E$39="Non-endemic",0,IF(INTRO!$E$39="Endemic but PC is not required",IF(COUNTRY_INFO!$H52=1,COUNTRY_INFO!F52+COUNTRY_INFO!G52,0),IF(COUNTRY_INFO!$H52=1,COUNTRY_INFO!F52+COUNTRY_INFO!G52,IF(COUNTRY_INFO!$I52=1,IF(COUNTRY_INFO!M52&gt;=(COUNTRY_INFO!F52+COUNTRY_INFO!G52),COUNTRY_INFO!F52+COUNTRY_INFO!G52,COUNTRY_INFO!$M52),0))))</f>
        <v>88020</v>
      </c>
      <c r="E52" s="16">
        <f>IF(AND(INTRO!$E$39="Non-endemic",INTRO!$E$37="Non-endemic"),"Not required",IF(INTRO!$E$39="Non-endemic","Treat with DEC",COUNTRY_INFO!P52))</f>
        <v>0</v>
      </c>
      <c r="F52" s="16">
        <f>IF(INTRO!$E$39&lt;&gt;"Non-endemic",COUNTRY_INFO!Q52,"Not required")</f>
        <v>1</v>
      </c>
      <c r="G52" s="15">
        <f>IF(COUNTRY_INFO!H52=1, IF($E52=1,$D52, 0),0)</f>
        <v>0</v>
      </c>
      <c r="H52" s="15">
        <f>IF(INTRO!$E$39&lt;&gt;"Endemic",0, IF(AND(COUNTRY_INFO!$I52=1,$F52&lt;&gt;0),IF(COUNTRY_INFO!M52&gt;=(COUNTRY_INFO!F52+COUNTRY_INFO!G52),COUNTRY_INFO!F52+COUNTRY_INFO!G52,COUNTRY_INFO!$M52), 0))</f>
        <v>88020</v>
      </c>
      <c r="I52" s="3"/>
      <c r="J52" s="15">
        <f t="shared" si="8"/>
        <v>88020</v>
      </c>
      <c r="K52" s="15">
        <f t="shared" si="9"/>
        <v>0</v>
      </c>
      <c r="L52" s="15">
        <f t="shared" si="10"/>
        <v>246455.99999999997</v>
      </c>
      <c r="M52" s="15">
        <f t="shared" si="11"/>
        <v>0</v>
      </c>
      <c r="N52" s="15">
        <f t="shared" si="12"/>
        <v>246455.99999999997</v>
      </c>
      <c r="O52" s="27"/>
      <c r="P52" s="17">
        <f t="shared" si="13"/>
        <v>246455.99999999997</v>
      </c>
      <c r="Q52" s="17">
        <f t="shared" si="14"/>
        <v>493</v>
      </c>
    </row>
    <row r="53" spans="1:17" x14ac:dyDescent="0.25">
      <c r="A53" s="14" t="str">
        <f>IF(INTRO!$E$39="Non-endemic"," ",IF(COUNTRY_INFO!A53=0," ",COUNTRY_INFO!A53))</f>
        <v>Angola</v>
      </c>
      <c r="B53" s="14" t="str">
        <f>IF(INTRO!$E$39="Non-endemic"," ",IF(COUNTRY_INFO!B53=0," ",COUNTRY_INFO!B53))</f>
        <v>HUAMBO</v>
      </c>
      <c r="C53" s="14" t="str">
        <f>IF(INTRO!$E$39="Non-endemic"," ",IF(COUNTRY_INFO!C53=0," ",COUNTRY_INFO!C53))</f>
        <v>TCHINDJENJE</v>
      </c>
      <c r="D53" s="15">
        <f>IF(INTRO!$E$39="Non-endemic",0,IF(INTRO!$E$39="Endemic but PC is not required",IF(COUNTRY_INFO!$H53=1,COUNTRY_INFO!F53+COUNTRY_INFO!G53,0),IF(COUNTRY_INFO!$H53=1,COUNTRY_INFO!F53+COUNTRY_INFO!G53,IF(COUNTRY_INFO!$I53=1,IF(COUNTRY_INFO!M53&gt;=(COUNTRY_INFO!F53+COUNTRY_INFO!G53),COUNTRY_INFO!F53+COUNTRY_INFO!G53,COUNTRY_INFO!$M53),0))))</f>
        <v>0</v>
      </c>
      <c r="E53" s="16">
        <f>IF(AND(INTRO!$E$39="Non-endemic",INTRO!$E$37="Non-endemic"),"Not required",IF(INTRO!$E$39="Non-endemic","Treat with DEC",COUNTRY_INFO!P53))</f>
        <v>0</v>
      </c>
      <c r="F53" s="16">
        <f>IF(INTRO!$E$39&lt;&gt;"Non-endemic",COUNTRY_INFO!Q53,"Not required")</f>
        <v>0</v>
      </c>
      <c r="G53" s="15">
        <f>IF(COUNTRY_INFO!H53=1, IF($E53=1,$D53, 0),0)</f>
        <v>0</v>
      </c>
      <c r="H53" s="15">
        <f>IF(INTRO!$E$39&lt;&gt;"Endemic",0, IF(AND(COUNTRY_INFO!$I53=1,$F53&lt;&gt;0),IF(COUNTRY_INFO!M53&gt;=(COUNTRY_INFO!F53+COUNTRY_INFO!G53),COUNTRY_INFO!F53+COUNTRY_INFO!G53,COUNTRY_INFO!$M53), 0))</f>
        <v>0</v>
      </c>
      <c r="I53" s="3"/>
      <c r="J53" s="15">
        <f t="shared" si="8"/>
        <v>0</v>
      </c>
      <c r="K53" s="15">
        <f t="shared" si="9"/>
        <v>0</v>
      </c>
      <c r="L53" s="15">
        <f t="shared" si="10"/>
        <v>0</v>
      </c>
      <c r="M53" s="15">
        <f t="shared" si="11"/>
        <v>0</v>
      </c>
      <c r="N53" s="15">
        <f t="shared" si="12"/>
        <v>0</v>
      </c>
      <c r="O53" s="27"/>
      <c r="P53" s="17">
        <f t="shared" si="13"/>
        <v>0</v>
      </c>
      <c r="Q53" s="17">
        <f t="shared" si="14"/>
        <v>0</v>
      </c>
    </row>
    <row r="54" spans="1:17" x14ac:dyDescent="0.25">
      <c r="A54" s="14" t="str">
        <f>IF(INTRO!$E$39="Non-endemic"," ",IF(COUNTRY_INFO!A54=0," ",COUNTRY_INFO!A54))</f>
        <v>Angola</v>
      </c>
      <c r="B54" s="14" t="str">
        <f>IF(INTRO!$E$39="Non-endemic"," ",IF(COUNTRY_INFO!B54=0," ",COUNTRY_INFO!B54))</f>
        <v>HUAMBO</v>
      </c>
      <c r="C54" s="14" t="str">
        <f>IF(INTRO!$E$39="Non-endemic"," ",IF(COUNTRY_INFO!C54=0," ",COUNTRY_INFO!C54))</f>
        <v>UKUMA</v>
      </c>
      <c r="D54" s="15">
        <f>IF(INTRO!$E$39="Non-endemic",0,IF(INTRO!$E$39="Endemic but PC is not required",IF(COUNTRY_INFO!$H54=1,COUNTRY_INFO!F54+COUNTRY_INFO!G54,0),IF(COUNTRY_INFO!$H54=1,COUNTRY_INFO!F54+COUNTRY_INFO!G54,IF(COUNTRY_INFO!$I54=1,IF(COUNTRY_INFO!M54&gt;=(COUNTRY_INFO!F54+COUNTRY_INFO!G54),COUNTRY_INFO!F54+COUNTRY_INFO!G54,COUNTRY_INFO!$M54),0))))</f>
        <v>0</v>
      </c>
      <c r="E54" s="16">
        <f>IF(AND(INTRO!$E$39="Non-endemic",INTRO!$E$37="Non-endemic"),"Not required",IF(INTRO!$E$39="Non-endemic","Treat with DEC",COUNTRY_INFO!P54))</f>
        <v>0</v>
      </c>
      <c r="F54" s="16">
        <f>IF(INTRO!$E$39&lt;&gt;"Non-endemic",COUNTRY_INFO!Q54,"Not required")</f>
        <v>0</v>
      </c>
      <c r="G54" s="15">
        <f>IF(COUNTRY_INFO!H54=1, IF($E54=1,$D54, 0),0)</f>
        <v>0</v>
      </c>
      <c r="H54" s="15">
        <f>IF(INTRO!$E$39&lt;&gt;"Endemic",0, IF(AND(COUNTRY_INFO!$I54=1,$F54&lt;&gt;0),IF(COUNTRY_INFO!M54&gt;=(COUNTRY_INFO!F54+COUNTRY_INFO!G54),COUNTRY_INFO!F54+COUNTRY_INFO!G54,COUNTRY_INFO!$M54), 0))</f>
        <v>0</v>
      </c>
      <c r="I54" s="3"/>
      <c r="J54" s="15">
        <f t="shared" si="8"/>
        <v>0</v>
      </c>
      <c r="K54" s="15">
        <f t="shared" si="9"/>
        <v>0</v>
      </c>
      <c r="L54" s="15">
        <f t="shared" si="10"/>
        <v>0</v>
      </c>
      <c r="M54" s="15">
        <f t="shared" si="11"/>
        <v>0</v>
      </c>
      <c r="N54" s="15">
        <f t="shared" si="12"/>
        <v>0</v>
      </c>
      <c r="O54" s="27"/>
      <c r="P54" s="17">
        <f t="shared" si="13"/>
        <v>0</v>
      </c>
      <c r="Q54" s="17">
        <f t="shared" si="14"/>
        <v>0</v>
      </c>
    </row>
    <row r="55" spans="1:17" x14ac:dyDescent="0.25">
      <c r="A55" s="14" t="str">
        <f>IF(INTRO!$E$39="Non-endemic"," ",IF(COUNTRY_INFO!A55=0," ",COUNTRY_INFO!A55))</f>
        <v>Angola</v>
      </c>
      <c r="B55" s="14" t="str">
        <f>IF(INTRO!$E$39="Non-endemic"," ",IF(COUNTRY_INFO!B55=0," ",COUNTRY_INFO!B55))</f>
        <v>HUILA</v>
      </c>
      <c r="C55" s="14" t="str">
        <f>IF(INTRO!$E$39="Non-endemic"," ",IF(COUNTRY_INFO!C55=0," ",COUNTRY_INFO!C55))</f>
        <v>CACONDA</v>
      </c>
      <c r="D55" s="15">
        <f>IF(INTRO!$E$39="Non-endemic",0,IF(INTRO!$E$39="Endemic but PC is not required",IF(COUNTRY_INFO!$H55=1,COUNTRY_INFO!F55+COUNTRY_INFO!G55,0),IF(COUNTRY_INFO!$H55=1,COUNTRY_INFO!F55+COUNTRY_INFO!G55,IF(COUNTRY_INFO!$I55=1,IF(COUNTRY_INFO!M55&gt;=(COUNTRY_INFO!F55+COUNTRY_INFO!G55),COUNTRY_INFO!F55+COUNTRY_INFO!G55,COUNTRY_INFO!$M55),0))))</f>
        <v>0</v>
      </c>
      <c r="E55" s="16">
        <f>IF(AND(INTRO!$E$39="Non-endemic",INTRO!$E$37="Non-endemic"),"Not required",IF(INTRO!$E$39="Non-endemic","Treat with DEC",COUNTRY_INFO!P55))</f>
        <v>0</v>
      </c>
      <c r="F55" s="16">
        <f>IF(INTRO!$E$39&lt;&gt;"Non-endemic",COUNTRY_INFO!Q55,"Not required")</f>
        <v>0</v>
      </c>
      <c r="G55" s="15">
        <f>IF(COUNTRY_INFO!H55=1, IF($E55=1,$D55, 0),0)</f>
        <v>0</v>
      </c>
      <c r="H55" s="15">
        <f>IF(INTRO!$E$39&lt;&gt;"Endemic",0, IF(AND(COUNTRY_INFO!$I55=1,$F55&lt;&gt;0),IF(COUNTRY_INFO!M55&gt;=(COUNTRY_INFO!F55+COUNTRY_INFO!G55),COUNTRY_INFO!F55+COUNTRY_INFO!G55,COUNTRY_INFO!$M55), 0))</f>
        <v>0</v>
      </c>
      <c r="I55" s="3"/>
      <c r="J55" s="15">
        <f t="shared" si="8"/>
        <v>0</v>
      </c>
      <c r="K55" s="15">
        <f t="shared" si="9"/>
        <v>0</v>
      </c>
      <c r="L55" s="15">
        <f t="shared" si="10"/>
        <v>0</v>
      </c>
      <c r="M55" s="15">
        <f t="shared" si="11"/>
        <v>0</v>
      </c>
      <c r="N55" s="15">
        <f t="shared" si="12"/>
        <v>0</v>
      </c>
      <c r="O55" s="27"/>
      <c r="P55" s="17">
        <f t="shared" si="13"/>
        <v>0</v>
      </c>
      <c r="Q55" s="17">
        <f t="shared" si="14"/>
        <v>0</v>
      </c>
    </row>
    <row r="56" spans="1:17" x14ac:dyDescent="0.25">
      <c r="A56" s="14" t="str">
        <f>IF(INTRO!$E$39="Non-endemic"," ",IF(COUNTRY_INFO!A56=0," ",COUNTRY_INFO!A56))</f>
        <v>Angola</v>
      </c>
      <c r="B56" s="14" t="str">
        <f>IF(INTRO!$E$39="Non-endemic"," ",IF(COUNTRY_INFO!B56=0," ",COUNTRY_INFO!B56))</f>
        <v>HUILA</v>
      </c>
      <c r="C56" s="14" t="str">
        <f>IF(INTRO!$E$39="Non-endemic"," ",IF(COUNTRY_INFO!C56=0," ",COUNTRY_INFO!C56))</f>
        <v>CACULA</v>
      </c>
      <c r="D56" s="15">
        <f>IF(INTRO!$E$39="Non-endemic",0,IF(INTRO!$E$39="Endemic but PC is not required",IF(COUNTRY_INFO!$H56=1,COUNTRY_INFO!F56+COUNTRY_INFO!G56,0),IF(COUNTRY_INFO!$H56=1,COUNTRY_INFO!F56+COUNTRY_INFO!G56,IF(COUNTRY_INFO!$I56=1,IF(COUNTRY_INFO!M56&gt;=(COUNTRY_INFO!F56+COUNTRY_INFO!G56),COUNTRY_INFO!F56+COUNTRY_INFO!G56,COUNTRY_INFO!$M56),0))))</f>
        <v>0</v>
      </c>
      <c r="E56" s="16">
        <f>IF(AND(INTRO!$E$39="Non-endemic",INTRO!$E$37="Non-endemic"),"Not required",IF(INTRO!$E$39="Non-endemic","Treat with DEC",COUNTRY_INFO!P56))</f>
        <v>0</v>
      </c>
      <c r="F56" s="16">
        <f>IF(INTRO!$E$39&lt;&gt;"Non-endemic",COUNTRY_INFO!Q56,"Not required")</f>
        <v>0</v>
      </c>
      <c r="G56" s="15">
        <f>IF(COUNTRY_INFO!H56=1, IF($E56=1,$D56, 0),0)</f>
        <v>0</v>
      </c>
      <c r="H56" s="15">
        <f>IF(INTRO!$E$39&lt;&gt;"Endemic",0, IF(AND(COUNTRY_INFO!$I56=1,$F56&lt;&gt;0),IF(COUNTRY_INFO!M56&gt;=(COUNTRY_INFO!F56+COUNTRY_INFO!G56),COUNTRY_INFO!F56+COUNTRY_INFO!G56,COUNTRY_INFO!$M56), 0))</f>
        <v>0</v>
      </c>
      <c r="I56" s="3"/>
      <c r="J56" s="15">
        <f t="shared" si="8"/>
        <v>0</v>
      </c>
      <c r="K56" s="15">
        <f t="shared" si="9"/>
        <v>0</v>
      </c>
      <c r="L56" s="15">
        <f t="shared" si="10"/>
        <v>0</v>
      </c>
      <c r="M56" s="15">
        <f t="shared" si="11"/>
        <v>0</v>
      </c>
      <c r="N56" s="15">
        <f t="shared" si="12"/>
        <v>0</v>
      </c>
      <c r="O56" s="27"/>
      <c r="P56" s="17">
        <f t="shared" si="13"/>
        <v>0</v>
      </c>
      <c r="Q56" s="17">
        <f t="shared" si="14"/>
        <v>0</v>
      </c>
    </row>
    <row r="57" spans="1:17" x14ac:dyDescent="0.25">
      <c r="A57" s="14" t="str">
        <f>IF(INTRO!$E$39="Non-endemic"," ",IF(COUNTRY_INFO!A57=0," ",COUNTRY_INFO!A57))</f>
        <v>Angola</v>
      </c>
      <c r="B57" s="14" t="str">
        <f>IF(INTRO!$E$39="Non-endemic"," ",IF(COUNTRY_INFO!B57=0," ",COUNTRY_INFO!B57))</f>
        <v>HUILA</v>
      </c>
      <c r="C57" s="14" t="str">
        <f>IF(INTRO!$E$39="Non-endemic"," ",IF(COUNTRY_INFO!C57=0," ",COUNTRY_INFO!C57))</f>
        <v>CALUQUEMBE</v>
      </c>
      <c r="D57" s="15">
        <f>IF(INTRO!$E$39="Non-endemic",0,IF(INTRO!$E$39="Endemic but PC is not required",IF(COUNTRY_INFO!$H57=1,COUNTRY_INFO!F57+COUNTRY_INFO!G57,0),IF(COUNTRY_INFO!$H57=1,COUNTRY_INFO!F57+COUNTRY_INFO!G57,IF(COUNTRY_INFO!$I57=1,IF(COUNTRY_INFO!M57&gt;=(COUNTRY_INFO!F57+COUNTRY_INFO!G57),COUNTRY_INFO!F57+COUNTRY_INFO!G57,COUNTRY_INFO!$M57),0))))</f>
        <v>146323</v>
      </c>
      <c r="E57" s="16">
        <f>IF(AND(INTRO!$E$39="Non-endemic",INTRO!$E$37="Non-endemic"),"Not required",IF(INTRO!$E$39="Non-endemic","Treat with DEC",COUNTRY_INFO!P57))</f>
        <v>0</v>
      </c>
      <c r="F57" s="16">
        <f>IF(INTRO!$E$39&lt;&gt;"Non-endemic",COUNTRY_INFO!Q57,"Not required")</f>
        <v>1</v>
      </c>
      <c r="G57" s="15">
        <f>IF(COUNTRY_INFO!H57=1, IF($E57=1,$D57, 0),0)</f>
        <v>0</v>
      </c>
      <c r="H57" s="15">
        <f>IF(INTRO!$E$39&lt;&gt;"Endemic",0, IF(AND(COUNTRY_INFO!$I57=1,$F57&lt;&gt;0),IF(COUNTRY_INFO!M57&gt;=(COUNTRY_INFO!F57+COUNTRY_INFO!G57),COUNTRY_INFO!F57+COUNTRY_INFO!G57,COUNTRY_INFO!$M57), 0))</f>
        <v>146323</v>
      </c>
      <c r="I57" s="3"/>
      <c r="J57" s="15">
        <f t="shared" si="8"/>
        <v>146323</v>
      </c>
      <c r="K57" s="15">
        <f t="shared" si="9"/>
        <v>0</v>
      </c>
      <c r="L57" s="15">
        <f t="shared" si="10"/>
        <v>409704.39999999997</v>
      </c>
      <c r="M57" s="15">
        <f t="shared" si="11"/>
        <v>0</v>
      </c>
      <c r="N57" s="15">
        <f t="shared" si="12"/>
        <v>409704.39999999997</v>
      </c>
      <c r="O57" s="27"/>
      <c r="P57" s="17">
        <f t="shared" si="13"/>
        <v>409704.39999999997</v>
      </c>
      <c r="Q57" s="17">
        <f t="shared" si="14"/>
        <v>820</v>
      </c>
    </row>
    <row r="58" spans="1:17" x14ac:dyDescent="0.25">
      <c r="A58" s="14" t="str">
        <f>IF(INTRO!$E$39="Non-endemic"," ",IF(COUNTRY_INFO!A58=0," ",COUNTRY_INFO!A58))</f>
        <v>Angola</v>
      </c>
      <c r="B58" s="14" t="str">
        <f>IF(INTRO!$E$39="Non-endemic"," ",IF(COUNTRY_INFO!B58=0," ",COUNTRY_INFO!B58))</f>
        <v>HUILA</v>
      </c>
      <c r="C58" s="14" t="str">
        <f>IF(INTRO!$E$39="Non-endemic"," ",IF(COUNTRY_INFO!C58=0," ",COUNTRY_INFO!C58))</f>
        <v>CHIBIA</v>
      </c>
      <c r="D58" s="15">
        <f>IF(INTRO!$E$39="Non-endemic",0,IF(INTRO!$E$39="Endemic but PC is not required",IF(COUNTRY_INFO!$H58=1,COUNTRY_INFO!F58+COUNTRY_INFO!G58,0),IF(COUNTRY_INFO!$H58=1,COUNTRY_INFO!F58+COUNTRY_INFO!G58,IF(COUNTRY_INFO!$I58=1,IF(COUNTRY_INFO!M58&gt;=(COUNTRY_INFO!F58+COUNTRY_INFO!G58),COUNTRY_INFO!F58+COUNTRY_INFO!G58,COUNTRY_INFO!$M58),0))))</f>
        <v>0</v>
      </c>
      <c r="E58" s="16">
        <f>IF(AND(INTRO!$E$39="Non-endemic",INTRO!$E$37="Non-endemic"),"Not required",IF(INTRO!$E$39="Non-endemic","Treat with DEC",COUNTRY_INFO!P58))</f>
        <v>0</v>
      </c>
      <c r="F58" s="16">
        <f>IF(INTRO!$E$39&lt;&gt;"Non-endemic",COUNTRY_INFO!Q58,"Not required")</f>
        <v>0</v>
      </c>
      <c r="G58" s="15">
        <f>IF(COUNTRY_INFO!H58=1, IF($E58=1,$D58, 0),0)</f>
        <v>0</v>
      </c>
      <c r="H58" s="15">
        <f>IF(INTRO!$E$39&lt;&gt;"Endemic",0, IF(AND(COUNTRY_INFO!$I58=1,$F58&lt;&gt;0),IF(COUNTRY_INFO!M58&gt;=(COUNTRY_INFO!F58+COUNTRY_INFO!G58),COUNTRY_INFO!F58+COUNTRY_INFO!G58,COUNTRY_INFO!$M58), 0))</f>
        <v>0</v>
      </c>
      <c r="I58" s="3"/>
      <c r="J58" s="15">
        <f t="shared" si="8"/>
        <v>0</v>
      </c>
      <c r="K58" s="15">
        <f t="shared" si="9"/>
        <v>0</v>
      </c>
      <c r="L58" s="15">
        <f t="shared" si="10"/>
        <v>0</v>
      </c>
      <c r="M58" s="15">
        <f t="shared" si="11"/>
        <v>0</v>
      </c>
      <c r="N58" s="15">
        <f t="shared" si="12"/>
        <v>0</v>
      </c>
      <c r="O58" s="27"/>
      <c r="P58" s="17">
        <f t="shared" si="13"/>
        <v>0</v>
      </c>
      <c r="Q58" s="17">
        <f t="shared" si="14"/>
        <v>0</v>
      </c>
    </row>
    <row r="59" spans="1:17" x14ac:dyDescent="0.25">
      <c r="A59" s="14" t="str">
        <f>IF(INTRO!$E$39="Non-endemic"," ",IF(COUNTRY_INFO!A59=0," ",COUNTRY_INFO!A59))</f>
        <v>Angola</v>
      </c>
      <c r="B59" s="14" t="str">
        <f>IF(INTRO!$E$39="Non-endemic"," ",IF(COUNTRY_INFO!B59=0," ",COUNTRY_INFO!B59))</f>
        <v>HUILA</v>
      </c>
      <c r="C59" s="14" t="str">
        <f>IF(INTRO!$E$39="Non-endemic"," ",IF(COUNTRY_INFO!C59=0," ",COUNTRY_INFO!C59))</f>
        <v>CHICOMBA</v>
      </c>
      <c r="D59" s="15">
        <f>IF(INTRO!$E$39="Non-endemic",0,IF(INTRO!$E$39="Endemic but PC is not required",IF(COUNTRY_INFO!$H59=1,COUNTRY_INFO!F59+COUNTRY_INFO!G59,0),IF(COUNTRY_INFO!$H59=1,COUNTRY_INFO!F59+COUNTRY_INFO!G59,IF(COUNTRY_INFO!$I59=1,IF(COUNTRY_INFO!M59&gt;=(COUNTRY_INFO!F59+COUNTRY_INFO!G59),COUNTRY_INFO!F59+COUNTRY_INFO!G59,COUNTRY_INFO!$M59),0))))</f>
        <v>109922</v>
      </c>
      <c r="E59" s="16">
        <f>IF(AND(INTRO!$E$39="Non-endemic",INTRO!$E$37="Non-endemic"),"Not required",IF(INTRO!$E$39="Non-endemic","Treat with DEC",COUNTRY_INFO!P59))</f>
        <v>0</v>
      </c>
      <c r="F59" s="16">
        <f>IF(INTRO!$E$39&lt;&gt;"Non-endemic",COUNTRY_INFO!Q59,"Not required")</f>
        <v>1</v>
      </c>
      <c r="G59" s="15">
        <f>IF(COUNTRY_INFO!H59=1, IF($E59=1,$D59, 0),0)</f>
        <v>0</v>
      </c>
      <c r="H59" s="15">
        <f>IF(INTRO!$E$39&lt;&gt;"Endemic",0, IF(AND(COUNTRY_INFO!$I59=1,$F59&lt;&gt;0),IF(COUNTRY_INFO!M59&gt;=(COUNTRY_INFO!F59+COUNTRY_INFO!G59),COUNTRY_INFO!F59+COUNTRY_INFO!G59,COUNTRY_INFO!$M59), 0))</f>
        <v>109922</v>
      </c>
      <c r="I59" s="3"/>
      <c r="J59" s="15">
        <f t="shared" si="8"/>
        <v>109922</v>
      </c>
      <c r="K59" s="15">
        <f t="shared" si="9"/>
        <v>0</v>
      </c>
      <c r="L59" s="15">
        <f t="shared" si="10"/>
        <v>307781.59999999998</v>
      </c>
      <c r="M59" s="15">
        <f t="shared" si="11"/>
        <v>0</v>
      </c>
      <c r="N59" s="15">
        <f t="shared" si="12"/>
        <v>307781.59999999998</v>
      </c>
      <c r="O59" s="27"/>
      <c r="P59" s="17">
        <f t="shared" si="13"/>
        <v>307781.59999999998</v>
      </c>
      <c r="Q59" s="17">
        <f t="shared" si="14"/>
        <v>616</v>
      </c>
    </row>
    <row r="60" spans="1:17" x14ac:dyDescent="0.25">
      <c r="A60" s="14" t="str">
        <f>IF(INTRO!$E$39="Non-endemic"," ",IF(COUNTRY_INFO!A60=0," ",COUNTRY_INFO!A60))</f>
        <v>Angola</v>
      </c>
      <c r="B60" s="14" t="str">
        <f>IF(INTRO!$E$39="Non-endemic"," ",IF(COUNTRY_INFO!B60=0," ",COUNTRY_INFO!B60))</f>
        <v>HUILA</v>
      </c>
      <c r="C60" s="14" t="str">
        <f>IF(INTRO!$E$39="Non-endemic"," ",IF(COUNTRY_INFO!C60=0," ",COUNTRY_INFO!C60))</f>
        <v>CHIPINDO</v>
      </c>
      <c r="D60" s="15">
        <f>IF(INTRO!$E$39="Non-endemic",0,IF(INTRO!$E$39="Endemic but PC is not required",IF(COUNTRY_INFO!$H60=1,COUNTRY_INFO!F60+COUNTRY_INFO!G60,0),IF(COUNTRY_INFO!$H60=1,COUNTRY_INFO!F60+COUNTRY_INFO!G60,IF(COUNTRY_INFO!$I60=1,IF(COUNTRY_INFO!M60&gt;=(COUNTRY_INFO!F60+COUNTRY_INFO!G60),COUNTRY_INFO!F60+COUNTRY_INFO!G60,COUNTRY_INFO!$M60),0))))</f>
        <v>0</v>
      </c>
      <c r="E60" s="16">
        <f>IF(AND(INTRO!$E$39="Non-endemic",INTRO!$E$37="Non-endemic"),"Not required",IF(INTRO!$E$39="Non-endemic","Treat with DEC",COUNTRY_INFO!P60))</f>
        <v>0</v>
      </c>
      <c r="F60" s="16">
        <f>IF(INTRO!$E$39&lt;&gt;"Non-endemic",COUNTRY_INFO!Q60,"Not required")</f>
        <v>0</v>
      </c>
      <c r="G60" s="15">
        <f>IF(COUNTRY_INFO!H60=1, IF($E60=1,$D60, 0),0)</f>
        <v>0</v>
      </c>
      <c r="H60" s="15">
        <f>IF(INTRO!$E$39&lt;&gt;"Endemic",0, IF(AND(COUNTRY_INFO!$I60=1,$F60&lt;&gt;0),IF(COUNTRY_INFO!M60&gt;=(COUNTRY_INFO!F60+COUNTRY_INFO!G60),COUNTRY_INFO!F60+COUNTRY_INFO!G60,COUNTRY_INFO!$M60), 0))</f>
        <v>0</v>
      </c>
      <c r="I60" s="3"/>
      <c r="J60" s="15">
        <f t="shared" si="8"/>
        <v>0</v>
      </c>
      <c r="K60" s="15">
        <f t="shared" si="9"/>
        <v>0</v>
      </c>
      <c r="L60" s="15">
        <f t="shared" si="10"/>
        <v>0</v>
      </c>
      <c r="M60" s="15">
        <f t="shared" si="11"/>
        <v>0</v>
      </c>
      <c r="N60" s="15">
        <f t="shared" si="12"/>
        <v>0</v>
      </c>
      <c r="O60" s="27"/>
      <c r="P60" s="17">
        <f t="shared" si="13"/>
        <v>0</v>
      </c>
      <c r="Q60" s="17">
        <f t="shared" si="14"/>
        <v>0</v>
      </c>
    </row>
    <row r="61" spans="1:17" x14ac:dyDescent="0.25">
      <c r="A61" s="14" t="str">
        <f>IF(INTRO!$E$39="Non-endemic"," ",IF(COUNTRY_INFO!A61=0," ",COUNTRY_INFO!A61))</f>
        <v>Angola</v>
      </c>
      <c r="B61" s="14" t="str">
        <f>IF(INTRO!$E$39="Non-endemic"," ",IF(COUNTRY_INFO!B61=0," ",COUNTRY_INFO!B61))</f>
        <v>HUILA</v>
      </c>
      <c r="C61" s="14" t="str">
        <f>IF(INTRO!$E$39="Non-endemic"," ",IF(COUNTRY_INFO!C61=0," ",COUNTRY_INFO!C61))</f>
        <v>GAMBOS</v>
      </c>
      <c r="D61" s="15">
        <f>IF(INTRO!$E$39="Non-endemic",0,IF(INTRO!$E$39="Endemic but PC is not required",IF(COUNTRY_INFO!$H61=1,COUNTRY_INFO!F61+COUNTRY_INFO!G61,0),IF(COUNTRY_INFO!$H61=1,COUNTRY_INFO!F61+COUNTRY_INFO!G61,IF(COUNTRY_INFO!$I61=1,IF(COUNTRY_INFO!M61&gt;=(COUNTRY_INFO!F61+COUNTRY_INFO!G61),COUNTRY_INFO!F61+COUNTRY_INFO!G61,COUNTRY_INFO!$M61),0))))</f>
        <v>0</v>
      </c>
      <c r="E61" s="16">
        <f>IF(AND(INTRO!$E$39="Non-endemic",INTRO!$E$37="Non-endemic"),"Not required",IF(INTRO!$E$39="Non-endemic","Treat with DEC",COUNTRY_INFO!P61))</f>
        <v>0</v>
      </c>
      <c r="F61" s="16">
        <f>IF(INTRO!$E$39&lt;&gt;"Non-endemic",COUNTRY_INFO!Q61,"Not required")</f>
        <v>0</v>
      </c>
      <c r="G61" s="15">
        <f>IF(COUNTRY_INFO!H61=1, IF($E61=1,$D61, 0),0)</f>
        <v>0</v>
      </c>
      <c r="H61" s="15">
        <f>IF(INTRO!$E$39&lt;&gt;"Endemic",0, IF(AND(COUNTRY_INFO!$I61=1,$F61&lt;&gt;0),IF(COUNTRY_INFO!M61&gt;=(COUNTRY_INFO!F61+COUNTRY_INFO!G61),COUNTRY_INFO!F61+COUNTRY_INFO!G61,COUNTRY_INFO!$M61), 0))</f>
        <v>0</v>
      </c>
      <c r="I61" s="3"/>
      <c r="J61" s="15">
        <f t="shared" si="8"/>
        <v>0</v>
      </c>
      <c r="K61" s="15">
        <f t="shared" si="9"/>
        <v>0</v>
      </c>
      <c r="L61" s="15">
        <f t="shared" si="10"/>
        <v>0</v>
      </c>
      <c r="M61" s="15">
        <f t="shared" si="11"/>
        <v>0</v>
      </c>
      <c r="N61" s="15">
        <f t="shared" si="12"/>
        <v>0</v>
      </c>
      <c r="O61" s="27"/>
      <c r="P61" s="17">
        <f t="shared" si="13"/>
        <v>0</v>
      </c>
      <c r="Q61" s="17">
        <f t="shared" si="14"/>
        <v>0</v>
      </c>
    </row>
    <row r="62" spans="1:17" x14ac:dyDescent="0.25">
      <c r="A62" s="14" t="str">
        <f>IF(INTRO!$E$39="Non-endemic"," ",IF(COUNTRY_INFO!A62=0," ",COUNTRY_INFO!A62))</f>
        <v>Angola</v>
      </c>
      <c r="B62" s="14" t="str">
        <f>IF(INTRO!$E$39="Non-endemic"," ",IF(COUNTRY_INFO!B62=0," ",COUNTRY_INFO!B62))</f>
        <v>HUILA</v>
      </c>
      <c r="C62" s="14" t="str">
        <f>IF(INTRO!$E$39="Non-endemic"," ",IF(COUNTRY_INFO!C62=0," ",COUNTRY_INFO!C62))</f>
        <v>HUMPATA</v>
      </c>
      <c r="D62" s="15">
        <f>IF(INTRO!$E$39="Non-endemic",0,IF(INTRO!$E$39="Endemic but PC is not required",IF(COUNTRY_INFO!$H62=1,COUNTRY_INFO!F62+COUNTRY_INFO!G62,0),IF(COUNTRY_INFO!$H62=1,COUNTRY_INFO!F62+COUNTRY_INFO!G62,IF(COUNTRY_INFO!$I62=1,IF(COUNTRY_INFO!M62&gt;=(COUNTRY_INFO!F62+COUNTRY_INFO!G62),COUNTRY_INFO!F62+COUNTRY_INFO!G62,COUNTRY_INFO!$M62),0))))</f>
        <v>0</v>
      </c>
      <c r="E62" s="16">
        <f>IF(AND(INTRO!$E$39="Non-endemic",INTRO!$E$37="Non-endemic"),"Not required",IF(INTRO!$E$39="Non-endemic","Treat with DEC",COUNTRY_INFO!P62))</f>
        <v>0</v>
      </c>
      <c r="F62" s="16">
        <f>IF(INTRO!$E$39&lt;&gt;"Non-endemic",COUNTRY_INFO!Q62,"Not required")</f>
        <v>0</v>
      </c>
      <c r="G62" s="15">
        <f>IF(COUNTRY_INFO!H62=1, IF($E62=1,$D62, 0),0)</f>
        <v>0</v>
      </c>
      <c r="H62" s="15">
        <f>IF(INTRO!$E$39&lt;&gt;"Endemic",0, IF(AND(COUNTRY_INFO!$I62=1,$F62&lt;&gt;0),IF(COUNTRY_INFO!M62&gt;=(COUNTRY_INFO!F62+COUNTRY_INFO!G62),COUNTRY_INFO!F62+COUNTRY_INFO!G62,COUNTRY_INFO!$M62), 0))</f>
        <v>0</v>
      </c>
      <c r="I62" s="3"/>
      <c r="J62" s="15">
        <f t="shared" si="8"/>
        <v>0</v>
      </c>
      <c r="K62" s="15">
        <f t="shared" si="9"/>
        <v>0</v>
      </c>
      <c r="L62" s="15">
        <f t="shared" si="10"/>
        <v>0</v>
      </c>
      <c r="M62" s="15">
        <f t="shared" si="11"/>
        <v>0</v>
      </c>
      <c r="N62" s="15">
        <f t="shared" si="12"/>
        <v>0</v>
      </c>
      <c r="O62" s="27"/>
      <c r="P62" s="17">
        <f t="shared" si="13"/>
        <v>0</v>
      </c>
      <c r="Q62" s="17">
        <f t="shared" si="14"/>
        <v>0</v>
      </c>
    </row>
    <row r="63" spans="1:17" x14ac:dyDescent="0.25">
      <c r="A63" s="14" t="str">
        <f>IF(INTRO!$E$39="Non-endemic"," ",IF(COUNTRY_INFO!A63=0," ",COUNTRY_INFO!A63))</f>
        <v>Angola</v>
      </c>
      <c r="B63" s="14" t="str">
        <f>IF(INTRO!$E$39="Non-endemic"," ",IF(COUNTRY_INFO!B63=0," ",COUNTRY_INFO!B63))</f>
        <v>HUILA</v>
      </c>
      <c r="C63" s="14" t="str">
        <f>IF(INTRO!$E$39="Non-endemic"," ",IF(COUNTRY_INFO!C63=0," ",COUNTRY_INFO!C63))</f>
        <v>JAMBA</v>
      </c>
      <c r="D63" s="15">
        <f>IF(INTRO!$E$39="Non-endemic",0,IF(INTRO!$E$39="Endemic but PC is not required",IF(COUNTRY_INFO!$H63=1,COUNTRY_INFO!F63+COUNTRY_INFO!G63,0),IF(COUNTRY_INFO!$H63=1,COUNTRY_INFO!F63+COUNTRY_INFO!G63,IF(COUNTRY_INFO!$I63=1,IF(COUNTRY_INFO!M63&gt;=(COUNTRY_INFO!F63+COUNTRY_INFO!G63),COUNTRY_INFO!F63+COUNTRY_INFO!G63,COUNTRY_INFO!$M63),0))))</f>
        <v>0</v>
      </c>
      <c r="E63" s="16">
        <f>IF(AND(INTRO!$E$39="Non-endemic",INTRO!$E$37="Non-endemic"),"Not required",IF(INTRO!$E$39="Non-endemic","Treat with DEC",COUNTRY_INFO!P63))</f>
        <v>0</v>
      </c>
      <c r="F63" s="16">
        <f>IF(INTRO!$E$39&lt;&gt;"Non-endemic",COUNTRY_INFO!Q63,"Not required")</f>
        <v>0</v>
      </c>
      <c r="G63" s="15">
        <f>IF(COUNTRY_INFO!H63=1, IF($E63=1,$D63, 0),0)</f>
        <v>0</v>
      </c>
      <c r="H63" s="15">
        <f>IF(INTRO!$E$39&lt;&gt;"Endemic",0, IF(AND(COUNTRY_INFO!$I63=1,$F63&lt;&gt;0),IF(COUNTRY_INFO!M63&gt;=(COUNTRY_INFO!F63+COUNTRY_INFO!G63),COUNTRY_INFO!F63+COUNTRY_INFO!G63,COUNTRY_INFO!$M63), 0))</f>
        <v>0</v>
      </c>
      <c r="I63" s="3"/>
      <c r="J63" s="15">
        <f t="shared" si="8"/>
        <v>0</v>
      </c>
      <c r="K63" s="15">
        <f t="shared" si="9"/>
        <v>0</v>
      </c>
      <c r="L63" s="15">
        <f t="shared" si="10"/>
        <v>0</v>
      </c>
      <c r="M63" s="15">
        <f t="shared" si="11"/>
        <v>0</v>
      </c>
      <c r="N63" s="15">
        <f t="shared" si="12"/>
        <v>0</v>
      </c>
      <c r="O63" s="27"/>
      <c r="P63" s="17">
        <f t="shared" si="13"/>
        <v>0</v>
      </c>
      <c r="Q63" s="17">
        <f t="shared" si="14"/>
        <v>0</v>
      </c>
    </row>
    <row r="64" spans="1:17" x14ac:dyDescent="0.25">
      <c r="A64" s="14" t="str">
        <f>IF(INTRO!$E$39="Non-endemic"," ",IF(COUNTRY_INFO!A64=0," ",COUNTRY_INFO!A64))</f>
        <v>Angola</v>
      </c>
      <c r="B64" s="14" t="str">
        <f>IF(INTRO!$E$39="Non-endemic"," ",IF(COUNTRY_INFO!B64=0," ",COUNTRY_INFO!B64))</f>
        <v>HUILA</v>
      </c>
      <c r="C64" s="14" t="str">
        <f>IF(INTRO!$E$39="Non-endemic"," ",IF(COUNTRY_INFO!C64=0," ",COUNTRY_INFO!C64))</f>
        <v>KUVANGO</v>
      </c>
      <c r="D64" s="15">
        <f>IF(INTRO!$E$39="Non-endemic",0,IF(INTRO!$E$39="Endemic but PC is not required",IF(COUNTRY_INFO!$H64=1,COUNTRY_INFO!F64+COUNTRY_INFO!G64,0),IF(COUNTRY_INFO!$H64=1,COUNTRY_INFO!F64+COUNTRY_INFO!G64,IF(COUNTRY_INFO!$I64=1,IF(COUNTRY_INFO!M64&gt;=(COUNTRY_INFO!F64+COUNTRY_INFO!G64),COUNTRY_INFO!F64+COUNTRY_INFO!G64,COUNTRY_INFO!$M64),0))))</f>
        <v>0</v>
      </c>
      <c r="E64" s="16">
        <f>IF(AND(INTRO!$E$39="Non-endemic",INTRO!$E$37="Non-endemic"),"Not required",IF(INTRO!$E$39="Non-endemic","Treat with DEC",COUNTRY_INFO!P64))</f>
        <v>0</v>
      </c>
      <c r="F64" s="16">
        <f>IF(INTRO!$E$39&lt;&gt;"Non-endemic",COUNTRY_INFO!Q64,"Not required")</f>
        <v>0</v>
      </c>
      <c r="G64" s="15">
        <f>IF(COUNTRY_INFO!H64=1, IF($E64=1,$D64, 0),0)</f>
        <v>0</v>
      </c>
      <c r="H64" s="15">
        <f>IF(INTRO!$E$39&lt;&gt;"Endemic",0, IF(AND(COUNTRY_INFO!$I64=1,$F64&lt;&gt;0),IF(COUNTRY_INFO!M64&gt;=(COUNTRY_INFO!F64+COUNTRY_INFO!G64),COUNTRY_INFO!F64+COUNTRY_INFO!G64,COUNTRY_INFO!$M64), 0))</f>
        <v>0</v>
      </c>
      <c r="I64" s="3"/>
      <c r="J64" s="15">
        <f t="shared" si="8"/>
        <v>0</v>
      </c>
      <c r="K64" s="15">
        <f t="shared" si="9"/>
        <v>0</v>
      </c>
      <c r="L64" s="15">
        <f t="shared" si="10"/>
        <v>0</v>
      </c>
      <c r="M64" s="15">
        <f t="shared" si="11"/>
        <v>0</v>
      </c>
      <c r="N64" s="15">
        <f t="shared" si="12"/>
        <v>0</v>
      </c>
      <c r="O64" s="27"/>
      <c r="P64" s="17">
        <f t="shared" si="13"/>
        <v>0</v>
      </c>
      <c r="Q64" s="17">
        <f t="shared" si="14"/>
        <v>0</v>
      </c>
    </row>
    <row r="65" spans="1:17" x14ac:dyDescent="0.25">
      <c r="A65" s="14" t="str">
        <f>IF(INTRO!$E$39="Non-endemic"," ",IF(COUNTRY_INFO!A65=0," ",COUNTRY_INFO!A65))</f>
        <v>Angola</v>
      </c>
      <c r="B65" s="14" t="str">
        <f>IF(INTRO!$E$39="Non-endemic"," ",IF(COUNTRY_INFO!B65=0," ",COUNTRY_INFO!B65))</f>
        <v>HUILA</v>
      </c>
      <c r="C65" s="14" t="str">
        <f>IF(INTRO!$E$39="Non-endemic"," ",IF(COUNTRY_INFO!C65=0," ",COUNTRY_INFO!C65))</f>
        <v>LUBANGO</v>
      </c>
      <c r="D65" s="15">
        <f>IF(INTRO!$E$39="Non-endemic",0,IF(INTRO!$E$39="Endemic but PC is not required",IF(COUNTRY_INFO!$H65=1,COUNTRY_INFO!F65+COUNTRY_INFO!G65,0),IF(COUNTRY_INFO!$H65=1,COUNTRY_INFO!F65+COUNTRY_INFO!G65,IF(COUNTRY_INFO!$I65=1,IF(COUNTRY_INFO!M65&gt;=(COUNTRY_INFO!F65+COUNTRY_INFO!G65),COUNTRY_INFO!F65+COUNTRY_INFO!G65,COUNTRY_INFO!$M65),0))))</f>
        <v>0</v>
      </c>
      <c r="E65" s="16">
        <f>IF(AND(INTRO!$E$39="Non-endemic",INTRO!$E$37="Non-endemic"),"Not required",IF(INTRO!$E$39="Non-endemic","Treat with DEC",COUNTRY_INFO!P65))</f>
        <v>0</v>
      </c>
      <c r="F65" s="16">
        <f>IF(INTRO!$E$39&lt;&gt;"Non-endemic",COUNTRY_INFO!Q65,"Not required")</f>
        <v>0</v>
      </c>
      <c r="G65" s="15">
        <f>IF(COUNTRY_INFO!H65=1, IF($E65=1,$D65, 0),0)</f>
        <v>0</v>
      </c>
      <c r="H65" s="15">
        <f>IF(INTRO!$E$39&lt;&gt;"Endemic",0, IF(AND(COUNTRY_INFO!$I65=1,$F65&lt;&gt;0),IF(COUNTRY_INFO!M65&gt;=(COUNTRY_INFO!F65+COUNTRY_INFO!G65),COUNTRY_INFO!F65+COUNTRY_INFO!G65,COUNTRY_INFO!$M65), 0))</f>
        <v>0</v>
      </c>
      <c r="I65" s="3"/>
      <c r="J65" s="15">
        <f t="shared" si="8"/>
        <v>0</v>
      </c>
      <c r="K65" s="15">
        <f t="shared" si="9"/>
        <v>0</v>
      </c>
      <c r="L65" s="15">
        <f t="shared" si="10"/>
        <v>0</v>
      </c>
      <c r="M65" s="15">
        <f t="shared" si="11"/>
        <v>0</v>
      </c>
      <c r="N65" s="15">
        <f t="shared" si="12"/>
        <v>0</v>
      </c>
      <c r="O65" s="27"/>
      <c r="P65" s="17">
        <f t="shared" si="13"/>
        <v>0</v>
      </c>
      <c r="Q65" s="17">
        <f t="shared" si="14"/>
        <v>0</v>
      </c>
    </row>
    <row r="66" spans="1:17" x14ac:dyDescent="0.25">
      <c r="A66" s="14" t="str">
        <f>IF(INTRO!$E$39="Non-endemic"," ",IF(COUNTRY_INFO!A66=0," ",COUNTRY_INFO!A66))</f>
        <v>Angola</v>
      </c>
      <c r="B66" s="14" t="str">
        <f>IF(INTRO!$E$39="Non-endemic"," ",IF(COUNTRY_INFO!B66=0," ",COUNTRY_INFO!B66))</f>
        <v>HUILA</v>
      </c>
      <c r="C66" s="14" t="str">
        <f>IF(INTRO!$E$39="Non-endemic"," ",IF(COUNTRY_INFO!C66=0," ",COUNTRY_INFO!C66))</f>
        <v>MATALA</v>
      </c>
      <c r="D66" s="15">
        <f>IF(INTRO!$E$39="Non-endemic",0,IF(INTRO!$E$39="Endemic but PC is not required",IF(COUNTRY_INFO!$H66=1,COUNTRY_INFO!F66+COUNTRY_INFO!G66,0),IF(COUNTRY_INFO!$H66=1,COUNTRY_INFO!F66+COUNTRY_INFO!G66,IF(COUNTRY_INFO!$I66=1,IF(COUNTRY_INFO!M66&gt;=(COUNTRY_INFO!F66+COUNTRY_INFO!G66),COUNTRY_INFO!F66+COUNTRY_INFO!G66,COUNTRY_INFO!$M66),0))))</f>
        <v>210681</v>
      </c>
      <c r="E66" s="16">
        <f>IF(AND(INTRO!$E$39="Non-endemic",INTRO!$E$37="Non-endemic"),"Not required",IF(INTRO!$E$39="Non-endemic","Treat with DEC",COUNTRY_INFO!P66))</f>
        <v>0</v>
      </c>
      <c r="F66" s="16">
        <f>IF(INTRO!$E$39&lt;&gt;"Non-endemic",COUNTRY_INFO!Q66,"Not required")</f>
        <v>1</v>
      </c>
      <c r="G66" s="15">
        <f>IF(COUNTRY_INFO!H66=1, IF($E66=1,$D66, 0),0)</f>
        <v>0</v>
      </c>
      <c r="H66" s="15">
        <f>IF(INTRO!$E$39&lt;&gt;"Endemic",0, IF(AND(COUNTRY_INFO!$I66=1,$F66&lt;&gt;0),IF(COUNTRY_INFO!M66&gt;=(COUNTRY_INFO!F66+COUNTRY_INFO!G66),COUNTRY_INFO!F66+COUNTRY_INFO!G66,COUNTRY_INFO!$M66), 0))</f>
        <v>210681</v>
      </c>
      <c r="I66" s="3"/>
      <c r="J66" s="15">
        <f t="shared" si="8"/>
        <v>210681</v>
      </c>
      <c r="K66" s="15">
        <f t="shared" si="9"/>
        <v>0</v>
      </c>
      <c r="L66" s="15">
        <f t="shared" si="10"/>
        <v>589906.79999999993</v>
      </c>
      <c r="M66" s="15">
        <f t="shared" si="11"/>
        <v>0</v>
      </c>
      <c r="N66" s="15">
        <f t="shared" si="12"/>
        <v>589906.79999999993</v>
      </c>
      <c r="O66" s="27"/>
      <c r="P66" s="17">
        <f t="shared" si="13"/>
        <v>589906.79999999993</v>
      </c>
      <c r="Q66" s="17">
        <f t="shared" si="14"/>
        <v>1180</v>
      </c>
    </row>
    <row r="67" spans="1:17" x14ac:dyDescent="0.25">
      <c r="A67" s="14" t="str">
        <f>IF(INTRO!$E$39="Non-endemic"," ",IF(COUNTRY_INFO!A67=0," ",COUNTRY_INFO!A67))</f>
        <v>Angola</v>
      </c>
      <c r="B67" s="14" t="str">
        <f>IF(INTRO!$E$39="Non-endemic"," ",IF(COUNTRY_INFO!B67=0," ",COUNTRY_INFO!B67))</f>
        <v>HUILA</v>
      </c>
      <c r="C67" s="14" t="str">
        <f>IF(INTRO!$E$39="Non-endemic"," ",IF(COUNTRY_INFO!C67=0," ",COUNTRY_INFO!C67))</f>
        <v>QUILENGUES</v>
      </c>
      <c r="D67" s="15">
        <f>IF(INTRO!$E$39="Non-endemic",0,IF(INTRO!$E$39="Endemic but PC is not required",IF(COUNTRY_INFO!$H67=1,COUNTRY_INFO!F67+COUNTRY_INFO!G67,0),IF(COUNTRY_INFO!$H67=1,COUNTRY_INFO!F67+COUNTRY_INFO!G67,IF(COUNTRY_INFO!$I67=1,IF(COUNTRY_INFO!M67&gt;=(COUNTRY_INFO!F67+COUNTRY_INFO!G67),COUNTRY_INFO!F67+COUNTRY_INFO!G67,COUNTRY_INFO!$M67),0))))</f>
        <v>59318</v>
      </c>
      <c r="E67" s="16">
        <f>IF(AND(INTRO!$E$39="Non-endemic",INTRO!$E$37="Non-endemic"),"Not required",IF(INTRO!$E$39="Non-endemic","Treat with DEC",COUNTRY_INFO!P67))</f>
        <v>0</v>
      </c>
      <c r="F67" s="16">
        <f>IF(INTRO!$E$39&lt;&gt;"Non-endemic",COUNTRY_INFO!Q67,"Not required")</f>
        <v>1</v>
      </c>
      <c r="G67" s="15">
        <f>IF(COUNTRY_INFO!H67=1, IF($E67=1,$D67, 0),0)</f>
        <v>0</v>
      </c>
      <c r="H67" s="15">
        <f>IF(INTRO!$E$39&lt;&gt;"Endemic",0, IF(AND(COUNTRY_INFO!$I67=1,$F67&lt;&gt;0),IF(COUNTRY_INFO!M67&gt;=(COUNTRY_INFO!F67+COUNTRY_INFO!G67),COUNTRY_INFO!F67+COUNTRY_INFO!G67,COUNTRY_INFO!$M67), 0))</f>
        <v>59318</v>
      </c>
      <c r="I67" s="3"/>
      <c r="J67" s="15">
        <f t="shared" si="8"/>
        <v>59318</v>
      </c>
      <c r="K67" s="15">
        <f t="shared" si="9"/>
        <v>0</v>
      </c>
      <c r="L67" s="15">
        <f t="shared" si="10"/>
        <v>166090.4</v>
      </c>
      <c r="M67" s="15">
        <f t="shared" si="11"/>
        <v>0</v>
      </c>
      <c r="N67" s="15">
        <f t="shared" si="12"/>
        <v>166090.4</v>
      </c>
      <c r="O67" s="27"/>
      <c r="P67" s="17">
        <f t="shared" si="13"/>
        <v>166090.4</v>
      </c>
      <c r="Q67" s="17">
        <f t="shared" si="14"/>
        <v>333</v>
      </c>
    </row>
    <row r="68" spans="1:17" x14ac:dyDescent="0.25">
      <c r="A68" s="14" t="str">
        <f>IF(INTRO!$E$39="Non-endemic"," ",IF(COUNTRY_INFO!A68=0," ",COUNTRY_INFO!A68))</f>
        <v>Angola</v>
      </c>
      <c r="B68" s="14" t="str">
        <f>IF(INTRO!$E$39="Non-endemic"," ",IF(COUNTRY_INFO!B68=0," ",COUNTRY_INFO!B68))</f>
        <v>HUILA</v>
      </c>
      <c r="C68" s="14" t="str">
        <f>IF(INTRO!$E$39="Non-endemic"," ",IF(COUNTRY_INFO!C68=0," ",COUNTRY_INFO!C68))</f>
        <v>QUIPUNGO</v>
      </c>
      <c r="D68" s="15">
        <f>IF(INTRO!$E$39="Non-endemic",0,IF(INTRO!$E$39="Endemic but PC is not required",IF(COUNTRY_INFO!$H68=1,COUNTRY_INFO!F68+COUNTRY_INFO!G68,0),IF(COUNTRY_INFO!$H68=1,COUNTRY_INFO!F68+COUNTRY_INFO!G68,IF(COUNTRY_INFO!$I68=1,IF(COUNTRY_INFO!M68&gt;=(COUNTRY_INFO!F68+COUNTRY_INFO!G68),COUNTRY_INFO!F68+COUNTRY_INFO!G68,COUNTRY_INFO!$M68),0))))</f>
        <v>126884</v>
      </c>
      <c r="E68" s="16">
        <f>IF(AND(INTRO!$E$39="Non-endemic",INTRO!$E$37="Non-endemic"),"Not required",IF(INTRO!$E$39="Non-endemic","Treat with DEC",COUNTRY_INFO!P68))</f>
        <v>0</v>
      </c>
      <c r="F68" s="16">
        <f>IF(INTRO!$E$39&lt;&gt;"Non-endemic",COUNTRY_INFO!Q68,"Not required")</f>
        <v>1</v>
      </c>
      <c r="G68" s="15">
        <f>IF(COUNTRY_INFO!H68=1, IF($E68=1,$D68, 0),0)</f>
        <v>0</v>
      </c>
      <c r="H68" s="15">
        <f>IF(INTRO!$E$39&lt;&gt;"Endemic",0, IF(AND(COUNTRY_INFO!$I68=1,$F68&lt;&gt;0),IF(COUNTRY_INFO!M68&gt;=(COUNTRY_INFO!F68+COUNTRY_INFO!G68),COUNTRY_INFO!F68+COUNTRY_INFO!G68,COUNTRY_INFO!$M68), 0))</f>
        <v>126884</v>
      </c>
      <c r="I68" s="3"/>
      <c r="J68" s="15">
        <f t="shared" si="8"/>
        <v>126884</v>
      </c>
      <c r="K68" s="15">
        <f t="shared" si="9"/>
        <v>0</v>
      </c>
      <c r="L68" s="15">
        <f t="shared" si="10"/>
        <v>355275.19999999995</v>
      </c>
      <c r="M68" s="15">
        <f t="shared" si="11"/>
        <v>0</v>
      </c>
      <c r="N68" s="15">
        <f t="shared" si="12"/>
        <v>355275.19999999995</v>
      </c>
      <c r="O68" s="27"/>
      <c r="P68" s="17">
        <f t="shared" si="13"/>
        <v>355275.19999999995</v>
      </c>
      <c r="Q68" s="17">
        <f t="shared" si="14"/>
        <v>711</v>
      </c>
    </row>
    <row r="69" spans="1:17" x14ac:dyDescent="0.25">
      <c r="A69" s="14" t="str">
        <f>IF(INTRO!$E$39="Non-endemic"," ",IF(COUNTRY_INFO!A69=0," ",COUNTRY_INFO!A69))</f>
        <v>Angola</v>
      </c>
      <c r="B69" s="14" t="str">
        <f>IF(INTRO!$E$39="Non-endemic"," ",IF(COUNTRY_INFO!B69=0," ",COUNTRY_INFO!B69))</f>
        <v>KUANDO KUBANGO</v>
      </c>
      <c r="C69" s="14" t="str">
        <f>IF(INTRO!$E$39="Non-endemic"," ",IF(COUNTRY_INFO!C69=0," ",COUNTRY_INFO!C69))</f>
        <v>CALAI</v>
      </c>
      <c r="D69" s="15">
        <f>IF(INTRO!$E$39="Non-endemic",0,IF(INTRO!$E$39="Endemic but PC is not required",IF(COUNTRY_INFO!$H69=1,COUNTRY_INFO!F69+COUNTRY_INFO!G69,0),IF(COUNTRY_INFO!$H69=1,COUNTRY_INFO!F69+COUNTRY_INFO!G69,IF(COUNTRY_INFO!$I69=1,IF(COUNTRY_INFO!M69&gt;=(COUNTRY_INFO!F69+COUNTRY_INFO!G69),COUNTRY_INFO!F69+COUNTRY_INFO!G69,COUNTRY_INFO!$M69),0))))</f>
        <v>17480</v>
      </c>
      <c r="E69" s="16">
        <f>IF(AND(INTRO!$E$39="Non-endemic",INTRO!$E$37="Non-endemic"),"Not required",IF(INTRO!$E$39="Non-endemic","Treat with DEC",COUNTRY_INFO!P69))</f>
        <v>1</v>
      </c>
      <c r="F69" s="16">
        <f>IF(INTRO!$E$39&lt;&gt;"Non-endemic",COUNTRY_INFO!Q69,"Not required")</f>
        <v>0</v>
      </c>
      <c r="G69" s="15">
        <f>IF(COUNTRY_INFO!H69=1, IF($E69=1,$D69, 0),0)</f>
        <v>17480</v>
      </c>
      <c r="H69" s="15">
        <f>IF(INTRO!$E$39&lt;&gt;"Endemic",0, IF(AND(COUNTRY_INFO!$I69=1,$F69&lt;&gt;0),IF(COUNTRY_INFO!M69&gt;=(COUNTRY_INFO!F69+COUNTRY_INFO!G69),COUNTRY_INFO!F69+COUNTRY_INFO!G69,COUNTRY_INFO!$M69), 0))</f>
        <v>0</v>
      </c>
      <c r="I69" s="3"/>
      <c r="J69" s="15">
        <f t="shared" si="8"/>
        <v>0</v>
      </c>
      <c r="K69" s="15">
        <f t="shared" si="9"/>
        <v>48944</v>
      </c>
      <c r="L69" s="15">
        <f t="shared" si="10"/>
        <v>0</v>
      </c>
      <c r="M69" s="15">
        <f t="shared" si="11"/>
        <v>0</v>
      </c>
      <c r="N69" s="15">
        <f t="shared" si="12"/>
        <v>48944</v>
      </c>
      <c r="O69" s="27"/>
      <c r="P69" s="17">
        <f t="shared" si="13"/>
        <v>48944</v>
      </c>
      <c r="Q69" s="17">
        <f t="shared" si="14"/>
        <v>98</v>
      </c>
    </row>
    <row r="70" spans="1:17" x14ac:dyDescent="0.25">
      <c r="A70" s="14" t="str">
        <f>IF(INTRO!$E$39="Non-endemic"," ",IF(COUNTRY_INFO!A70=0," ",COUNTRY_INFO!A70))</f>
        <v>Angola</v>
      </c>
      <c r="B70" s="14" t="str">
        <f>IF(INTRO!$E$39="Non-endemic"," ",IF(COUNTRY_INFO!B70=0," ",COUNTRY_INFO!B70))</f>
        <v>KUANDO KUBANGO</v>
      </c>
      <c r="C70" s="14" t="str">
        <f>IF(INTRO!$E$39="Non-endemic"," ",IF(COUNTRY_INFO!C70=0," ",COUNTRY_INFO!C70))</f>
        <v>CUANGAR</v>
      </c>
      <c r="D70" s="15">
        <f>IF(INTRO!$E$39="Non-endemic",0,IF(INTRO!$E$39="Endemic but PC is not required",IF(COUNTRY_INFO!$H70=1,COUNTRY_INFO!F70+COUNTRY_INFO!G70,0),IF(COUNTRY_INFO!$H70=1,COUNTRY_INFO!F70+COUNTRY_INFO!G70,IF(COUNTRY_INFO!$I70=1,IF(COUNTRY_INFO!M70&gt;=(COUNTRY_INFO!F70+COUNTRY_INFO!G70),COUNTRY_INFO!F70+COUNTRY_INFO!G70,COUNTRY_INFO!$M70),0))))</f>
        <v>23608</v>
      </c>
      <c r="E70" s="16">
        <f>IF(AND(INTRO!$E$39="Non-endemic",INTRO!$E$37="Non-endemic"),"Not required",IF(INTRO!$E$39="Non-endemic","Treat with DEC",COUNTRY_INFO!P70))</f>
        <v>1</v>
      </c>
      <c r="F70" s="16">
        <f>IF(INTRO!$E$39&lt;&gt;"Non-endemic",COUNTRY_INFO!Q70,"Not required")</f>
        <v>1</v>
      </c>
      <c r="G70" s="15">
        <f>IF(COUNTRY_INFO!H70=1, IF($E70=1,$D70, 0),0)</f>
        <v>23608</v>
      </c>
      <c r="H70" s="15">
        <f>IF(INTRO!$E$39&lt;&gt;"Endemic",0, IF(AND(COUNTRY_INFO!$I70=1,$F70&lt;&gt;0),IF(COUNTRY_INFO!M70&gt;=(COUNTRY_INFO!F70+COUNTRY_INFO!G70),COUNTRY_INFO!F70+COUNTRY_INFO!G70,COUNTRY_INFO!$M70), 0))</f>
        <v>23608</v>
      </c>
      <c r="I70" s="3"/>
      <c r="J70" s="15">
        <f t="shared" si="8"/>
        <v>23608</v>
      </c>
      <c r="K70" s="15">
        <f t="shared" si="9"/>
        <v>0</v>
      </c>
      <c r="L70" s="15">
        <f t="shared" si="10"/>
        <v>0</v>
      </c>
      <c r="M70" s="15">
        <f t="shared" si="11"/>
        <v>66102.399999999994</v>
      </c>
      <c r="N70" s="15">
        <f t="shared" si="12"/>
        <v>66102.399999999994</v>
      </c>
      <c r="O70" s="27"/>
      <c r="P70" s="17">
        <f t="shared" si="13"/>
        <v>66102.399999999994</v>
      </c>
      <c r="Q70" s="17">
        <f t="shared" si="14"/>
        <v>133</v>
      </c>
    </row>
    <row r="71" spans="1:17" x14ac:dyDescent="0.25">
      <c r="A71" s="14" t="str">
        <f>IF(INTRO!$E$39="Non-endemic"," ",IF(COUNTRY_INFO!A71=0," ",COUNTRY_INFO!A71))</f>
        <v>Angola</v>
      </c>
      <c r="B71" s="14" t="str">
        <f>IF(INTRO!$E$39="Non-endemic"," ",IF(COUNTRY_INFO!B71=0," ",COUNTRY_INFO!B71))</f>
        <v>KUANDO KUBANGO</v>
      </c>
      <c r="C71" s="14" t="str">
        <f>IF(INTRO!$E$39="Non-endemic"," ",IF(COUNTRY_INFO!C71=0," ",COUNTRY_INFO!C71))</f>
        <v>CUCHI</v>
      </c>
      <c r="D71" s="15">
        <f>IF(INTRO!$E$39="Non-endemic",0,IF(INTRO!$E$39="Endemic but PC is not required",IF(COUNTRY_INFO!$H71=1,COUNTRY_INFO!F71+COUNTRY_INFO!G71,0),IF(COUNTRY_INFO!$H71=1,COUNTRY_INFO!F71+COUNTRY_INFO!G71,IF(COUNTRY_INFO!$I71=1,IF(COUNTRY_INFO!M71&gt;=(COUNTRY_INFO!F71+COUNTRY_INFO!G71),COUNTRY_INFO!F71+COUNTRY_INFO!G71,COUNTRY_INFO!$M71),0))))</f>
        <v>37050</v>
      </c>
      <c r="E71" s="16">
        <f>IF(AND(INTRO!$E$39="Non-endemic",INTRO!$E$37="Non-endemic"),"Not required",IF(INTRO!$E$39="Non-endemic","Treat with DEC",COUNTRY_INFO!P71))</f>
        <v>0</v>
      </c>
      <c r="F71" s="16">
        <f>IF(INTRO!$E$39&lt;&gt;"Non-endemic",COUNTRY_INFO!Q71,"Not required")</f>
        <v>1</v>
      </c>
      <c r="G71" s="15">
        <f>IF(COUNTRY_INFO!H71=1, IF($E71=1,$D71, 0),0)</f>
        <v>0</v>
      </c>
      <c r="H71" s="15">
        <f>IF(INTRO!$E$39&lt;&gt;"Endemic",0, IF(AND(COUNTRY_INFO!$I71=1,$F71&lt;&gt;0),IF(COUNTRY_INFO!M71&gt;=(COUNTRY_INFO!F71+COUNTRY_INFO!G71),COUNTRY_INFO!F71+COUNTRY_INFO!G71,COUNTRY_INFO!$M71), 0))</f>
        <v>37050</v>
      </c>
      <c r="I71" s="3"/>
      <c r="J71" s="15">
        <f t="shared" si="8"/>
        <v>37050</v>
      </c>
      <c r="K71" s="15">
        <f t="shared" si="9"/>
        <v>0</v>
      </c>
      <c r="L71" s="15">
        <f t="shared" si="10"/>
        <v>103740</v>
      </c>
      <c r="M71" s="15">
        <f t="shared" si="11"/>
        <v>0</v>
      </c>
      <c r="N71" s="15">
        <f t="shared" si="12"/>
        <v>103740</v>
      </c>
      <c r="O71" s="27"/>
      <c r="P71" s="17">
        <f t="shared" si="13"/>
        <v>103740</v>
      </c>
      <c r="Q71" s="17">
        <f t="shared" si="14"/>
        <v>208</v>
      </c>
    </row>
    <row r="72" spans="1:17" x14ac:dyDescent="0.25">
      <c r="A72" s="14" t="str">
        <f>IF(INTRO!$E$39="Non-endemic"," ",IF(COUNTRY_INFO!A72=0," ",COUNTRY_INFO!A72))</f>
        <v>Angola</v>
      </c>
      <c r="B72" s="14" t="str">
        <f>IF(INTRO!$E$39="Non-endemic"," ",IF(COUNTRY_INFO!B72=0," ",COUNTRY_INFO!B72))</f>
        <v>KUANDO KUBANGO</v>
      </c>
      <c r="C72" s="14" t="str">
        <f>IF(INTRO!$E$39="Non-endemic"," ",IF(COUNTRY_INFO!C72=0," ",COUNTRY_INFO!C72))</f>
        <v>DIRICO</v>
      </c>
      <c r="D72" s="15">
        <f>IF(INTRO!$E$39="Non-endemic",0,IF(INTRO!$E$39="Endemic but PC is not required",IF(COUNTRY_INFO!$H72=1,COUNTRY_INFO!F72+COUNTRY_INFO!G72,0),IF(COUNTRY_INFO!$H72=1,COUNTRY_INFO!F72+COUNTRY_INFO!G72,IF(COUNTRY_INFO!$I72=1,IF(COUNTRY_INFO!M72&gt;=(COUNTRY_INFO!F72+COUNTRY_INFO!G72),COUNTRY_INFO!F72+COUNTRY_INFO!G72,COUNTRY_INFO!$M72),0))))</f>
        <v>0</v>
      </c>
      <c r="E72" s="16">
        <f>IF(AND(INTRO!$E$39="Non-endemic",INTRO!$E$37="Non-endemic"),"Not required",IF(INTRO!$E$39="Non-endemic","Treat with DEC",COUNTRY_INFO!P72))</f>
        <v>0</v>
      </c>
      <c r="F72" s="16">
        <f>IF(INTRO!$E$39&lt;&gt;"Non-endemic",COUNTRY_INFO!Q72,"Not required")</f>
        <v>0</v>
      </c>
      <c r="G72" s="15">
        <f>IF(COUNTRY_INFO!H72=1, IF($E72=1,$D72, 0),0)</f>
        <v>0</v>
      </c>
      <c r="H72" s="15">
        <f>IF(INTRO!$E$39&lt;&gt;"Endemic",0, IF(AND(COUNTRY_INFO!$I72=1,$F72&lt;&gt;0),IF(COUNTRY_INFO!M72&gt;=(COUNTRY_INFO!F72+COUNTRY_INFO!G72),COUNTRY_INFO!F72+COUNTRY_INFO!G72,COUNTRY_INFO!$M72), 0))</f>
        <v>0</v>
      </c>
      <c r="I72" s="3"/>
      <c r="J72" s="15">
        <f t="shared" si="8"/>
        <v>0</v>
      </c>
      <c r="K72" s="15">
        <f t="shared" si="9"/>
        <v>0</v>
      </c>
      <c r="L72" s="15">
        <f t="shared" si="10"/>
        <v>0</v>
      </c>
      <c r="M72" s="15">
        <f t="shared" si="11"/>
        <v>0</v>
      </c>
      <c r="N72" s="15">
        <f t="shared" si="12"/>
        <v>0</v>
      </c>
      <c r="O72" s="27"/>
      <c r="P72" s="17">
        <f t="shared" si="13"/>
        <v>0</v>
      </c>
      <c r="Q72" s="17">
        <f t="shared" si="14"/>
        <v>0</v>
      </c>
    </row>
    <row r="73" spans="1:17" x14ac:dyDescent="0.25">
      <c r="A73" s="14" t="str">
        <f>IF(INTRO!$E$39="Non-endemic"," ",IF(COUNTRY_INFO!A73=0," ",COUNTRY_INFO!A73))</f>
        <v>Angola</v>
      </c>
      <c r="B73" s="14" t="str">
        <f>IF(INTRO!$E$39="Non-endemic"," ",IF(COUNTRY_INFO!B73=0," ",COUNTRY_INFO!B73))</f>
        <v>KUANDO KUBANGO</v>
      </c>
      <c r="C73" s="14" t="str">
        <f>IF(INTRO!$E$39="Non-endemic"," ",IF(COUNTRY_INFO!C73=0," ",COUNTRY_INFO!C73))</f>
        <v>KUITO KUANAVALE</v>
      </c>
      <c r="D73" s="15">
        <f>IF(INTRO!$E$39="Non-endemic",0,IF(INTRO!$E$39="Endemic but PC is not required",IF(COUNTRY_INFO!$H73=1,COUNTRY_INFO!F73+COUNTRY_INFO!G73,0),IF(COUNTRY_INFO!$H73=1,COUNTRY_INFO!F73+COUNTRY_INFO!G73,IF(COUNTRY_INFO!$I73=1,IF(COUNTRY_INFO!M73&gt;=(COUNTRY_INFO!F73+COUNTRY_INFO!G73),COUNTRY_INFO!F73+COUNTRY_INFO!G73,COUNTRY_INFO!$M73),0))))</f>
        <v>33541</v>
      </c>
      <c r="E73" s="16">
        <f>IF(AND(INTRO!$E$39="Non-endemic",INTRO!$E$37="Non-endemic"),"Not required",IF(INTRO!$E$39="Non-endemic","Treat with DEC",COUNTRY_INFO!P73))</f>
        <v>1</v>
      </c>
      <c r="F73" s="16">
        <f>IF(INTRO!$E$39&lt;&gt;"Non-endemic",COUNTRY_INFO!Q73,"Not required")</f>
        <v>1</v>
      </c>
      <c r="G73" s="15">
        <f>IF(COUNTRY_INFO!H73=1, IF($E73=1,$D73, 0),0)</f>
        <v>33541</v>
      </c>
      <c r="H73" s="15">
        <f>IF(INTRO!$E$39&lt;&gt;"Endemic",0, IF(AND(COUNTRY_INFO!$I73=1,$F73&lt;&gt;0),IF(COUNTRY_INFO!M73&gt;=(COUNTRY_INFO!F73+COUNTRY_INFO!G73),COUNTRY_INFO!F73+COUNTRY_INFO!G73,COUNTRY_INFO!$M73), 0))</f>
        <v>33541</v>
      </c>
      <c r="I73" s="3"/>
      <c r="J73" s="15">
        <f t="shared" ref="J73:J104" si="15">IF(I73=0,H73,IF(I73&gt;H73,H73,I73))</f>
        <v>33541</v>
      </c>
      <c r="K73" s="15">
        <f t="shared" ref="K73:K104" si="16">IF(G73&lt;J73,0,IF($E73=1, (G73-J73)*2.8, 0))</f>
        <v>0</v>
      </c>
      <c r="L73" s="15">
        <f t="shared" ref="L73:L104" si="17">IF($E73&lt;$F73, J73*(F73-E73)*2.8, 0)</f>
        <v>0</v>
      </c>
      <c r="M73" s="15">
        <f t="shared" ref="M73:M104" si="18">IF(AND($E73=1, $F73&lt;&gt;0), J73*2.8, 0)</f>
        <v>93914.799999999988</v>
      </c>
      <c r="N73" s="15">
        <f t="shared" ref="N73:N104" si="19">SUM(K73:M73)</f>
        <v>93914.799999999988</v>
      </c>
      <c r="O73" s="27"/>
      <c r="P73" s="17">
        <f t="shared" ref="P73:P104" si="20">IF($N73&gt;$O73,$N73-$O73,0)</f>
        <v>93914.799999999988</v>
      </c>
      <c r="Q73" s="17">
        <f t="shared" ref="Q73:Q104" si="21">ROUNDUP($N73/500,0)</f>
        <v>188</v>
      </c>
    </row>
    <row r="74" spans="1:17" x14ac:dyDescent="0.25">
      <c r="A74" s="14" t="str">
        <f>IF(INTRO!$E$39="Non-endemic"," ",IF(COUNTRY_INFO!A74=0," ",COUNTRY_INFO!A74))</f>
        <v>Angola</v>
      </c>
      <c r="B74" s="14" t="str">
        <f>IF(INTRO!$E$39="Non-endemic"," ",IF(COUNTRY_INFO!B74=0," ",COUNTRY_INFO!B74))</f>
        <v>KUANDO KUBANGO</v>
      </c>
      <c r="C74" s="14" t="str">
        <f>IF(INTRO!$E$39="Non-endemic"," ",IF(COUNTRY_INFO!C74=0," ",COUNTRY_INFO!C74))</f>
        <v>MAVINGA</v>
      </c>
      <c r="D74" s="15">
        <f>IF(INTRO!$E$39="Non-endemic",0,IF(INTRO!$E$39="Endemic but PC is not required",IF(COUNTRY_INFO!$H74=1,COUNTRY_INFO!F74+COUNTRY_INFO!G74,0),IF(COUNTRY_INFO!$H74=1,COUNTRY_INFO!F74+COUNTRY_INFO!G74,IF(COUNTRY_INFO!$I74=1,IF(COUNTRY_INFO!M74&gt;=(COUNTRY_INFO!F74+COUNTRY_INFO!G74),COUNTRY_INFO!F74+COUNTRY_INFO!G74,COUNTRY_INFO!$M74),0))))</f>
        <v>0</v>
      </c>
      <c r="E74" s="16">
        <f>IF(AND(INTRO!$E$39="Non-endemic",INTRO!$E$37="Non-endemic"),"Not required",IF(INTRO!$E$39="Non-endemic","Treat with DEC",COUNTRY_INFO!P74))</f>
        <v>0</v>
      </c>
      <c r="F74" s="16">
        <f>IF(INTRO!$E$39&lt;&gt;"Non-endemic",COUNTRY_INFO!Q74,"Not required")</f>
        <v>0</v>
      </c>
      <c r="G74" s="15">
        <f>IF(COUNTRY_INFO!H74=1, IF($E74=1,$D74, 0),0)</f>
        <v>0</v>
      </c>
      <c r="H74" s="15">
        <f>IF(INTRO!$E$39&lt;&gt;"Endemic",0, IF(AND(COUNTRY_INFO!$I74=1,$F74&lt;&gt;0),IF(COUNTRY_INFO!M74&gt;=(COUNTRY_INFO!F74+COUNTRY_INFO!G74),COUNTRY_INFO!F74+COUNTRY_INFO!G74,COUNTRY_INFO!$M74), 0))</f>
        <v>0</v>
      </c>
      <c r="I74" s="3"/>
      <c r="J74" s="15">
        <f t="shared" si="15"/>
        <v>0</v>
      </c>
      <c r="K74" s="15">
        <f t="shared" si="16"/>
        <v>0</v>
      </c>
      <c r="L74" s="15">
        <f t="shared" si="17"/>
        <v>0</v>
      </c>
      <c r="M74" s="15">
        <f t="shared" si="18"/>
        <v>0</v>
      </c>
      <c r="N74" s="15">
        <f t="shared" si="19"/>
        <v>0</v>
      </c>
      <c r="O74" s="27"/>
      <c r="P74" s="17">
        <f t="shared" si="20"/>
        <v>0</v>
      </c>
      <c r="Q74" s="17">
        <f t="shared" si="21"/>
        <v>0</v>
      </c>
    </row>
    <row r="75" spans="1:17" x14ac:dyDescent="0.25">
      <c r="A75" s="14" t="str">
        <f>IF(INTRO!$E$39="Non-endemic"," ",IF(COUNTRY_INFO!A75=0," ",COUNTRY_INFO!A75))</f>
        <v>Angola</v>
      </c>
      <c r="B75" s="14" t="str">
        <f>IF(INTRO!$E$39="Non-endemic"," ",IF(COUNTRY_INFO!B75=0," ",COUNTRY_INFO!B75))</f>
        <v>KUANDO KUBANGO</v>
      </c>
      <c r="C75" s="14" t="str">
        <f>IF(INTRO!$E$39="Non-endemic"," ",IF(COUNTRY_INFO!C75=0," ",COUNTRY_INFO!C75))</f>
        <v>MENONGUE</v>
      </c>
      <c r="D75" s="15">
        <f>IF(INTRO!$E$39="Non-endemic",0,IF(INTRO!$E$39="Endemic but PC is not required",IF(COUNTRY_INFO!$H75=1,COUNTRY_INFO!F75+COUNTRY_INFO!G75,0),IF(COUNTRY_INFO!$H75=1,COUNTRY_INFO!F75+COUNTRY_INFO!G75,IF(COUNTRY_INFO!$I75=1,IF(COUNTRY_INFO!M75&gt;=(COUNTRY_INFO!F75+COUNTRY_INFO!G75),COUNTRY_INFO!F75+COUNTRY_INFO!G75,COUNTRY_INFO!$M75),0))))</f>
        <v>264818</v>
      </c>
      <c r="E75" s="16">
        <f>IF(AND(INTRO!$E$39="Non-endemic",INTRO!$E$37="Non-endemic"),"Not required",IF(INTRO!$E$39="Non-endemic","Treat with DEC",COUNTRY_INFO!P75))</f>
        <v>1</v>
      </c>
      <c r="F75" s="16">
        <f>IF(INTRO!$E$39&lt;&gt;"Non-endemic",COUNTRY_INFO!Q75,"Not required")</f>
        <v>1</v>
      </c>
      <c r="G75" s="15">
        <f>IF(COUNTRY_INFO!H75=1, IF($E75=1,$D75, 0),0)</f>
        <v>264818</v>
      </c>
      <c r="H75" s="15">
        <f>IF(INTRO!$E$39&lt;&gt;"Endemic",0, IF(AND(COUNTRY_INFO!$I75=1,$F75&lt;&gt;0),IF(COUNTRY_INFO!M75&gt;=(COUNTRY_INFO!F75+COUNTRY_INFO!G75),COUNTRY_INFO!F75+COUNTRY_INFO!G75,COUNTRY_INFO!$M75), 0))</f>
        <v>264818</v>
      </c>
      <c r="I75" s="3"/>
      <c r="J75" s="15">
        <f t="shared" si="15"/>
        <v>264818</v>
      </c>
      <c r="K75" s="15">
        <f t="shared" si="16"/>
        <v>0</v>
      </c>
      <c r="L75" s="15">
        <f t="shared" si="17"/>
        <v>0</v>
      </c>
      <c r="M75" s="15">
        <f t="shared" si="18"/>
        <v>741490.39999999991</v>
      </c>
      <c r="N75" s="15">
        <f t="shared" si="19"/>
        <v>741490.39999999991</v>
      </c>
      <c r="O75" s="27"/>
      <c r="P75" s="17">
        <f t="shared" si="20"/>
        <v>741490.39999999991</v>
      </c>
      <c r="Q75" s="17">
        <f t="shared" si="21"/>
        <v>1483</v>
      </c>
    </row>
    <row r="76" spans="1:17" x14ac:dyDescent="0.25">
      <c r="A76" s="14" t="str">
        <f>IF(INTRO!$E$39="Non-endemic"," ",IF(COUNTRY_INFO!A76=0," ",COUNTRY_INFO!A76))</f>
        <v>Angola</v>
      </c>
      <c r="B76" s="14" t="str">
        <f>IF(INTRO!$E$39="Non-endemic"," ",IF(COUNTRY_INFO!B76=0," ",COUNTRY_INFO!B76))</f>
        <v>KUANDO KUBANGO</v>
      </c>
      <c r="C76" s="14" t="str">
        <f>IF(INTRO!$E$39="Non-endemic"," ",IF(COUNTRY_INFO!C76=0," ",COUNTRY_INFO!C76))</f>
        <v>NANKOVA</v>
      </c>
      <c r="D76" s="15">
        <f>IF(INTRO!$E$39="Non-endemic",0,IF(INTRO!$E$39="Endemic but PC is not required",IF(COUNTRY_INFO!$H76=1,COUNTRY_INFO!F76+COUNTRY_INFO!G76,0),IF(COUNTRY_INFO!$H76=1,COUNTRY_INFO!F76+COUNTRY_INFO!G76,IF(COUNTRY_INFO!$I76=1,IF(COUNTRY_INFO!M76&gt;=(COUNTRY_INFO!F76+COUNTRY_INFO!G76),COUNTRY_INFO!F76+COUNTRY_INFO!G76,COUNTRY_INFO!$M76),0))))</f>
        <v>2980</v>
      </c>
      <c r="E76" s="16">
        <f>IF(AND(INTRO!$E$39="Non-endemic",INTRO!$E$37="Non-endemic"),"Not required",IF(INTRO!$E$39="Non-endemic","Treat with DEC",COUNTRY_INFO!P76))</f>
        <v>0</v>
      </c>
      <c r="F76" s="16">
        <f>IF(INTRO!$E$39&lt;&gt;"Non-endemic",COUNTRY_INFO!Q76,"Not required")</f>
        <v>1</v>
      </c>
      <c r="G76" s="15">
        <f>IF(COUNTRY_INFO!H76=1, IF($E76=1,$D76, 0),0)</f>
        <v>0</v>
      </c>
      <c r="H76" s="15">
        <f>IF(INTRO!$E$39&lt;&gt;"Endemic",0, IF(AND(COUNTRY_INFO!$I76=1,$F76&lt;&gt;0),IF(COUNTRY_INFO!M76&gt;=(COUNTRY_INFO!F76+COUNTRY_INFO!G76),COUNTRY_INFO!F76+COUNTRY_INFO!G76,COUNTRY_INFO!$M76), 0))</f>
        <v>2980</v>
      </c>
      <c r="I76" s="3"/>
      <c r="J76" s="15">
        <f t="shared" si="15"/>
        <v>2980</v>
      </c>
      <c r="K76" s="15">
        <f t="shared" si="16"/>
        <v>0</v>
      </c>
      <c r="L76" s="15">
        <f t="shared" si="17"/>
        <v>8344</v>
      </c>
      <c r="M76" s="15">
        <f t="shared" si="18"/>
        <v>0</v>
      </c>
      <c r="N76" s="15">
        <f t="shared" si="19"/>
        <v>8344</v>
      </c>
      <c r="O76" s="27"/>
      <c r="P76" s="17">
        <f t="shared" si="20"/>
        <v>8344</v>
      </c>
      <c r="Q76" s="17">
        <f t="shared" si="21"/>
        <v>17</v>
      </c>
    </row>
    <row r="77" spans="1:17" x14ac:dyDescent="0.25">
      <c r="A77" s="14" t="str">
        <f>IF(INTRO!$E$39="Non-endemic"," ",IF(COUNTRY_INFO!A77=0," ",COUNTRY_INFO!A77))</f>
        <v>Angola</v>
      </c>
      <c r="B77" s="14" t="str">
        <f>IF(INTRO!$E$39="Non-endemic"," ",IF(COUNTRY_INFO!B77=0," ",COUNTRY_INFO!B77))</f>
        <v>KUANDO KUBANGO</v>
      </c>
      <c r="C77" s="14" t="str">
        <f>IF(INTRO!$E$39="Non-endemic"," ",IF(COUNTRY_INFO!C77=0," ",COUNTRY_INFO!C77))</f>
        <v>RIVUNGO</v>
      </c>
      <c r="D77" s="15">
        <f>IF(INTRO!$E$39="Non-endemic",0,IF(INTRO!$E$39="Endemic but PC is not required",IF(COUNTRY_INFO!$H77=1,COUNTRY_INFO!F77+COUNTRY_INFO!G77,0),IF(COUNTRY_INFO!$H77=1,COUNTRY_INFO!F77+COUNTRY_INFO!G77,IF(COUNTRY_INFO!$I77=1,IF(COUNTRY_INFO!M77&gt;=(COUNTRY_INFO!F77+COUNTRY_INFO!G77),COUNTRY_INFO!F77+COUNTRY_INFO!G77,COUNTRY_INFO!$M77),0))))</f>
        <v>0</v>
      </c>
      <c r="E77" s="16">
        <f>IF(AND(INTRO!$E$39="Non-endemic",INTRO!$E$37="Non-endemic"),"Not required",IF(INTRO!$E$39="Non-endemic","Treat with DEC",COUNTRY_INFO!P77))</f>
        <v>0</v>
      </c>
      <c r="F77" s="16">
        <f>IF(INTRO!$E$39&lt;&gt;"Non-endemic",COUNTRY_INFO!Q77,"Not required")</f>
        <v>0</v>
      </c>
      <c r="G77" s="15">
        <f>IF(COUNTRY_INFO!H77=1, IF($E77=1,$D77, 0),0)</f>
        <v>0</v>
      </c>
      <c r="H77" s="15">
        <f>IF(INTRO!$E$39&lt;&gt;"Endemic",0, IF(AND(COUNTRY_INFO!$I77=1,$F77&lt;&gt;0),IF(COUNTRY_INFO!M77&gt;=(COUNTRY_INFO!F77+COUNTRY_INFO!G77),COUNTRY_INFO!F77+COUNTRY_INFO!G77,COUNTRY_INFO!$M77), 0))</f>
        <v>0</v>
      </c>
      <c r="I77" s="3"/>
      <c r="J77" s="15">
        <f t="shared" si="15"/>
        <v>0</v>
      </c>
      <c r="K77" s="15">
        <f t="shared" si="16"/>
        <v>0</v>
      </c>
      <c r="L77" s="15">
        <f t="shared" si="17"/>
        <v>0</v>
      </c>
      <c r="M77" s="15">
        <f t="shared" si="18"/>
        <v>0</v>
      </c>
      <c r="N77" s="15">
        <f t="shared" si="19"/>
        <v>0</v>
      </c>
      <c r="O77" s="27"/>
      <c r="P77" s="17">
        <f t="shared" si="20"/>
        <v>0</v>
      </c>
      <c r="Q77" s="17">
        <f t="shared" si="21"/>
        <v>0</v>
      </c>
    </row>
    <row r="78" spans="1:17" x14ac:dyDescent="0.25">
      <c r="A78" s="14" t="str">
        <f>IF(INTRO!$E$39="Non-endemic"," ",IF(COUNTRY_INFO!A78=0," ",COUNTRY_INFO!A78))</f>
        <v>Angola</v>
      </c>
      <c r="B78" s="14" t="str">
        <f>IF(INTRO!$E$39="Non-endemic"," ",IF(COUNTRY_INFO!B78=0," ",COUNTRY_INFO!B78))</f>
        <v>KWANZA NORTE</v>
      </c>
      <c r="C78" s="14" t="str">
        <f>IF(INTRO!$E$39="Non-endemic"," ",IF(COUNTRY_INFO!C78=0," ",COUNTRY_INFO!C78))</f>
        <v>AMBACA</v>
      </c>
      <c r="D78" s="15">
        <f>IF(INTRO!$E$39="Non-endemic",0,IF(INTRO!$E$39="Endemic but PC is not required",IF(COUNTRY_INFO!$H78=1,COUNTRY_INFO!F78+COUNTRY_INFO!G78,0),IF(COUNTRY_INFO!$H78=1,COUNTRY_INFO!F78+COUNTRY_INFO!G78,IF(COUNTRY_INFO!$I78=1,IF(COUNTRY_INFO!M78&gt;=(COUNTRY_INFO!F78+COUNTRY_INFO!G78),COUNTRY_INFO!F78+COUNTRY_INFO!G78,COUNTRY_INFO!$M78),0))))</f>
        <v>52540</v>
      </c>
      <c r="E78" s="16">
        <f>IF(AND(INTRO!$E$39="Non-endemic",INTRO!$E$37="Non-endemic"),"Not required",IF(INTRO!$E$39="Non-endemic","Treat with DEC",COUNTRY_INFO!P78))</f>
        <v>0</v>
      </c>
      <c r="F78" s="16">
        <f>IF(INTRO!$E$39&lt;&gt;"Non-endemic",COUNTRY_INFO!Q78,"Not required")</f>
        <v>1</v>
      </c>
      <c r="G78" s="15">
        <f>IF(COUNTRY_INFO!H78=1, IF($E78=1,$D78, 0),0)</f>
        <v>0</v>
      </c>
      <c r="H78" s="15">
        <f>IF(INTRO!$E$39&lt;&gt;"Endemic",0, IF(AND(COUNTRY_INFO!$I78=1,$F78&lt;&gt;0),IF(COUNTRY_INFO!M78&gt;=(COUNTRY_INFO!F78+COUNTRY_INFO!G78),COUNTRY_INFO!F78+COUNTRY_INFO!G78,COUNTRY_INFO!$M78), 0))</f>
        <v>52540</v>
      </c>
      <c r="I78" s="3"/>
      <c r="J78" s="15">
        <f t="shared" si="15"/>
        <v>52540</v>
      </c>
      <c r="K78" s="15">
        <f t="shared" si="16"/>
        <v>0</v>
      </c>
      <c r="L78" s="15">
        <f t="shared" si="17"/>
        <v>147112</v>
      </c>
      <c r="M78" s="15">
        <f t="shared" si="18"/>
        <v>0</v>
      </c>
      <c r="N78" s="15">
        <f t="shared" si="19"/>
        <v>147112</v>
      </c>
      <c r="O78" s="27"/>
      <c r="P78" s="17">
        <f t="shared" si="20"/>
        <v>147112</v>
      </c>
      <c r="Q78" s="17">
        <f t="shared" si="21"/>
        <v>295</v>
      </c>
    </row>
    <row r="79" spans="1:17" x14ac:dyDescent="0.25">
      <c r="A79" s="14" t="str">
        <f>IF(INTRO!$E$39="Non-endemic"," ",IF(COUNTRY_INFO!A79=0," ",COUNTRY_INFO!A79))</f>
        <v>Angola</v>
      </c>
      <c r="B79" s="14" t="str">
        <f>IF(INTRO!$E$39="Non-endemic"," ",IF(COUNTRY_INFO!B79=0," ",COUNTRY_INFO!B79))</f>
        <v>KWANZA NORTE</v>
      </c>
      <c r="C79" s="14" t="str">
        <f>IF(INTRO!$E$39="Non-endemic"," ",IF(COUNTRY_INFO!C79=0," ",COUNTRY_INFO!C79))</f>
        <v>BANGA</v>
      </c>
      <c r="D79" s="15">
        <f>IF(INTRO!$E$39="Non-endemic",0,IF(INTRO!$E$39="Endemic but PC is not required",IF(COUNTRY_INFO!$H79=1,COUNTRY_INFO!F79+COUNTRY_INFO!G79,0),IF(COUNTRY_INFO!$H79=1,COUNTRY_INFO!F79+COUNTRY_INFO!G79,IF(COUNTRY_INFO!$I79=1,IF(COUNTRY_INFO!M79&gt;=(COUNTRY_INFO!F79+COUNTRY_INFO!G79),COUNTRY_INFO!F79+COUNTRY_INFO!G79,COUNTRY_INFO!$M79),0))))</f>
        <v>8199</v>
      </c>
      <c r="E79" s="16">
        <f>IF(AND(INTRO!$E$39="Non-endemic",INTRO!$E$37="Non-endemic"),"Not required",IF(INTRO!$E$39="Non-endemic","Treat with DEC",COUNTRY_INFO!P79))</f>
        <v>0</v>
      </c>
      <c r="F79" s="16">
        <f>IF(INTRO!$E$39&lt;&gt;"Non-endemic",COUNTRY_INFO!Q79,"Not required")</f>
        <v>1</v>
      </c>
      <c r="G79" s="15">
        <f>IF(COUNTRY_INFO!H79=1, IF($E79=1,$D79, 0),0)</f>
        <v>0</v>
      </c>
      <c r="H79" s="15">
        <f>IF(INTRO!$E$39&lt;&gt;"Endemic",0, IF(AND(COUNTRY_INFO!$I79=1,$F79&lt;&gt;0),IF(COUNTRY_INFO!M79&gt;=(COUNTRY_INFO!F79+COUNTRY_INFO!G79),COUNTRY_INFO!F79+COUNTRY_INFO!G79,COUNTRY_INFO!$M79), 0))</f>
        <v>8199</v>
      </c>
      <c r="I79" s="3"/>
      <c r="J79" s="15">
        <f t="shared" si="15"/>
        <v>8199</v>
      </c>
      <c r="K79" s="15">
        <f t="shared" si="16"/>
        <v>0</v>
      </c>
      <c r="L79" s="15">
        <f t="shared" si="17"/>
        <v>22957.199999999997</v>
      </c>
      <c r="M79" s="15">
        <f t="shared" si="18"/>
        <v>0</v>
      </c>
      <c r="N79" s="15">
        <f t="shared" si="19"/>
        <v>22957.199999999997</v>
      </c>
      <c r="O79" s="27"/>
      <c r="P79" s="17">
        <f t="shared" si="20"/>
        <v>22957.199999999997</v>
      </c>
      <c r="Q79" s="17">
        <f t="shared" si="21"/>
        <v>46</v>
      </c>
    </row>
    <row r="80" spans="1:17" x14ac:dyDescent="0.25">
      <c r="A80" s="14" t="str">
        <f>IF(INTRO!$E$39="Non-endemic"," ",IF(COUNTRY_INFO!A80=0," ",COUNTRY_INFO!A80))</f>
        <v>Angola</v>
      </c>
      <c r="B80" s="14" t="str">
        <f>IF(INTRO!$E$39="Non-endemic"," ",IF(COUNTRY_INFO!B80=0," ",COUNTRY_INFO!B80))</f>
        <v>KWANZA NORTE</v>
      </c>
      <c r="C80" s="14" t="str">
        <f>IF(INTRO!$E$39="Non-endemic"," ",IF(COUNTRY_INFO!C80=0," ",COUNTRY_INFO!C80))</f>
        <v>BOLONGONGO</v>
      </c>
      <c r="D80" s="15">
        <f>IF(INTRO!$E$39="Non-endemic",0,IF(INTRO!$E$39="Endemic but PC is not required",IF(COUNTRY_INFO!$H80=1,COUNTRY_INFO!F80+COUNTRY_INFO!G80,0),IF(COUNTRY_INFO!$H80=1,COUNTRY_INFO!F80+COUNTRY_INFO!G80,IF(COUNTRY_INFO!$I80=1,IF(COUNTRY_INFO!M80&gt;=(COUNTRY_INFO!F80+COUNTRY_INFO!G80),COUNTRY_INFO!F80+COUNTRY_INFO!G80,COUNTRY_INFO!$M80),0))))</f>
        <v>10912</v>
      </c>
      <c r="E80" s="16">
        <f>IF(AND(INTRO!$E$39="Non-endemic",INTRO!$E$37="Non-endemic"),"Not required",IF(INTRO!$E$39="Non-endemic","Treat with DEC",COUNTRY_INFO!P80))</f>
        <v>0</v>
      </c>
      <c r="F80" s="16">
        <f>IF(INTRO!$E$39&lt;&gt;"Non-endemic",COUNTRY_INFO!Q80,"Not required")</f>
        <v>1</v>
      </c>
      <c r="G80" s="15">
        <f>IF(COUNTRY_INFO!H80=1, IF($E80=1,$D80, 0),0)</f>
        <v>0</v>
      </c>
      <c r="H80" s="15">
        <f>IF(INTRO!$E$39&lt;&gt;"Endemic",0, IF(AND(COUNTRY_INFO!$I80=1,$F80&lt;&gt;0),IF(COUNTRY_INFO!M80&gt;=(COUNTRY_INFO!F80+COUNTRY_INFO!G80),COUNTRY_INFO!F80+COUNTRY_INFO!G80,COUNTRY_INFO!$M80), 0))</f>
        <v>10912</v>
      </c>
      <c r="I80" s="3"/>
      <c r="J80" s="15">
        <f t="shared" si="15"/>
        <v>10912</v>
      </c>
      <c r="K80" s="15">
        <f t="shared" si="16"/>
        <v>0</v>
      </c>
      <c r="L80" s="15">
        <f t="shared" si="17"/>
        <v>30553.599999999999</v>
      </c>
      <c r="M80" s="15">
        <f t="shared" si="18"/>
        <v>0</v>
      </c>
      <c r="N80" s="15">
        <f t="shared" si="19"/>
        <v>30553.599999999999</v>
      </c>
      <c r="O80" s="27"/>
      <c r="P80" s="17">
        <f t="shared" si="20"/>
        <v>30553.599999999999</v>
      </c>
      <c r="Q80" s="17">
        <f t="shared" si="21"/>
        <v>62</v>
      </c>
    </row>
    <row r="81" spans="1:17" x14ac:dyDescent="0.25">
      <c r="A81" s="14" t="str">
        <f>IF(INTRO!$E$39="Non-endemic"," ",IF(COUNTRY_INFO!A81=0," ",COUNTRY_INFO!A81))</f>
        <v>Angola</v>
      </c>
      <c r="B81" s="14" t="str">
        <f>IF(INTRO!$E$39="Non-endemic"," ",IF(COUNTRY_INFO!B81=0," ",COUNTRY_INFO!B81))</f>
        <v>KWANZA NORTE</v>
      </c>
      <c r="C81" s="14" t="str">
        <f>IF(INTRO!$E$39="Non-endemic"," ",IF(COUNTRY_INFO!C81=0," ",COUNTRY_INFO!C81))</f>
        <v>CAMBAMBE</v>
      </c>
      <c r="D81" s="15">
        <f>IF(INTRO!$E$39="Non-endemic",0,IF(INTRO!$E$39="Endemic but PC is not required",IF(COUNTRY_INFO!$H81=1,COUNTRY_INFO!F81+COUNTRY_INFO!G81,0),IF(COUNTRY_INFO!$H81=1,COUNTRY_INFO!F81+COUNTRY_INFO!G81,IF(COUNTRY_INFO!$I81=1,IF(COUNTRY_INFO!M81&gt;=(COUNTRY_INFO!F81+COUNTRY_INFO!G81),COUNTRY_INFO!F81+COUNTRY_INFO!G81,COUNTRY_INFO!$M81),0))))</f>
        <v>0</v>
      </c>
      <c r="E81" s="16">
        <f>IF(AND(INTRO!$E$39="Non-endemic",INTRO!$E$37="Non-endemic"),"Not required",IF(INTRO!$E$39="Non-endemic","Treat with DEC",COUNTRY_INFO!P81))</f>
        <v>0</v>
      </c>
      <c r="F81" s="16">
        <f>IF(INTRO!$E$39&lt;&gt;"Non-endemic",COUNTRY_INFO!Q81,"Not required")</f>
        <v>0</v>
      </c>
      <c r="G81" s="15">
        <f>IF(COUNTRY_INFO!H81=1, IF($E81=1,$D81, 0),0)</f>
        <v>0</v>
      </c>
      <c r="H81" s="15">
        <f>IF(INTRO!$E$39&lt;&gt;"Endemic",0, IF(AND(COUNTRY_INFO!$I81=1,$F81&lt;&gt;0),IF(COUNTRY_INFO!M81&gt;=(COUNTRY_INFO!F81+COUNTRY_INFO!G81),COUNTRY_INFO!F81+COUNTRY_INFO!G81,COUNTRY_INFO!$M81), 0))</f>
        <v>0</v>
      </c>
      <c r="I81" s="3"/>
      <c r="J81" s="15">
        <f t="shared" si="15"/>
        <v>0</v>
      </c>
      <c r="K81" s="15">
        <f t="shared" si="16"/>
        <v>0</v>
      </c>
      <c r="L81" s="15">
        <f t="shared" si="17"/>
        <v>0</v>
      </c>
      <c r="M81" s="15">
        <f t="shared" si="18"/>
        <v>0</v>
      </c>
      <c r="N81" s="15">
        <f t="shared" si="19"/>
        <v>0</v>
      </c>
      <c r="O81" s="27"/>
      <c r="P81" s="17">
        <f t="shared" si="20"/>
        <v>0</v>
      </c>
      <c r="Q81" s="17">
        <f t="shared" si="21"/>
        <v>0</v>
      </c>
    </row>
    <row r="82" spans="1:17" x14ac:dyDescent="0.25">
      <c r="A82" s="14" t="str">
        <f>IF(INTRO!$E$39="Non-endemic"," ",IF(COUNTRY_INFO!A82=0," ",COUNTRY_INFO!A82))</f>
        <v>Angola</v>
      </c>
      <c r="B82" s="14" t="str">
        <f>IF(INTRO!$E$39="Non-endemic"," ",IF(COUNTRY_INFO!B82=0," ",COUNTRY_INFO!B82))</f>
        <v>KWANZA NORTE</v>
      </c>
      <c r="C82" s="14" t="str">
        <f>IF(INTRO!$E$39="Non-endemic"," ",IF(COUNTRY_INFO!C82=0," ",COUNTRY_INFO!C82))</f>
        <v>CAZENGO</v>
      </c>
      <c r="D82" s="15">
        <f>IF(INTRO!$E$39="Non-endemic",0,IF(INTRO!$E$39="Endemic but PC is not required",IF(COUNTRY_INFO!$H82=1,COUNTRY_INFO!F82+COUNTRY_INFO!G82,0),IF(COUNTRY_INFO!$H82=1,COUNTRY_INFO!F82+COUNTRY_INFO!G82,IF(COUNTRY_INFO!$I82=1,IF(COUNTRY_INFO!M82&gt;=(COUNTRY_INFO!F82+COUNTRY_INFO!G82),COUNTRY_INFO!F82+COUNTRY_INFO!G82,COUNTRY_INFO!$M82),0))))</f>
        <v>0</v>
      </c>
      <c r="E82" s="16">
        <f>IF(AND(INTRO!$E$39="Non-endemic",INTRO!$E$37="Non-endemic"),"Not required",IF(INTRO!$E$39="Non-endemic","Treat with DEC",COUNTRY_INFO!P82))</f>
        <v>0</v>
      </c>
      <c r="F82" s="16">
        <f>IF(INTRO!$E$39&lt;&gt;"Non-endemic",COUNTRY_INFO!Q82,"Not required")</f>
        <v>0</v>
      </c>
      <c r="G82" s="15">
        <f>IF(COUNTRY_INFO!H82=1, IF($E82=1,$D82, 0),0)</f>
        <v>0</v>
      </c>
      <c r="H82" s="15">
        <f>IF(INTRO!$E$39&lt;&gt;"Endemic",0, IF(AND(COUNTRY_INFO!$I82=1,$F82&lt;&gt;0),IF(COUNTRY_INFO!M82&gt;=(COUNTRY_INFO!F82+COUNTRY_INFO!G82),COUNTRY_INFO!F82+COUNTRY_INFO!G82,COUNTRY_INFO!$M82), 0))</f>
        <v>0</v>
      </c>
      <c r="I82" s="3"/>
      <c r="J82" s="15">
        <f t="shared" si="15"/>
        <v>0</v>
      </c>
      <c r="K82" s="15">
        <f t="shared" si="16"/>
        <v>0</v>
      </c>
      <c r="L82" s="15">
        <f t="shared" si="17"/>
        <v>0</v>
      </c>
      <c r="M82" s="15">
        <f t="shared" si="18"/>
        <v>0</v>
      </c>
      <c r="N82" s="15">
        <f t="shared" si="19"/>
        <v>0</v>
      </c>
      <c r="O82" s="27"/>
      <c r="P82" s="17">
        <f t="shared" si="20"/>
        <v>0</v>
      </c>
      <c r="Q82" s="17">
        <f t="shared" si="21"/>
        <v>0</v>
      </c>
    </row>
    <row r="83" spans="1:17" x14ac:dyDescent="0.25">
      <c r="A83" s="14" t="str">
        <f>IF(INTRO!$E$39="Non-endemic"," ",IF(COUNTRY_INFO!A83=0," ",COUNTRY_INFO!A83))</f>
        <v>Angola</v>
      </c>
      <c r="B83" s="14" t="str">
        <f>IF(INTRO!$E$39="Non-endemic"," ",IF(COUNTRY_INFO!B83=0," ",COUNTRY_INFO!B83))</f>
        <v>KWANZA NORTE</v>
      </c>
      <c r="C83" s="14" t="str">
        <f>IF(INTRO!$E$39="Non-endemic"," ",IF(COUNTRY_INFO!C83=0," ",COUNTRY_INFO!C83))</f>
        <v>GOLUNGO ALTO</v>
      </c>
      <c r="D83" s="15">
        <f>IF(INTRO!$E$39="Non-endemic",0,IF(INTRO!$E$39="Endemic but PC is not required",IF(COUNTRY_INFO!$H83=1,COUNTRY_INFO!F83+COUNTRY_INFO!G83,0),IF(COUNTRY_INFO!$H83=1,COUNTRY_INFO!F83+COUNTRY_INFO!G83,IF(COUNTRY_INFO!$I83=1,IF(COUNTRY_INFO!M83&gt;=(COUNTRY_INFO!F83+COUNTRY_INFO!G83),COUNTRY_INFO!F83+COUNTRY_INFO!G83,COUNTRY_INFO!$M83),0))))</f>
        <v>25270</v>
      </c>
      <c r="E83" s="16">
        <f>IF(AND(INTRO!$E$39="Non-endemic",INTRO!$E$37="Non-endemic"),"Not required",IF(INTRO!$E$39="Non-endemic","Treat with DEC",COUNTRY_INFO!P83))</f>
        <v>0</v>
      </c>
      <c r="F83" s="16">
        <f>IF(INTRO!$E$39&lt;&gt;"Non-endemic",COUNTRY_INFO!Q83,"Not required")</f>
        <v>1</v>
      </c>
      <c r="G83" s="15">
        <f>IF(COUNTRY_INFO!H83=1, IF($E83=1,$D83, 0),0)</f>
        <v>0</v>
      </c>
      <c r="H83" s="15">
        <f>IF(INTRO!$E$39&lt;&gt;"Endemic",0, IF(AND(COUNTRY_INFO!$I83=1,$F83&lt;&gt;0),IF(COUNTRY_INFO!M83&gt;=(COUNTRY_INFO!F83+COUNTRY_INFO!G83),COUNTRY_INFO!F83+COUNTRY_INFO!G83,COUNTRY_INFO!$M83), 0))</f>
        <v>25270</v>
      </c>
      <c r="I83" s="3"/>
      <c r="J83" s="15">
        <f t="shared" si="15"/>
        <v>25270</v>
      </c>
      <c r="K83" s="15">
        <f t="shared" si="16"/>
        <v>0</v>
      </c>
      <c r="L83" s="15">
        <f t="shared" si="17"/>
        <v>70756</v>
      </c>
      <c r="M83" s="15">
        <f t="shared" si="18"/>
        <v>0</v>
      </c>
      <c r="N83" s="15">
        <f t="shared" si="19"/>
        <v>70756</v>
      </c>
      <c r="O83" s="27"/>
      <c r="P83" s="17">
        <f t="shared" si="20"/>
        <v>70756</v>
      </c>
      <c r="Q83" s="17">
        <f t="shared" si="21"/>
        <v>142</v>
      </c>
    </row>
    <row r="84" spans="1:17" x14ac:dyDescent="0.25">
      <c r="A84" s="14" t="str">
        <f>IF(INTRO!$E$39="Non-endemic"," ",IF(COUNTRY_INFO!A84=0," ",COUNTRY_INFO!A84))</f>
        <v>Angola</v>
      </c>
      <c r="B84" s="14" t="str">
        <f>IF(INTRO!$E$39="Non-endemic"," ",IF(COUNTRY_INFO!B84=0," ",COUNTRY_INFO!B84))</f>
        <v>KWANZA NORTE</v>
      </c>
      <c r="C84" s="14" t="str">
        <f>IF(INTRO!$E$39="Non-endemic"," ",IF(COUNTRY_INFO!C84=0," ",COUNTRY_INFO!C84))</f>
        <v>GONGUEMBO</v>
      </c>
      <c r="D84" s="15">
        <f>IF(INTRO!$E$39="Non-endemic",0,IF(INTRO!$E$39="Endemic but PC is not required",IF(COUNTRY_INFO!$H84=1,COUNTRY_INFO!F84+COUNTRY_INFO!G84,0),IF(COUNTRY_INFO!$H84=1,COUNTRY_INFO!F84+COUNTRY_INFO!G84,IF(COUNTRY_INFO!$I84=1,IF(COUNTRY_INFO!M84&gt;=(COUNTRY_INFO!F84+COUNTRY_INFO!G84),COUNTRY_INFO!F84+COUNTRY_INFO!G84,COUNTRY_INFO!$M84),0))))</f>
        <v>5928</v>
      </c>
      <c r="E84" s="16">
        <f>IF(AND(INTRO!$E$39="Non-endemic",INTRO!$E$37="Non-endemic"),"Not required",IF(INTRO!$E$39="Non-endemic","Treat with DEC",COUNTRY_INFO!P84))</f>
        <v>0</v>
      </c>
      <c r="F84" s="16">
        <f>IF(INTRO!$E$39&lt;&gt;"Non-endemic",COUNTRY_INFO!Q84,"Not required")</f>
        <v>1</v>
      </c>
      <c r="G84" s="15">
        <f>IF(COUNTRY_INFO!H84=1, IF($E84=1,$D84, 0),0)</f>
        <v>0</v>
      </c>
      <c r="H84" s="15">
        <f>IF(INTRO!$E$39&lt;&gt;"Endemic",0, IF(AND(COUNTRY_INFO!$I84=1,$F84&lt;&gt;0),IF(COUNTRY_INFO!M84&gt;=(COUNTRY_INFO!F84+COUNTRY_INFO!G84),COUNTRY_INFO!F84+COUNTRY_INFO!G84,COUNTRY_INFO!$M84), 0))</f>
        <v>5928</v>
      </c>
      <c r="I84" s="3"/>
      <c r="J84" s="15">
        <f t="shared" si="15"/>
        <v>5928</v>
      </c>
      <c r="K84" s="15">
        <f t="shared" si="16"/>
        <v>0</v>
      </c>
      <c r="L84" s="15">
        <f t="shared" si="17"/>
        <v>16598.399999999998</v>
      </c>
      <c r="M84" s="15">
        <f t="shared" si="18"/>
        <v>0</v>
      </c>
      <c r="N84" s="15">
        <f t="shared" si="19"/>
        <v>16598.399999999998</v>
      </c>
      <c r="O84" s="27"/>
      <c r="P84" s="17">
        <f t="shared" si="20"/>
        <v>16598.399999999998</v>
      </c>
      <c r="Q84" s="17">
        <f t="shared" si="21"/>
        <v>34</v>
      </c>
    </row>
    <row r="85" spans="1:17" x14ac:dyDescent="0.25">
      <c r="A85" s="14" t="str">
        <f>IF(INTRO!$E$39="Non-endemic"," ",IF(COUNTRY_INFO!A85=0," ",COUNTRY_INFO!A85))</f>
        <v>Angola</v>
      </c>
      <c r="B85" s="14" t="str">
        <f>IF(INTRO!$E$39="Non-endemic"," ",IF(COUNTRY_INFO!B85=0," ",COUNTRY_INFO!B85))</f>
        <v>KWANZA NORTE</v>
      </c>
      <c r="C85" s="14" t="str">
        <f>IF(INTRO!$E$39="Non-endemic"," ",IF(COUNTRY_INFO!C85=0," ",COUNTRY_INFO!C85))</f>
        <v>KICULUNGO</v>
      </c>
      <c r="D85" s="15">
        <f>IF(INTRO!$E$39="Non-endemic",0,IF(INTRO!$E$39="Endemic but PC is not required",IF(COUNTRY_INFO!$H85=1,COUNTRY_INFO!F85+COUNTRY_INFO!G85,0),IF(COUNTRY_INFO!$H85=1,COUNTRY_INFO!F85+COUNTRY_INFO!G85,IF(COUNTRY_INFO!$I85=1,IF(COUNTRY_INFO!M85&gt;=(COUNTRY_INFO!F85+COUNTRY_INFO!G85),COUNTRY_INFO!F85+COUNTRY_INFO!G85,COUNTRY_INFO!$M85),0))))</f>
        <v>0</v>
      </c>
      <c r="E85" s="16">
        <f>IF(AND(INTRO!$E$39="Non-endemic",INTRO!$E$37="Non-endemic"),"Not required",IF(INTRO!$E$39="Non-endemic","Treat with DEC",COUNTRY_INFO!P85))</f>
        <v>0</v>
      </c>
      <c r="F85" s="16">
        <f>IF(INTRO!$E$39&lt;&gt;"Non-endemic",COUNTRY_INFO!Q85,"Not required")</f>
        <v>0</v>
      </c>
      <c r="G85" s="15">
        <f>IF(COUNTRY_INFO!H85=1, IF($E85=1,$D85, 0),0)</f>
        <v>0</v>
      </c>
      <c r="H85" s="15">
        <f>IF(INTRO!$E$39&lt;&gt;"Endemic",0, IF(AND(COUNTRY_INFO!$I85=1,$F85&lt;&gt;0),IF(COUNTRY_INFO!M85&gt;=(COUNTRY_INFO!F85+COUNTRY_INFO!G85),COUNTRY_INFO!F85+COUNTRY_INFO!G85,COUNTRY_INFO!$M85), 0))</f>
        <v>0</v>
      </c>
      <c r="I85" s="3"/>
      <c r="J85" s="15">
        <f t="shared" si="15"/>
        <v>0</v>
      </c>
      <c r="K85" s="15">
        <f t="shared" si="16"/>
        <v>0</v>
      </c>
      <c r="L85" s="15">
        <f t="shared" si="17"/>
        <v>0</v>
      </c>
      <c r="M85" s="15">
        <f t="shared" si="18"/>
        <v>0</v>
      </c>
      <c r="N85" s="15">
        <f t="shared" si="19"/>
        <v>0</v>
      </c>
      <c r="O85" s="27"/>
      <c r="P85" s="17">
        <f t="shared" si="20"/>
        <v>0</v>
      </c>
      <c r="Q85" s="17">
        <f t="shared" si="21"/>
        <v>0</v>
      </c>
    </row>
    <row r="86" spans="1:17" x14ac:dyDescent="0.25">
      <c r="A86" s="14" t="str">
        <f>IF(INTRO!$E$39="Non-endemic"," ",IF(COUNTRY_INFO!A86=0," ",COUNTRY_INFO!A86))</f>
        <v>Angola</v>
      </c>
      <c r="B86" s="14" t="str">
        <f>IF(INTRO!$E$39="Non-endemic"," ",IF(COUNTRY_INFO!B86=0," ",COUNTRY_INFO!B86))</f>
        <v>KWANZA NORTE</v>
      </c>
      <c r="C86" s="14" t="str">
        <f>IF(INTRO!$E$39="Non-endemic"," ",IF(COUNTRY_INFO!C86=0," ",COUNTRY_INFO!C86))</f>
        <v>LUCALA</v>
      </c>
      <c r="D86" s="15">
        <f>IF(INTRO!$E$39="Non-endemic",0,IF(INTRO!$E$39="Endemic but PC is not required",IF(COUNTRY_INFO!$H86=1,COUNTRY_INFO!F86+COUNTRY_INFO!G86,0),IF(COUNTRY_INFO!$H86=1,COUNTRY_INFO!F86+COUNTRY_INFO!G86,IF(COUNTRY_INFO!$I86=1,IF(COUNTRY_INFO!M86&gt;=(COUNTRY_INFO!F86+COUNTRY_INFO!G86),COUNTRY_INFO!F86+COUNTRY_INFO!G86,COUNTRY_INFO!$M86),0))))</f>
        <v>0</v>
      </c>
      <c r="E86" s="16">
        <f>IF(AND(INTRO!$E$39="Non-endemic",INTRO!$E$37="Non-endemic"),"Not required",IF(INTRO!$E$39="Non-endemic","Treat with DEC",COUNTRY_INFO!P86))</f>
        <v>0</v>
      </c>
      <c r="F86" s="16">
        <f>IF(INTRO!$E$39&lt;&gt;"Non-endemic",COUNTRY_INFO!Q86,"Not required")</f>
        <v>0</v>
      </c>
      <c r="G86" s="15">
        <f>IF(COUNTRY_INFO!H86=1, IF($E86=1,$D86, 0),0)</f>
        <v>0</v>
      </c>
      <c r="H86" s="15">
        <f>IF(INTRO!$E$39&lt;&gt;"Endemic",0, IF(AND(COUNTRY_INFO!$I86=1,$F86&lt;&gt;0),IF(COUNTRY_INFO!M86&gt;=(COUNTRY_INFO!F86+COUNTRY_INFO!G86),COUNTRY_INFO!F86+COUNTRY_INFO!G86,COUNTRY_INFO!$M86), 0))</f>
        <v>0</v>
      </c>
      <c r="I86" s="3"/>
      <c r="J86" s="15">
        <f t="shared" si="15"/>
        <v>0</v>
      </c>
      <c r="K86" s="15">
        <f t="shared" si="16"/>
        <v>0</v>
      </c>
      <c r="L86" s="15">
        <f t="shared" si="17"/>
        <v>0</v>
      </c>
      <c r="M86" s="15">
        <f t="shared" si="18"/>
        <v>0</v>
      </c>
      <c r="N86" s="15">
        <f t="shared" si="19"/>
        <v>0</v>
      </c>
      <c r="O86" s="27"/>
      <c r="P86" s="17">
        <f t="shared" si="20"/>
        <v>0</v>
      </c>
      <c r="Q86" s="17">
        <f t="shared" si="21"/>
        <v>0</v>
      </c>
    </row>
    <row r="87" spans="1:17" x14ac:dyDescent="0.25">
      <c r="A87" s="14" t="str">
        <f>IF(INTRO!$E$39="Non-endemic"," ",IF(COUNTRY_INFO!A87=0," ",COUNTRY_INFO!A87))</f>
        <v>Angola</v>
      </c>
      <c r="B87" s="14" t="str">
        <f>IF(INTRO!$E$39="Non-endemic"," ",IF(COUNTRY_INFO!B87=0," ",COUNTRY_INFO!B87))</f>
        <v>KWANZA NORTE</v>
      </c>
      <c r="C87" s="14" t="str">
        <f>IF(INTRO!$E$39="Non-endemic"," ",IF(COUNTRY_INFO!C87=0," ",COUNTRY_INFO!C87))</f>
        <v>SAMBA CAJU</v>
      </c>
      <c r="D87" s="15">
        <f>IF(INTRO!$E$39="Non-endemic",0,IF(INTRO!$E$39="Endemic but PC is not required",IF(COUNTRY_INFO!$H87=1,COUNTRY_INFO!F87+COUNTRY_INFO!G87,0),IF(COUNTRY_INFO!$H87=1,COUNTRY_INFO!F87+COUNTRY_INFO!G87,IF(COUNTRY_INFO!$I87=1,IF(COUNTRY_INFO!M87&gt;=(COUNTRY_INFO!F87+COUNTRY_INFO!G87),COUNTRY_INFO!F87+COUNTRY_INFO!G87,COUNTRY_INFO!$M87),0))))</f>
        <v>0</v>
      </c>
      <c r="E87" s="16">
        <f>IF(AND(INTRO!$E$39="Non-endemic",INTRO!$E$37="Non-endemic"),"Not required",IF(INTRO!$E$39="Non-endemic","Treat with DEC",COUNTRY_INFO!P87))</f>
        <v>0</v>
      </c>
      <c r="F87" s="16">
        <f>IF(INTRO!$E$39&lt;&gt;"Non-endemic",COUNTRY_INFO!Q87,"Not required")</f>
        <v>0</v>
      </c>
      <c r="G87" s="15">
        <f>IF(COUNTRY_INFO!H87=1, IF($E87=1,$D87, 0),0)</f>
        <v>0</v>
      </c>
      <c r="H87" s="15">
        <f>IF(INTRO!$E$39&lt;&gt;"Endemic",0, IF(AND(COUNTRY_INFO!$I87=1,$F87&lt;&gt;0),IF(COUNTRY_INFO!M87&gt;=(COUNTRY_INFO!F87+COUNTRY_INFO!G87),COUNTRY_INFO!F87+COUNTRY_INFO!G87,COUNTRY_INFO!$M87), 0))</f>
        <v>0</v>
      </c>
      <c r="I87" s="3"/>
      <c r="J87" s="15">
        <f t="shared" si="15"/>
        <v>0</v>
      </c>
      <c r="K87" s="15">
        <f t="shared" si="16"/>
        <v>0</v>
      </c>
      <c r="L87" s="15">
        <f t="shared" si="17"/>
        <v>0</v>
      </c>
      <c r="M87" s="15">
        <f t="shared" si="18"/>
        <v>0</v>
      </c>
      <c r="N87" s="15">
        <f t="shared" si="19"/>
        <v>0</v>
      </c>
      <c r="O87" s="27"/>
      <c r="P87" s="17">
        <f t="shared" si="20"/>
        <v>0</v>
      </c>
      <c r="Q87" s="17">
        <f t="shared" si="21"/>
        <v>0</v>
      </c>
    </row>
    <row r="88" spans="1:17" x14ac:dyDescent="0.25">
      <c r="A88" s="14" t="str">
        <f>IF(INTRO!$E$39="Non-endemic"," ",IF(COUNTRY_INFO!A88=0," ",COUNTRY_INFO!A88))</f>
        <v>Angola</v>
      </c>
      <c r="B88" s="14" t="str">
        <f>IF(INTRO!$E$39="Non-endemic"," ",IF(COUNTRY_INFO!B88=0," ",COUNTRY_INFO!B88))</f>
        <v>KWANZA SUL</v>
      </c>
      <c r="C88" s="14" t="str">
        <f>IF(INTRO!$E$39="Non-endemic"," ",IF(COUNTRY_INFO!C88=0," ",COUNTRY_INFO!C88))</f>
        <v>AMBOIM</v>
      </c>
      <c r="D88" s="15">
        <f>IF(INTRO!$E$39="Non-endemic",0,IF(INTRO!$E$39="Endemic but PC is not required",IF(COUNTRY_INFO!$H88=1,COUNTRY_INFO!F88+COUNTRY_INFO!G88,0),IF(COUNTRY_INFO!$H88=1,COUNTRY_INFO!F88+COUNTRY_INFO!G88,IF(COUNTRY_INFO!$I88=1,IF(COUNTRY_INFO!M88&gt;=(COUNTRY_INFO!F88+COUNTRY_INFO!G88),COUNTRY_INFO!F88+COUNTRY_INFO!G88,COUNTRY_INFO!$M88),0))))</f>
        <v>0</v>
      </c>
      <c r="E88" s="16">
        <f>IF(AND(INTRO!$E$39="Non-endemic",INTRO!$E$37="Non-endemic"),"Not required",IF(INTRO!$E$39="Non-endemic","Treat with DEC",COUNTRY_INFO!P88))</f>
        <v>0</v>
      </c>
      <c r="F88" s="16">
        <f>IF(INTRO!$E$39&lt;&gt;"Non-endemic",COUNTRY_INFO!Q88,"Not required")</f>
        <v>0</v>
      </c>
      <c r="G88" s="15">
        <f>IF(COUNTRY_INFO!H88=1, IF($E88=1,$D88, 0),0)</f>
        <v>0</v>
      </c>
      <c r="H88" s="15">
        <f>IF(INTRO!$E$39&lt;&gt;"Endemic",0, IF(AND(COUNTRY_INFO!$I88=1,$F88&lt;&gt;0),IF(COUNTRY_INFO!M88&gt;=(COUNTRY_INFO!F88+COUNTRY_INFO!G88),COUNTRY_INFO!F88+COUNTRY_INFO!G88,COUNTRY_INFO!$M88), 0))</f>
        <v>0</v>
      </c>
      <c r="I88" s="3"/>
      <c r="J88" s="15">
        <f t="shared" si="15"/>
        <v>0</v>
      </c>
      <c r="K88" s="15">
        <f t="shared" si="16"/>
        <v>0</v>
      </c>
      <c r="L88" s="15">
        <f t="shared" si="17"/>
        <v>0</v>
      </c>
      <c r="M88" s="15">
        <f t="shared" si="18"/>
        <v>0</v>
      </c>
      <c r="N88" s="15">
        <f t="shared" si="19"/>
        <v>0</v>
      </c>
      <c r="O88" s="27"/>
      <c r="P88" s="17">
        <f t="shared" si="20"/>
        <v>0</v>
      </c>
      <c r="Q88" s="17">
        <f t="shared" si="21"/>
        <v>0</v>
      </c>
    </row>
    <row r="89" spans="1:17" x14ac:dyDescent="0.25">
      <c r="A89" s="14" t="str">
        <f>IF(INTRO!$E$39="Non-endemic"," ",IF(COUNTRY_INFO!A89=0," ",COUNTRY_INFO!A89))</f>
        <v>Angola</v>
      </c>
      <c r="B89" s="14" t="str">
        <f>IF(INTRO!$E$39="Non-endemic"," ",IF(COUNTRY_INFO!B89=0," ",COUNTRY_INFO!B89))</f>
        <v>KWANZA SUL</v>
      </c>
      <c r="C89" s="14" t="str">
        <f>IF(INTRO!$E$39="Non-endemic"," ",IF(COUNTRY_INFO!C89=0," ",COUNTRY_INFO!C89))</f>
        <v>CASSONGUE</v>
      </c>
      <c r="D89" s="15">
        <f>IF(INTRO!$E$39="Non-endemic",0,IF(INTRO!$E$39="Endemic but PC is not required",IF(COUNTRY_INFO!$H89=1,COUNTRY_INFO!F89+COUNTRY_INFO!G89,0),IF(COUNTRY_INFO!$H89=1,COUNTRY_INFO!F89+COUNTRY_INFO!G89,IF(COUNTRY_INFO!$I89=1,IF(COUNTRY_INFO!M89&gt;=(COUNTRY_INFO!F89+COUNTRY_INFO!G89),COUNTRY_INFO!F89+COUNTRY_INFO!G89,COUNTRY_INFO!$M89),0))))</f>
        <v>0</v>
      </c>
      <c r="E89" s="16">
        <f>IF(AND(INTRO!$E$39="Non-endemic",INTRO!$E$37="Non-endemic"),"Not required",IF(INTRO!$E$39="Non-endemic","Treat with DEC",COUNTRY_INFO!P89))</f>
        <v>0</v>
      </c>
      <c r="F89" s="16">
        <f>IF(INTRO!$E$39&lt;&gt;"Non-endemic",COUNTRY_INFO!Q89,"Not required")</f>
        <v>0</v>
      </c>
      <c r="G89" s="15">
        <f>IF(COUNTRY_INFO!H89=1, IF($E89=1,$D89, 0),0)</f>
        <v>0</v>
      </c>
      <c r="H89" s="15">
        <f>IF(INTRO!$E$39&lt;&gt;"Endemic",0, IF(AND(COUNTRY_INFO!$I89=1,$F89&lt;&gt;0),IF(COUNTRY_INFO!M89&gt;=(COUNTRY_INFO!F89+COUNTRY_INFO!G89),COUNTRY_INFO!F89+COUNTRY_INFO!G89,COUNTRY_INFO!$M89), 0))</f>
        <v>0</v>
      </c>
      <c r="I89" s="3"/>
      <c r="J89" s="15">
        <f t="shared" si="15"/>
        <v>0</v>
      </c>
      <c r="K89" s="15">
        <f t="shared" si="16"/>
        <v>0</v>
      </c>
      <c r="L89" s="15">
        <f t="shared" si="17"/>
        <v>0</v>
      </c>
      <c r="M89" s="15">
        <f t="shared" si="18"/>
        <v>0</v>
      </c>
      <c r="N89" s="15">
        <f t="shared" si="19"/>
        <v>0</v>
      </c>
      <c r="O89" s="27"/>
      <c r="P89" s="17">
        <f t="shared" si="20"/>
        <v>0</v>
      </c>
      <c r="Q89" s="17">
        <f t="shared" si="21"/>
        <v>0</v>
      </c>
    </row>
    <row r="90" spans="1:17" x14ac:dyDescent="0.25">
      <c r="A90" s="14" t="str">
        <f>IF(INTRO!$E$39="Non-endemic"," ",IF(COUNTRY_INFO!A90=0," ",COUNTRY_INFO!A90))</f>
        <v>Angola</v>
      </c>
      <c r="B90" s="14" t="str">
        <f>IF(INTRO!$E$39="Non-endemic"," ",IF(COUNTRY_INFO!B90=0," ",COUNTRY_INFO!B90))</f>
        <v>KWANZA SUL</v>
      </c>
      <c r="C90" s="14" t="str">
        <f>IF(INTRO!$E$39="Non-endemic"," ",IF(COUNTRY_INFO!C90=0," ",COUNTRY_INFO!C90))</f>
        <v>CELA (Waku Kungo)</v>
      </c>
      <c r="D90" s="15">
        <f>IF(INTRO!$E$39="Non-endemic",0,IF(INTRO!$E$39="Endemic but PC is not required",IF(COUNTRY_INFO!$H90=1,COUNTRY_INFO!F90+COUNTRY_INFO!G90,0),IF(COUNTRY_INFO!$H90=1,COUNTRY_INFO!F90+COUNTRY_INFO!G90,IF(COUNTRY_INFO!$I90=1,IF(COUNTRY_INFO!M90&gt;=(COUNTRY_INFO!F90+COUNTRY_INFO!G90),COUNTRY_INFO!F90+COUNTRY_INFO!G90,COUNTRY_INFO!$M90),0))))</f>
        <v>0</v>
      </c>
      <c r="E90" s="16">
        <f>IF(AND(INTRO!$E$39="Non-endemic",INTRO!$E$37="Non-endemic"),"Not required",IF(INTRO!$E$39="Non-endemic","Treat with DEC",COUNTRY_INFO!P90))</f>
        <v>0</v>
      </c>
      <c r="F90" s="16">
        <f>IF(INTRO!$E$39&lt;&gt;"Non-endemic",COUNTRY_INFO!Q90,"Not required")</f>
        <v>0</v>
      </c>
      <c r="G90" s="15">
        <f>IF(COUNTRY_INFO!H90=1, IF($E90=1,$D90, 0),0)</f>
        <v>0</v>
      </c>
      <c r="H90" s="15">
        <f>IF(INTRO!$E$39&lt;&gt;"Endemic",0, IF(AND(COUNTRY_INFO!$I90=1,$F90&lt;&gt;0),IF(COUNTRY_INFO!M90&gt;=(COUNTRY_INFO!F90+COUNTRY_INFO!G90),COUNTRY_INFO!F90+COUNTRY_INFO!G90,COUNTRY_INFO!$M90), 0))</f>
        <v>0</v>
      </c>
      <c r="I90" s="3"/>
      <c r="J90" s="15">
        <f t="shared" si="15"/>
        <v>0</v>
      </c>
      <c r="K90" s="15">
        <f t="shared" si="16"/>
        <v>0</v>
      </c>
      <c r="L90" s="15">
        <f t="shared" si="17"/>
        <v>0</v>
      </c>
      <c r="M90" s="15">
        <f t="shared" si="18"/>
        <v>0</v>
      </c>
      <c r="N90" s="15">
        <f t="shared" si="19"/>
        <v>0</v>
      </c>
      <c r="O90" s="27"/>
      <c r="P90" s="17">
        <f t="shared" si="20"/>
        <v>0</v>
      </c>
      <c r="Q90" s="17">
        <f t="shared" si="21"/>
        <v>0</v>
      </c>
    </row>
    <row r="91" spans="1:17" x14ac:dyDescent="0.25">
      <c r="A91" s="14" t="str">
        <f>IF(INTRO!$E$39="Non-endemic"," ",IF(COUNTRY_INFO!A91=0," ",COUNTRY_INFO!A91))</f>
        <v>Angola</v>
      </c>
      <c r="B91" s="14" t="str">
        <f>IF(INTRO!$E$39="Non-endemic"," ",IF(COUNTRY_INFO!B91=0," ",COUNTRY_INFO!B91))</f>
        <v>KWANZA SUL</v>
      </c>
      <c r="C91" s="14" t="str">
        <f>IF(INTRO!$E$39="Non-endemic"," ",IF(COUNTRY_INFO!C91=0," ",COUNTRY_INFO!C91))</f>
        <v>CONDA</v>
      </c>
      <c r="D91" s="15">
        <f>IF(INTRO!$E$39="Non-endemic",0,IF(INTRO!$E$39="Endemic but PC is not required",IF(COUNTRY_INFO!$H91=1,COUNTRY_INFO!F91+COUNTRY_INFO!G91,0),IF(COUNTRY_INFO!$H91=1,COUNTRY_INFO!F91+COUNTRY_INFO!G91,IF(COUNTRY_INFO!$I91=1,IF(COUNTRY_INFO!M91&gt;=(COUNTRY_INFO!F91+COUNTRY_INFO!G91),COUNTRY_INFO!F91+COUNTRY_INFO!G91,COUNTRY_INFO!$M91),0))))</f>
        <v>0</v>
      </c>
      <c r="E91" s="16">
        <f>IF(AND(INTRO!$E$39="Non-endemic",INTRO!$E$37="Non-endemic"),"Not required",IF(INTRO!$E$39="Non-endemic","Treat with DEC",COUNTRY_INFO!P91))</f>
        <v>0</v>
      </c>
      <c r="F91" s="16">
        <f>IF(INTRO!$E$39&lt;&gt;"Non-endemic",COUNTRY_INFO!Q91,"Not required")</f>
        <v>0</v>
      </c>
      <c r="G91" s="15">
        <f>IF(COUNTRY_INFO!H91=1, IF($E91=1,$D91, 0),0)</f>
        <v>0</v>
      </c>
      <c r="H91" s="15">
        <f>IF(INTRO!$E$39&lt;&gt;"Endemic",0, IF(AND(COUNTRY_INFO!$I91=1,$F91&lt;&gt;0),IF(COUNTRY_INFO!M91&gt;=(COUNTRY_INFO!F91+COUNTRY_INFO!G91),COUNTRY_INFO!F91+COUNTRY_INFO!G91,COUNTRY_INFO!$M91), 0))</f>
        <v>0</v>
      </c>
      <c r="I91" s="3"/>
      <c r="J91" s="15">
        <f t="shared" si="15"/>
        <v>0</v>
      </c>
      <c r="K91" s="15">
        <f t="shared" si="16"/>
        <v>0</v>
      </c>
      <c r="L91" s="15">
        <f t="shared" si="17"/>
        <v>0</v>
      </c>
      <c r="M91" s="15">
        <f t="shared" si="18"/>
        <v>0</v>
      </c>
      <c r="N91" s="15">
        <f t="shared" si="19"/>
        <v>0</v>
      </c>
      <c r="O91" s="27"/>
      <c r="P91" s="17">
        <f t="shared" si="20"/>
        <v>0</v>
      </c>
      <c r="Q91" s="17">
        <f t="shared" si="21"/>
        <v>0</v>
      </c>
    </row>
    <row r="92" spans="1:17" x14ac:dyDescent="0.25">
      <c r="A92" s="14" t="str">
        <f>IF(INTRO!$E$39="Non-endemic"," ",IF(COUNTRY_INFO!A92=0," ",COUNTRY_INFO!A92))</f>
        <v>Angola</v>
      </c>
      <c r="B92" s="14" t="str">
        <f>IF(INTRO!$E$39="Non-endemic"," ",IF(COUNTRY_INFO!B92=0," ",COUNTRY_INFO!B92))</f>
        <v>KWANZA SUL</v>
      </c>
      <c r="C92" s="14" t="str">
        <f>IF(INTRO!$E$39="Non-endemic"," ",IF(COUNTRY_INFO!C92=0," ",COUNTRY_INFO!C92))</f>
        <v>EBO</v>
      </c>
      <c r="D92" s="15">
        <f>IF(INTRO!$E$39="Non-endemic",0,IF(INTRO!$E$39="Endemic but PC is not required",IF(COUNTRY_INFO!$H92=1,COUNTRY_INFO!F92+COUNTRY_INFO!G92,0),IF(COUNTRY_INFO!$H92=1,COUNTRY_INFO!F92+COUNTRY_INFO!G92,IF(COUNTRY_INFO!$I92=1,IF(COUNTRY_INFO!M92&gt;=(COUNTRY_INFO!F92+COUNTRY_INFO!G92),COUNTRY_INFO!F92+COUNTRY_INFO!G92,COUNTRY_INFO!$M92),0))))</f>
        <v>0</v>
      </c>
      <c r="E92" s="16">
        <f>IF(AND(INTRO!$E$39="Non-endemic",INTRO!$E$37="Non-endemic"),"Not required",IF(INTRO!$E$39="Non-endemic","Treat with DEC",COUNTRY_INFO!P92))</f>
        <v>0</v>
      </c>
      <c r="F92" s="16">
        <f>IF(INTRO!$E$39&lt;&gt;"Non-endemic",COUNTRY_INFO!Q92,"Not required")</f>
        <v>0</v>
      </c>
      <c r="G92" s="15">
        <f>IF(COUNTRY_INFO!H92=1, IF($E92=1,$D92, 0),0)</f>
        <v>0</v>
      </c>
      <c r="H92" s="15">
        <f>IF(INTRO!$E$39&lt;&gt;"Endemic",0, IF(AND(COUNTRY_INFO!$I92=1,$F92&lt;&gt;0),IF(COUNTRY_INFO!M92&gt;=(COUNTRY_INFO!F92+COUNTRY_INFO!G92),COUNTRY_INFO!F92+COUNTRY_INFO!G92,COUNTRY_INFO!$M92), 0))</f>
        <v>0</v>
      </c>
      <c r="I92" s="3"/>
      <c r="J92" s="15">
        <f t="shared" si="15"/>
        <v>0</v>
      </c>
      <c r="K92" s="15">
        <f t="shared" si="16"/>
        <v>0</v>
      </c>
      <c r="L92" s="15">
        <f t="shared" si="17"/>
        <v>0</v>
      </c>
      <c r="M92" s="15">
        <f t="shared" si="18"/>
        <v>0</v>
      </c>
      <c r="N92" s="15">
        <f t="shared" si="19"/>
        <v>0</v>
      </c>
      <c r="O92" s="27"/>
      <c r="P92" s="17">
        <f t="shared" si="20"/>
        <v>0</v>
      </c>
      <c r="Q92" s="17">
        <f t="shared" si="21"/>
        <v>0</v>
      </c>
    </row>
    <row r="93" spans="1:17" x14ac:dyDescent="0.25">
      <c r="A93" s="14" t="str">
        <f>IF(INTRO!$E$39="Non-endemic"," ",IF(COUNTRY_INFO!A93=0," ",COUNTRY_INFO!A93))</f>
        <v>Angola</v>
      </c>
      <c r="B93" s="14" t="str">
        <f>IF(INTRO!$E$39="Non-endemic"," ",IF(COUNTRY_INFO!B93=0," ",COUNTRY_INFO!B93))</f>
        <v>KWANZA SUL</v>
      </c>
      <c r="C93" s="14" t="str">
        <f>IF(INTRO!$E$39="Non-endemic"," ",IF(COUNTRY_INFO!C93=0," ",COUNTRY_INFO!C93))</f>
        <v>KIBALA</v>
      </c>
      <c r="D93" s="15">
        <f>IF(INTRO!$E$39="Non-endemic",0,IF(INTRO!$E$39="Endemic but PC is not required",IF(COUNTRY_INFO!$H93=1,COUNTRY_INFO!F93+COUNTRY_INFO!G93,0),IF(COUNTRY_INFO!$H93=1,COUNTRY_INFO!F93+COUNTRY_INFO!G93,IF(COUNTRY_INFO!$I93=1,IF(COUNTRY_INFO!M93&gt;=(COUNTRY_INFO!F93+COUNTRY_INFO!G93),COUNTRY_INFO!F93+COUNTRY_INFO!G93,COUNTRY_INFO!$M93),0))))</f>
        <v>0</v>
      </c>
      <c r="E93" s="16">
        <f>IF(AND(INTRO!$E$39="Non-endemic",INTRO!$E$37="Non-endemic"),"Not required",IF(INTRO!$E$39="Non-endemic","Treat with DEC",COUNTRY_INFO!P93))</f>
        <v>0</v>
      </c>
      <c r="F93" s="16">
        <f>IF(INTRO!$E$39&lt;&gt;"Non-endemic",COUNTRY_INFO!Q93,"Not required")</f>
        <v>0</v>
      </c>
      <c r="G93" s="15">
        <f>IF(COUNTRY_INFO!H93=1, IF($E93=1,$D93, 0),0)</f>
        <v>0</v>
      </c>
      <c r="H93" s="15">
        <f>IF(INTRO!$E$39&lt;&gt;"Endemic",0, IF(AND(COUNTRY_INFO!$I93=1,$F93&lt;&gt;0),IF(COUNTRY_INFO!M93&gt;=(COUNTRY_INFO!F93+COUNTRY_INFO!G93),COUNTRY_INFO!F93+COUNTRY_INFO!G93,COUNTRY_INFO!$M93), 0))</f>
        <v>0</v>
      </c>
      <c r="I93" s="3"/>
      <c r="J93" s="15">
        <f t="shared" si="15"/>
        <v>0</v>
      </c>
      <c r="K93" s="15">
        <f t="shared" si="16"/>
        <v>0</v>
      </c>
      <c r="L93" s="15">
        <f t="shared" si="17"/>
        <v>0</v>
      </c>
      <c r="M93" s="15">
        <f t="shared" si="18"/>
        <v>0</v>
      </c>
      <c r="N93" s="15">
        <f t="shared" si="19"/>
        <v>0</v>
      </c>
      <c r="O93" s="27"/>
      <c r="P93" s="17">
        <f t="shared" si="20"/>
        <v>0</v>
      </c>
      <c r="Q93" s="17">
        <f t="shared" si="21"/>
        <v>0</v>
      </c>
    </row>
    <row r="94" spans="1:17" x14ac:dyDescent="0.25">
      <c r="A94" s="14" t="str">
        <f>IF(INTRO!$E$39="Non-endemic"," ",IF(COUNTRY_INFO!A94=0," ",COUNTRY_INFO!A94))</f>
        <v>Angola</v>
      </c>
      <c r="B94" s="14" t="str">
        <f>IF(INTRO!$E$39="Non-endemic"," ",IF(COUNTRY_INFO!B94=0," ",COUNTRY_INFO!B94))</f>
        <v>KWANZA SUL</v>
      </c>
      <c r="C94" s="14" t="str">
        <f>IF(INTRO!$E$39="Non-endemic"," ",IF(COUNTRY_INFO!C94=0," ",COUNTRY_INFO!C94))</f>
        <v>KILENDA</v>
      </c>
      <c r="D94" s="15">
        <f>IF(INTRO!$E$39="Non-endemic",0,IF(INTRO!$E$39="Endemic but PC is not required",IF(COUNTRY_INFO!$H94=1,COUNTRY_INFO!F94+COUNTRY_INFO!G94,0),IF(COUNTRY_INFO!$H94=1,COUNTRY_INFO!F94+COUNTRY_INFO!G94,IF(COUNTRY_INFO!$I94=1,IF(COUNTRY_INFO!M94&gt;=(COUNTRY_INFO!F94+COUNTRY_INFO!G94),COUNTRY_INFO!F94+COUNTRY_INFO!G94,COUNTRY_INFO!$M94),0))))</f>
        <v>0</v>
      </c>
      <c r="E94" s="16">
        <f>IF(AND(INTRO!$E$39="Non-endemic",INTRO!$E$37="Non-endemic"),"Not required",IF(INTRO!$E$39="Non-endemic","Treat with DEC",COUNTRY_INFO!P94))</f>
        <v>0</v>
      </c>
      <c r="F94" s="16">
        <f>IF(INTRO!$E$39&lt;&gt;"Non-endemic",COUNTRY_INFO!Q94,"Not required")</f>
        <v>0</v>
      </c>
      <c r="G94" s="15">
        <f>IF(COUNTRY_INFO!H94=1, IF($E94=1,$D94, 0),0)</f>
        <v>0</v>
      </c>
      <c r="H94" s="15">
        <f>IF(INTRO!$E$39&lt;&gt;"Endemic",0, IF(AND(COUNTRY_INFO!$I94=1,$F94&lt;&gt;0),IF(COUNTRY_INFO!M94&gt;=(COUNTRY_INFO!F94+COUNTRY_INFO!G94),COUNTRY_INFO!F94+COUNTRY_INFO!G94,COUNTRY_INFO!$M94), 0))</f>
        <v>0</v>
      </c>
      <c r="I94" s="3"/>
      <c r="J94" s="15">
        <f t="shared" si="15"/>
        <v>0</v>
      </c>
      <c r="K94" s="15">
        <f t="shared" si="16"/>
        <v>0</v>
      </c>
      <c r="L94" s="15">
        <f t="shared" si="17"/>
        <v>0</v>
      </c>
      <c r="M94" s="15">
        <f t="shared" si="18"/>
        <v>0</v>
      </c>
      <c r="N94" s="15">
        <f t="shared" si="19"/>
        <v>0</v>
      </c>
      <c r="O94" s="27"/>
      <c r="P94" s="17">
        <f t="shared" si="20"/>
        <v>0</v>
      </c>
      <c r="Q94" s="17">
        <f t="shared" si="21"/>
        <v>0</v>
      </c>
    </row>
    <row r="95" spans="1:17" x14ac:dyDescent="0.25">
      <c r="A95" s="14" t="str">
        <f>IF(INTRO!$E$39="Non-endemic"," ",IF(COUNTRY_INFO!A95=0," ",COUNTRY_INFO!A95))</f>
        <v>Angola</v>
      </c>
      <c r="B95" s="14" t="str">
        <f>IF(INTRO!$E$39="Non-endemic"," ",IF(COUNTRY_INFO!B95=0," ",COUNTRY_INFO!B95))</f>
        <v>KWANZA SUL</v>
      </c>
      <c r="C95" s="14" t="str">
        <f>IF(INTRO!$E$39="Non-endemic"," ",IF(COUNTRY_INFO!C95=0," ",COUNTRY_INFO!C95))</f>
        <v>LIBOLO</v>
      </c>
      <c r="D95" s="15">
        <f>IF(INTRO!$E$39="Non-endemic",0,IF(INTRO!$E$39="Endemic but PC is not required",IF(COUNTRY_INFO!$H95=1,COUNTRY_INFO!F95+COUNTRY_INFO!G95,0),IF(COUNTRY_INFO!$H95=1,COUNTRY_INFO!F95+COUNTRY_INFO!G95,IF(COUNTRY_INFO!$I95=1,IF(COUNTRY_INFO!M95&gt;=(COUNTRY_INFO!F95+COUNTRY_INFO!G95),COUNTRY_INFO!F95+COUNTRY_INFO!G95,COUNTRY_INFO!$M95),0))))</f>
        <v>0</v>
      </c>
      <c r="E95" s="16">
        <f>IF(AND(INTRO!$E$39="Non-endemic",INTRO!$E$37="Non-endemic"),"Not required",IF(INTRO!$E$39="Non-endemic","Treat with DEC",COUNTRY_INFO!P95))</f>
        <v>0</v>
      </c>
      <c r="F95" s="16">
        <f>IF(INTRO!$E$39&lt;&gt;"Non-endemic",COUNTRY_INFO!Q95,"Not required")</f>
        <v>0</v>
      </c>
      <c r="G95" s="15">
        <f>IF(COUNTRY_INFO!H95=1, IF($E95=1,$D95, 0),0)</f>
        <v>0</v>
      </c>
      <c r="H95" s="15">
        <f>IF(INTRO!$E$39&lt;&gt;"Endemic",0, IF(AND(COUNTRY_INFO!$I95=1,$F95&lt;&gt;0),IF(COUNTRY_INFO!M95&gt;=(COUNTRY_INFO!F95+COUNTRY_INFO!G95),COUNTRY_INFO!F95+COUNTRY_INFO!G95,COUNTRY_INFO!$M95), 0))</f>
        <v>0</v>
      </c>
      <c r="I95" s="3"/>
      <c r="J95" s="15">
        <f t="shared" si="15"/>
        <v>0</v>
      </c>
      <c r="K95" s="15">
        <f t="shared" si="16"/>
        <v>0</v>
      </c>
      <c r="L95" s="15">
        <f t="shared" si="17"/>
        <v>0</v>
      </c>
      <c r="M95" s="15">
        <f t="shared" si="18"/>
        <v>0</v>
      </c>
      <c r="N95" s="15">
        <f t="shared" si="19"/>
        <v>0</v>
      </c>
      <c r="O95" s="27"/>
      <c r="P95" s="17">
        <f t="shared" si="20"/>
        <v>0</v>
      </c>
      <c r="Q95" s="17">
        <f t="shared" si="21"/>
        <v>0</v>
      </c>
    </row>
    <row r="96" spans="1:17" x14ac:dyDescent="0.25">
      <c r="A96" s="14" t="str">
        <f>IF(INTRO!$E$39="Non-endemic"," ",IF(COUNTRY_INFO!A96=0," ",COUNTRY_INFO!A96))</f>
        <v>Angola</v>
      </c>
      <c r="B96" s="14" t="str">
        <f>IF(INTRO!$E$39="Non-endemic"," ",IF(COUNTRY_INFO!B96=0," ",COUNTRY_INFO!B96))</f>
        <v>KWANZA SUL</v>
      </c>
      <c r="C96" s="14" t="str">
        <f>IF(INTRO!$E$39="Non-endemic"," ",IF(COUNTRY_INFO!C96=0," ",COUNTRY_INFO!C96))</f>
        <v>MUSSENDE</v>
      </c>
      <c r="D96" s="15">
        <f>IF(INTRO!$E$39="Non-endemic",0,IF(INTRO!$E$39="Endemic but PC is not required",IF(COUNTRY_INFO!$H96=1,COUNTRY_INFO!F96+COUNTRY_INFO!G96,0),IF(COUNTRY_INFO!$H96=1,COUNTRY_INFO!F96+COUNTRY_INFO!G96,IF(COUNTRY_INFO!$I96=1,IF(COUNTRY_INFO!M96&gt;=(COUNTRY_INFO!F96+COUNTRY_INFO!G96),COUNTRY_INFO!F96+COUNTRY_INFO!G96,COUNTRY_INFO!$M96),0))))</f>
        <v>0</v>
      </c>
      <c r="E96" s="16">
        <f>IF(AND(INTRO!$E$39="Non-endemic",INTRO!$E$37="Non-endemic"),"Not required",IF(INTRO!$E$39="Non-endemic","Treat with DEC",COUNTRY_INFO!P96))</f>
        <v>0</v>
      </c>
      <c r="F96" s="16">
        <f>IF(INTRO!$E$39&lt;&gt;"Non-endemic",COUNTRY_INFO!Q96,"Not required")</f>
        <v>0</v>
      </c>
      <c r="G96" s="15">
        <f>IF(COUNTRY_INFO!H96=1, IF($E96=1,$D96, 0),0)</f>
        <v>0</v>
      </c>
      <c r="H96" s="15">
        <f>IF(INTRO!$E$39&lt;&gt;"Endemic",0, IF(AND(COUNTRY_INFO!$I96=1,$F96&lt;&gt;0),IF(COUNTRY_INFO!M96&gt;=(COUNTRY_INFO!F96+COUNTRY_INFO!G96),COUNTRY_INFO!F96+COUNTRY_INFO!G96,COUNTRY_INFO!$M96), 0))</f>
        <v>0</v>
      </c>
      <c r="I96" s="3"/>
      <c r="J96" s="15">
        <f t="shared" si="15"/>
        <v>0</v>
      </c>
      <c r="K96" s="15">
        <f t="shared" si="16"/>
        <v>0</v>
      </c>
      <c r="L96" s="15">
        <f t="shared" si="17"/>
        <v>0</v>
      </c>
      <c r="M96" s="15">
        <f t="shared" si="18"/>
        <v>0</v>
      </c>
      <c r="N96" s="15">
        <f t="shared" si="19"/>
        <v>0</v>
      </c>
      <c r="O96" s="27"/>
      <c r="P96" s="17">
        <f t="shared" si="20"/>
        <v>0</v>
      </c>
      <c r="Q96" s="17">
        <f t="shared" si="21"/>
        <v>0</v>
      </c>
    </row>
    <row r="97" spans="1:17" x14ac:dyDescent="0.25">
      <c r="A97" s="14" t="str">
        <f>IF(INTRO!$E$39="Non-endemic"," ",IF(COUNTRY_INFO!A97=0," ",COUNTRY_INFO!A97))</f>
        <v>Angola</v>
      </c>
      <c r="B97" s="14" t="str">
        <f>IF(INTRO!$E$39="Non-endemic"," ",IF(COUNTRY_INFO!B97=0," ",COUNTRY_INFO!B97))</f>
        <v>KWANZA SUL</v>
      </c>
      <c r="C97" s="14" t="str">
        <f>IF(INTRO!$E$39="Non-endemic"," ",IF(COUNTRY_INFO!C97=0," ",COUNTRY_INFO!C97))</f>
        <v>PORTO AMBOIM</v>
      </c>
      <c r="D97" s="15">
        <f>IF(INTRO!$E$39="Non-endemic",0,IF(INTRO!$E$39="Endemic but PC is not required",IF(COUNTRY_INFO!$H97=1,COUNTRY_INFO!F97+COUNTRY_INFO!G97,0),IF(COUNTRY_INFO!$H97=1,COUNTRY_INFO!F97+COUNTRY_INFO!G97,IF(COUNTRY_INFO!$I97=1,IF(COUNTRY_INFO!M97&gt;=(COUNTRY_INFO!F97+COUNTRY_INFO!G97),COUNTRY_INFO!F97+COUNTRY_INFO!G97,COUNTRY_INFO!$M97),0))))</f>
        <v>0</v>
      </c>
      <c r="E97" s="16">
        <f>IF(AND(INTRO!$E$39="Non-endemic",INTRO!$E$37="Non-endemic"),"Not required",IF(INTRO!$E$39="Non-endemic","Treat with DEC",COUNTRY_INFO!P97))</f>
        <v>0</v>
      </c>
      <c r="F97" s="16">
        <f>IF(INTRO!$E$39&lt;&gt;"Non-endemic",COUNTRY_INFO!Q97,"Not required")</f>
        <v>0</v>
      </c>
      <c r="G97" s="15">
        <f>IF(COUNTRY_INFO!H97=1, IF($E97=1,$D97, 0),0)</f>
        <v>0</v>
      </c>
      <c r="H97" s="15">
        <f>IF(INTRO!$E$39&lt;&gt;"Endemic",0, IF(AND(COUNTRY_INFO!$I97=1,$F97&lt;&gt;0),IF(COUNTRY_INFO!M97&gt;=(COUNTRY_INFO!F97+COUNTRY_INFO!G97),COUNTRY_INFO!F97+COUNTRY_INFO!G97,COUNTRY_INFO!$M97), 0))</f>
        <v>0</v>
      </c>
      <c r="I97" s="3"/>
      <c r="J97" s="15">
        <f t="shared" si="15"/>
        <v>0</v>
      </c>
      <c r="K97" s="15">
        <f t="shared" si="16"/>
        <v>0</v>
      </c>
      <c r="L97" s="15">
        <f t="shared" si="17"/>
        <v>0</v>
      </c>
      <c r="M97" s="15">
        <f t="shared" si="18"/>
        <v>0</v>
      </c>
      <c r="N97" s="15">
        <f t="shared" si="19"/>
        <v>0</v>
      </c>
      <c r="O97" s="27"/>
      <c r="P97" s="17">
        <f t="shared" si="20"/>
        <v>0</v>
      </c>
      <c r="Q97" s="17">
        <f t="shared" si="21"/>
        <v>0</v>
      </c>
    </row>
    <row r="98" spans="1:17" x14ac:dyDescent="0.25">
      <c r="A98" s="14" t="str">
        <f>IF(INTRO!$E$39="Non-endemic"," ",IF(COUNTRY_INFO!A98=0," ",COUNTRY_INFO!A98))</f>
        <v>Angola</v>
      </c>
      <c r="B98" s="14" t="str">
        <f>IF(INTRO!$E$39="Non-endemic"," ",IF(COUNTRY_INFO!B98=0," ",COUNTRY_INFO!B98))</f>
        <v>KWANZA SUL</v>
      </c>
      <c r="C98" s="14" t="str">
        <f>IF(INTRO!$E$39="Non-endemic"," ",IF(COUNTRY_INFO!C98=0," ",COUNTRY_INFO!C98))</f>
        <v>SELES</v>
      </c>
      <c r="D98" s="15">
        <f>IF(INTRO!$E$39="Non-endemic",0,IF(INTRO!$E$39="Endemic but PC is not required",IF(COUNTRY_INFO!$H98=1,COUNTRY_INFO!F98+COUNTRY_INFO!G98,0),IF(COUNTRY_INFO!$H98=1,COUNTRY_INFO!F98+COUNTRY_INFO!G98,IF(COUNTRY_INFO!$I98=1,IF(COUNTRY_INFO!M98&gt;=(COUNTRY_INFO!F98+COUNTRY_INFO!G98),COUNTRY_INFO!F98+COUNTRY_INFO!G98,COUNTRY_INFO!$M98),0))))</f>
        <v>0</v>
      </c>
      <c r="E98" s="16">
        <f>IF(AND(INTRO!$E$39="Non-endemic",INTRO!$E$37="Non-endemic"),"Not required",IF(INTRO!$E$39="Non-endemic","Treat with DEC",COUNTRY_INFO!P98))</f>
        <v>0</v>
      </c>
      <c r="F98" s="16">
        <f>IF(INTRO!$E$39&lt;&gt;"Non-endemic",COUNTRY_INFO!Q98,"Not required")</f>
        <v>0</v>
      </c>
      <c r="G98" s="15">
        <f>IF(COUNTRY_INFO!H98=1, IF($E98=1,$D98, 0),0)</f>
        <v>0</v>
      </c>
      <c r="H98" s="15">
        <f>IF(INTRO!$E$39&lt;&gt;"Endemic",0, IF(AND(COUNTRY_INFO!$I98=1,$F98&lt;&gt;0),IF(COUNTRY_INFO!M98&gt;=(COUNTRY_INFO!F98+COUNTRY_INFO!G98),COUNTRY_INFO!F98+COUNTRY_INFO!G98,COUNTRY_INFO!$M98), 0))</f>
        <v>0</v>
      </c>
      <c r="I98" s="3"/>
      <c r="J98" s="15">
        <f t="shared" si="15"/>
        <v>0</v>
      </c>
      <c r="K98" s="15">
        <f t="shared" si="16"/>
        <v>0</v>
      </c>
      <c r="L98" s="15">
        <f t="shared" si="17"/>
        <v>0</v>
      </c>
      <c r="M98" s="15">
        <f t="shared" si="18"/>
        <v>0</v>
      </c>
      <c r="N98" s="15">
        <f t="shared" si="19"/>
        <v>0</v>
      </c>
      <c r="O98" s="27"/>
      <c r="P98" s="17">
        <f t="shared" si="20"/>
        <v>0</v>
      </c>
      <c r="Q98" s="17">
        <f t="shared" si="21"/>
        <v>0</v>
      </c>
    </row>
    <row r="99" spans="1:17" x14ac:dyDescent="0.25">
      <c r="A99" s="14" t="str">
        <f>IF(INTRO!$E$39="Non-endemic"," ",IF(COUNTRY_INFO!A99=0," ",COUNTRY_INFO!A99))</f>
        <v>Angola</v>
      </c>
      <c r="B99" s="14" t="str">
        <f>IF(INTRO!$E$39="Non-endemic"," ",IF(COUNTRY_INFO!B99=0," ",COUNTRY_INFO!B99))</f>
        <v>KWANZA SUL</v>
      </c>
      <c r="C99" s="14" t="str">
        <f>IF(INTRO!$E$39="Non-endemic"," ",IF(COUNTRY_INFO!C99=0," ",COUNTRY_INFO!C99))</f>
        <v>SUMBE</v>
      </c>
      <c r="D99" s="15">
        <f>IF(INTRO!$E$39="Non-endemic",0,IF(INTRO!$E$39="Endemic but PC is not required",IF(COUNTRY_INFO!$H99=1,COUNTRY_INFO!F99+COUNTRY_INFO!G99,0),IF(COUNTRY_INFO!$H99=1,COUNTRY_INFO!F99+COUNTRY_INFO!G99,IF(COUNTRY_INFO!$I99=1,IF(COUNTRY_INFO!M99&gt;=(COUNTRY_INFO!F99+COUNTRY_INFO!G99),COUNTRY_INFO!F99+COUNTRY_INFO!G99,COUNTRY_INFO!$M99),0))))</f>
        <v>0</v>
      </c>
      <c r="E99" s="16">
        <f>IF(AND(INTRO!$E$39="Non-endemic",INTRO!$E$37="Non-endemic"),"Not required",IF(INTRO!$E$39="Non-endemic","Treat with DEC",COUNTRY_INFO!P99))</f>
        <v>0</v>
      </c>
      <c r="F99" s="16">
        <f>IF(INTRO!$E$39&lt;&gt;"Non-endemic",COUNTRY_INFO!Q99,"Not required")</f>
        <v>0</v>
      </c>
      <c r="G99" s="15">
        <f>IF(COUNTRY_INFO!H99=1, IF($E99=1,$D99, 0),0)</f>
        <v>0</v>
      </c>
      <c r="H99" s="15">
        <f>IF(INTRO!$E$39&lt;&gt;"Endemic",0, IF(AND(COUNTRY_INFO!$I99=1,$F99&lt;&gt;0),IF(COUNTRY_INFO!M99&gt;=(COUNTRY_INFO!F99+COUNTRY_INFO!G99),COUNTRY_INFO!F99+COUNTRY_INFO!G99,COUNTRY_INFO!$M99), 0))</f>
        <v>0</v>
      </c>
      <c r="I99" s="3"/>
      <c r="J99" s="15">
        <f t="shared" si="15"/>
        <v>0</v>
      </c>
      <c r="K99" s="15">
        <f t="shared" si="16"/>
        <v>0</v>
      </c>
      <c r="L99" s="15">
        <f t="shared" si="17"/>
        <v>0</v>
      </c>
      <c r="M99" s="15">
        <f t="shared" si="18"/>
        <v>0</v>
      </c>
      <c r="N99" s="15">
        <f t="shared" si="19"/>
        <v>0</v>
      </c>
      <c r="O99" s="27"/>
      <c r="P99" s="17">
        <f t="shared" si="20"/>
        <v>0</v>
      </c>
      <c r="Q99" s="17">
        <f t="shared" si="21"/>
        <v>0</v>
      </c>
    </row>
    <row r="100" spans="1:17" x14ac:dyDescent="0.25">
      <c r="A100" s="14" t="str">
        <f>IF(INTRO!$E$39="Non-endemic"," ",IF(COUNTRY_INFO!A100=0," ",COUNTRY_INFO!A100))</f>
        <v>Angola</v>
      </c>
      <c r="B100" s="14" t="str">
        <f>IF(INTRO!$E$39="Non-endemic"," ",IF(COUNTRY_INFO!B100=0," ",COUNTRY_INFO!B100))</f>
        <v>LUANDA</v>
      </c>
      <c r="C100" s="14" t="str">
        <f>IF(INTRO!$E$39="Non-endemic"," ",IF(COUNTRY_INFO!C100=0," ",COUNTRY_INFO!C100))</f>
        <v>BELAS</v>
      </c>
      <c r="D100" s="15">
        <f>IF(INTRO!$E$39="Non-endemic",0,IF(INTRO!$E$39="Endemic but PC is not required",IF(COUNTRY_INFO!$H100=1,COUNTRY_INFO!F100+COUNTRY_INFO!G100,0),IF(COUNTRY_INFO!$H100=1,COUNTRY_INFO!F100+COUNTRY_INFO!G100,IF(COUNTRY_INFO!$I100=1,IF(COUNTRY_INFO!M100&gt;=(COUNTRY_INFO!F100+COUNTRY_INFO!G100),COUNTRY_INFO!F100+COUNTRY_INFO!G100,COUNTRY_INFO!$M100),0))))</f>
        <v>0</v>
      </c>
      <c r="E100" s="16">
        <f>IF(AND(INTRO!$E$39="Non-endemic",INTRO!$E$37="Non-endemic"),"Not required",IF(INTRO!$E$39="Non-endemic","Treat with DEC",COUNTRY_INFO!P100))</f>
        <v>0</v>
      </c>
      <c r="F100" s="16">
        <f>IF(INTRO!$E$39&lt;&gt;"Non-endemic",COUNTRY_INFO!Q100,"Not required")</f>
        <v>0</v>
      </c>
      <c r="G100" s="15">
        <f>IF(COUNTRY_INFO!H100=1, IF($E100=1,$D100, 0),0)</f>
        <v>0</v>
      </c>
      <c r="H100" s="15">
        <f>IF(INTRO!$E$39&lt;&gt;"Endemic",0, IF(AND(COUNTRY_INFO!$I100=1,$F100&lt;&gt;0),IF(COUNTRY_INFO!M100&gt;=(COUNTRY_INFO!F100+COUNTRY_INFO!G100),COUNTRY_INFO!F100+COUNTRY_INFO!G100,COUNTRY_INFO!$M100), 0))</f>
        <v>0</v>
      </c>
      <c r="I100" s="3"/>
      <c r="J100" s="15">
        <f t="shared" si="15"/>
        <v>0</v>
      </c>
      <c r="K100" s="15">
        <f t="shared" si="16"/>
        <v>0</v>
      </c>
      <c r="L100" s="15">
        <f t="shared" si="17"/>
        <v>0</v>
      </c>
      <c r="M100" s="15">
        <f t="shared" si="18"/>
        <v>0</v>
      </c>
      <c r="N100" s="15">
        <f t="shared" si="19"/>
        <v>0</v>
      </c>
      <c r="O100" s="27"/>
      <c r="P100" s="17">
        <f t="shared" si="20"/>
        <v>0</v>
      </c>
      <c r="Q100" s="17">
        <f t="shared" si="21"/>
        <v>0</v>
      </c>
    </row>
    <row r="101" spans="1:17" x14ac:dyDescent="0.25">
      <c r="A101" s="14" t="str">
        <f>IF(INTRO!$E$39="Non-endemic"," ",IF(COUNTRY_INFO!A101=0," ",COUNTRY_INFO!A101))</f>
        <v>Angola</v>
      </c>
      <c r="B101" s="14" t="str">
        <f>IF(INTRO!$E$39="Non-endemic"," ",IF(COUNTRY_INFO!B101=0," ",COUNTRY_INFO!B101))</f>
        <v>LUANDA</v>
      </c>
      <c r="C101" s="14" t="str">
        <f>IF(INTRO!$E$39="Non-endemic"," ",IF(COUNTRY_INFO!C101=0," ",COUNTRY_INFO!C101))</f>
        <v>CACUACO</v>
      </c>
      <c r="D101" s="15">
        <f>IF(INTRO!$E$39="Non-endemic",0,IF(INTRO!$E$39="Endemic but PC is not required",IF(COUNTRY_INFO!$H101=1,COUNTRY_INFO!F101+COUNTRY_INFO!G101,0),IF(COUNTRY_INFO!$H101=1,COUNTRY_INFO!F101+COUNTRY_INFO!G101,IF(COUNTRY_INFO!$I101=1,IF(COUNTRY_INFO!M101&gt;=(COUNTRY_INFO!F101+COUNTRY_INFO!G101),COUNTRY_INFO!F101+COUNTRY_INFO!G101,COUNTRY_INFO!$M101),0))))</f>
        <v>0</v>
      </c>
      <c r="E101" s="16">
        <f>IF(AND(INTRO!$E$39="Non-endemic",INTRO!$E$37="Non-endemic"),"Not required",IF(INTRO!$E$39="Non-endemic","Treat with DEC",COUNTRY_INFO!P101))</f>
        <v>0</v>
      </c>
      <c r="F101" s="16">
        <f>IF(INTRO!$E$39&lt;&gt;"Non-endemic",COUNTRY_INFO!Q101,"Not required")</f>
        <v>0</v>
      </c>
      <c r="G101" s="15">
        <f>IF(COUNTRY_INFO!H101=1, IF($E101=1,$D101, 0),0)</f>
        <v>0</v>
      </c>
      <c r="H101" s="15">
        <f>IF(INTRO!$E$39&lt;&gt;"Endemic",0, IF(AND(COUNTRY_INFO!$I101=1,$F101&lt;&gt;0),IF(COUNTRY_INFO!M101&gt;=(COUNTRY_INFO!F101+COUNTRY_INFO!G101),COUNTRY_INFO!F101+COUNTRY_INFO!G101,COUNTRY_INFO!$M101), 0))</f>
        <v>0</v>
      </c>
      <c r="I101" s="3"/>
      <c r="J101" s="15">
        <f t="shared" si="15"/>
        <v>0</v>
      </c>
      <c r="K101" s="15">
        <f t="shared" si="16"/>
        <v>0</v>
      </c>
      <c r="L101" s="15">
        <f t="shared" si="17"/>
        <v>0</v>
      </c>
      <c r="M101" s="15">
        <f t="shared" si="18"/>
        <v>0</v>
      </c>
      <c r="N101" s="15">
        <f t="shared" si="19"/>
        <v>0</v>
      </c>
      <c r="O101" s="27"/>
      <c r="P101" s="17">
        <f t="shared" si="20"/>
        <v>0</v>
      </c>
      <c r="Q101" s="17">
        <f t="shared" si="21"/>
        <v>0</v>
      </c>
    </row>
    <row r="102" spans="1:17" x14ac:dyDescent="0.25">
      <c r="A102" s="14" t="str">
        <f>IF(INTRO!$E$39="Non-endemic"," ",IF(COUNTRY_INFO!A102=0," ",COUNTRY_INFO!A102))</f>
        <v>Angola</v>
      </c>
      <c r="B102" s="14" t="str">
        <f>IF(INTRO!$E$39="Non-endemic"," ",IF(COUNTRY_INFO!B102=0," ",COUNTRY_INFO!B102))</f>
        <v>LUANDA</v>
      </c>
      <c r="C102" s="14" t="str">
        <f>IF(INTRO!$E$39="Non-endemic"," ",IF(COUNTRY_INFO!C102=0," ",COUNTRY_INFO!C102))</f>
        <v>CAZENGA</v>
      </c>
      <c r="D102" s="15">
        <f>IF(INTRO!$E$39="Non-endemic",0,IF(INTRO!$E$39="Endemic but PC is not required",IF(COUNTRY_INFO!$H102=1,COUNTRY_INFO!F102+COUNTRY_INFO!G102,0),IF(COUNTRY_INFO!$H102=1,COUNTRY_INFO!F102+COUNTRY_INFO!G102,IF(COUNTRY_INFO!$I102=1,IF(COUNTRY_INFO!M102&gt;=(COUNTRY_INFO!F102+COUNTRY_INFO!G102),COUNTRY_INFO!F102+COUNTRY_INFO!G102,COUNTRY_INFO!$M102),0))))</f>
        <v>0</v>
      </c>
      <c r="E102" s="16">
        <f>IF(AND(INTRO!$E$39="Non-endemic",INTRO!$E$37="Non-endemic"),"Not required",IF(INTRO!$E$39="Non-endemic","Treat with DEC",COUNTRY_INFO!P102))</f>
        <v>0</v>
      </c>
      <c r="F102" s="16">
        <f>IF(INTRO!$E$39&lt;&gt;"Non-endemic",COUNTRY_INFO!Q102,"Not required")</f>
        <v>0</v>
      </c>
      <c r="G102" s="15">
        <f>IF(COUNTRY_INFO!H102=1, IF($E102=1,$D102, 0),0)</f>
        <v>0</v>
      </c>
      <c r="H102" s="15">
        <f>IF(INTRO!$E$39&lt;&gt;"Endemic",0, IF(AND(COUNTRY_INFO!$I102=1,$F102&lt;&gt;0),IF(COUNTRY_INFO!M102&gt;=(COUNTRY_INFO!F102+COUNTRY_INFO!G102),COUNTRY_INFO!F102+COUNTRY_INFO!G102,COUNTRY_INFO!$M102), 0))</f>
        <v>0</v>
      </c>
      <c r="I102" s="3"/>
      <c r="J102" s="15">
        <f t="shared" si="15"/>
        <v>0</v>
      </c>
      <c r="K102" s="15">
        <f t="shared" si="16"/>
        <v>0</v>
      </c>
      <c r="L102" s="15">
        <f t="shared" si="17"/>
        <v>0</v>
      </c>
      <c r="M102" s="15">
        <f t="shared" si="18"/>
        <v>0</v>
      </c>
      <c r="N102" s="15">
        <f t="shared" si="19"/>
        <v>0</v>
      </c>
      <c r="O102" s="27"/>
      <c r="P102" s="17">
        <f t="shared" si="20"/>
        <v>0</v>
      </c>
      <c r="Q102" s="17">
        <f t="shared" si="21"/>
        <v>0</v>
      </c>
    </row>
    <row r="103" spans="1:17" x14ac:dyDescent="0.25">
      <c r="A103" s="14" t="str">
        <f>IF(INTRO!$E$39="Non-endemic"," ",IF(COUNTRY_INFO!A103=0," ",COUNTRY_INFO!A103))</f>
        <v>Angola</v>
      </c>
      <c r="B103" s="14" t="str">
        <f>IF(INTRO!$E$39="Non-endemic"," ",IF(COUNTRY_INFO!B103=0," ",COUNTRY_INFO!B103))</f>
        <v>LUANDA</v>
      </c>
      <c r="C103" s="14" t="str">
        <f>IF(INTRO!$E$39="Non-endemic"," ",IF(COUNTRY_INFO!C103=0," ",COUNTRY_INFO!C103))</f>
        <v>ICOLO E BENGO</v>
      </c>
      <c r="D103" s="15">
        <f>IF(INTRO!$E$39="Non-endemic",0,IF(INTRO!$E$39="Endemic but PC is not required",IF(COUNTRY_INFO!$H103=1,COUNTRY_INFO!F103+COUNTRY_INFO!G103,0),IF(COUNTRY_INFO!$H103=1,COUNTRY_INFO!F103+COUNTRY_INFO!G103,IF(COUNTRY_INFO!$I103=1,IF(COUNTRY_INFO!M103&gt;=(COUNTRY_INFO!F103+COUNTRY_INFO!G103),COUNTRY_INFO!F103+COUNTRY_INFO!G103,COUNTRY_INFO!$M103),0))))</f>
        <v>0</v>
      </c>
      <c r="E103" s="16">
        <f>IF(AND(INTRO!$E$39="Non-endemic",INTRO!$E$37="Non-endemic"),"Not required",IF(INTRO!$E$39="Non-endemic","Treat with DEC",COUNTRY_INFO!P103))</f>
        <v>0</v>
      </c>
      <c r="F103" s="16">
        <f>IF(INTRO!$E$39&lt;&gt;"Non-endemic",COUNTRY_INFO!Q103,"Not required")</f>
        <v>0</v>
      </c>
      <c r="G103" s="15">
        <f>IF(COUNTRY_INFO!H103=1, IF($E103=1,$D103, 0),0)</f>
        <v>0</v>
      </c>
      <c r="H103" s="15">
        <f>IF(INTRO!$E$39&lt;&gt;"Endemic",0, IF(AND(COUNTRY_INFO!$I103=1,$F103&lt;&gt;0),IF(COUNTRY_INFO!M103&gt;=(COUNTRY_INFO!F103+COUNTRY_INFO!G103),COUNTRY_INFO!F103+COUNTRY_INFO!G103,COUNTRY_INFO!$M103), 0))</f>
        <v>0</v>
      </c>
      <c r="I103" s="3"/>
      <c r="J103" s="15">
        <f t="shared" si="15"/>
        <v>0</v>
      </c>
      <c r="K103" s="15">
        <f t="shared" si="16"/>
        <v>0</v>
      </c>
      <c r="L103" s="15">
        <f t="shared" si="17"/>
        <v>0</v>
      </c>
      <c r="M103" s="15">
        <f t="shared" si="18"/>
        <v>0</v>
      </c>
      <c r="N103" s="15">
        <f t="shared" si="19"/>
        <v>0</v>
      </c>
      <c r="O103" s="27"/>
      <c r="P103" s="17">
        <f t="shared" si="20"/>
        <v>0</v>
      </c>
      <c r="Q103" s="17">
        <f t="shared" si="21"/>
        <v>0</v>
      </c>
    </row>
    <row r="104" spans="1:17" x14ac:dyDescent="0.25">
      <c r="A104" s="14" t="str">
        <f>IF(INTRO!$E$39="Non-endemic"," ",IF(COUNTRY_INFO!A104=0," ",COUNTRY_INFO!A104))</f>
        <v>Angola</v>
      </c>
      <c r="B104" s="14" t="str">
        <f>IF(INTRO!$E$39="Non-endemic"," ",IF(COUNTRY_INFO!B104=0," ",COUNTRY_INFO!B104))</f>
        <v>LUANDA</v>
      </c>
      <c r="C104" s="14" t="str">
        <f>IF(INTRO!$E$39="Non-endemic"," ",IF(COUNTRY_INFO!C104=0," ",COUNTRY_INFO!C104))</f>
        <v>LUANDA</v>
      </c>
      <c r="D104" s="15">
        <f>IF(INTRO!$E$39="Non-endemic",0,IF(INTRO!$E$39="Endemic but PC is not required",IF(COUNTRY_INFO!$H104=1,COUNTRY_INFO!F104+COUNTRY_INFO!G104,0),IF(COUNTRY_INFO!$H104=1,COUNTRY_INFO!F104+COUNTRY_INFO!G104,IF(COUNTRY_INFO!$I104=1,IF(COUNTRY_INFO!M104&gt;=(COUNTRY_INFO!F104+COUNTRY_INFO!G104),COUNTRY_INFO!F104+COUNTRY_INFO!G104,COUNTRY_INFO!$M104),0))))</f>
        <v>0</v>
      </c>
      <c r="E104" s="16">
        <f>IF(AND(INTRO!$E$39="Non-endemic",INTRO!$E$37="Non-endemic"),"Not required",IF(INTRO!$E$39="Non-endemic","Treat with DEC",COUNTRY_INFO!P104))</f>
        <v>0</v>
      </c>
      <c r="F104" s="16">
        <f>IF(INTRO!$E$39&lt;&gt;"Non-endemic",COUNTRY_INFO!Q104,"Not required")</f>
        <v>0</v>
      </c>
      <c r="G104" s="15">
        <f>IF(COUNTRY_INFO!H104=1, IF($E104=1,$D104, 0),0)</f>
        <v>0</v>
      </c>
      <c r="H104" s="15">
        <f>IF(INTRO!$E$39&lt;&gt;"Endemic",0, IF(AND(COUNTRY_INFO!$I104=1,$F104&lt;&gt;0),IF(COUNTRY_INFO!M104&gt;=(COUNTRY_INFO!F104+COUNTRY_INFO!G104),COUNTRY_INFO!F104+COUNTRY_INFO!G104,COUNTRY_INFO!$M104), 0))</f>
        <v>0</v>
      </c>
      <c r="I104" s="3"/>
      <c r="J104" s="15">
        <f t="shared" si="15"/>
        <v>0</v>
      </c>
      <c r="K104" s="15">
        <f t="shared" si="16"/>
        <v>0</v>
      </c>
      <c r="L104" s="15">
        <f t="shared" si="17"/>
        <v>0</v>
      </c>
      <c r="M104" s="15">
        <f t="shared" si="18"/>
        <v>0</v>
      </c>
      <c r="N104" s="15">
        <f t="shared" si="19"/>
        <v>0</v>
      </c>
      <c r="O104" s="27">
        <v>4322000</v>
      </c>
      <c r="P104" s="17">
        <f t="shared" si="20"/>
        <v>0</v>
      </c>
      <c r="Q104" s="17">
        <f t="shared" si="21"/>
        <v>0</v>
      </c>
    </row>
    <row r="105" spans="1:17" x14ac:dyDescent="0.25">
      <c r="A105" s="14" t="str">
        <f>IF(INTRO!$E$39="Non-endemic"," ",IF(COUNTRY_INFO!A105=0," ",COUNTRY_INFO!A105))</f>
        <v>Angola</v>
      </c>
      <c r="B105" s="14" t="str">
        <f>IF(INTRO!$E$39="Non-endemic"," ",IF(COUNTRY_INFO!B105=0," ",COUNTRY_INFO!B105))</f>
        <v>LUANDA</v>
      </c>
      <c r="C105" s="14" t="str">
        <f>IF(INTRO!$E$39="Non-endemic"," ",IF(COUNTRY_INFO!C105=0," ",COUNTRY_INFO!C105))</f>
        <v>QUISSAMA</v>
      </c>
      <c r="D105" s="15">
        <f>IF(INTRO!$E$39="Non-endemic",0,IF(INTRO!$E$39="Endemic but PC is not required",IF(COUNTRY_INFO!$H105=1,COUNTRY_INFO!F105+COUNTRY_INFO!G105,0),IF(COUNTRY_INFO!$H105=1,COUNTRY_INFO!F105+COUNTRY_INFO!G105,IF(COUNTRY_INFO!$I105=1,IF(COUNTRY_INFO!M105&gt;=(COUNTRY_INFO!F105+COUNTRY_INFO!G105),COUNTRY_INFO!F105+COUNTRY_INFO!G105,COUNTRY_INFO!$M105),0))))</f>
        <v>0</v>
      </c>
      <c r="E105" s="16">
        <f>IF(AND(INTRO!$E$39="Non-endemic",INTRO!$E$37="Non-endemic"),"Not required",IF(INTRO!$E$39="Non-endemic","Treat with DEC",COUNTRY_INFO!P105))</f>
        <v>0</v>
      </c>
      <c r="F105" s="16">
        <f>IF(INTRO!$E$39&lt;&gt;"Non-endemic",COUNTRY_INFO!Q105,"Not required")</f>
        <v>0</v>
      </c>
      <c r="G105" s="15">
        <f>IF(COUNTRY_INFO!H105=1, IF($E105=1,$D105, 0),0)</f>
        <v>0</v>
      </c>
      <c r="H105" s="15">
        <f>IF(INTRO!$E$39&lt;&gt;"Endemic",0, IF(AND(COUNTRY_INFO!$I105=1,$F105&lt;&gt;0),IF(COUNTRY_INFO!M105&gt;=(COUNTRY_INFO!F105+COUNTRY_INFO!G105),COUNTRY_INFO!F105+COUNTRY_INFO!G105,COUNTRY_INFO!$M105), 0))</f>
        <v>0</v>
      </c>
      <c r="I105" s="3"/>
      <c r="J105" s="15">
        <f t="shared" ref="J105:J136" si="22">IF(I105=0,H105,IF(I105&gt;H105,H105,I105))</f>
        <v>0</v>
      </c>
      <c r="K105" s="15">
        <f t="shared" ref="K105:K136" si="23">IF(G105&lt;J105,0,IF($E105=1, (G105-J105)*2.8, 0))</f>
        <v>0</v>
      </c>
      <c r="L105" s="15">
        <f t="shared" ref="L105:L136" si="24">IF($E105&lt;$F105, J105*(F105-E105)*2.8, 0)</f>
        <v>0</v>
      </c>
      <c r="M105" s="15">
        <f t="shared" ref="M105:M136" si="25">IF(AND($E105=1, $F105&lt;&gt;0), J105*2.8, 0)</f>
        <v>0</v>
      </c>
      <c r="N105" s="15">
        <f t="shared" ref="N105:N136" si="26">SUM(K105:M105)</f>
        <v>0</v>
      </c>
      <c r="O105" s="27"/>
      <c r="P105" s="17">
        <f t="shared" ref="P105:P136" si="27">IF($N105&gt;$O105,$N105-$O105,0)</f>
        <v>0</v>
      </c>
      <c r="Q105" s="17">
        <f t="shared" ref="Q105:Q136" si="28">ROUNDUP($N105/500,0)</f>
        <v>0</v>
      </c>
    </row>
    <row r="106" spans="1:17" x14ac:dyDescent="0.25">
      <c r="A106" s="14" t="str">
        <f>IF(INTRO!$E$39="Non-endemic"," ",IF(COUNTRY_INFO!A106=0," ",COUNTRY_INFO!A106))</f>
        <v>Angola</v>
      </c>
      <c r="B106" s="14" t="str">
        <f>IF(INTRO!$E$39="Non-endemic"," ",IF(COUNTRY_INFO!B106=0," ",COUNTRY_INFO!B106))</f>
        <v>LUANDA</v>
      </c>
      <c r="C106" s="14" t="str">
        <f>IF(INTRO!$E$39="Non-endemic"," ",IF(COUNTRY_INFO!C106=0," ",COUNTRY_INFO!C106))</f>
        <v>VIANA</v>
      </c>
      <c r="D106" s="15">
        <f>IF(INTRO!$E$39="Non-endemic",0,IF(INTRO!$E$39="Endemic but PC is not required",IF(COUNTRY_INFO!$H106=1,COUNTRY_INFO!F106+COUNTRY_INFO!G106,0),IF(COUNTRY_INFO!$H106=1,COUNTRY_INFO!F106+COUNTRY_INFO!G106,IF(COUNTRY_INFO!$I106=1,IF(COUNTRY_INFO!M106&gt;=(COUNTRY_INFO!F106+COUNTRY_INFO!G106),COUNTRY_INFO!F106+COUNTRY_INFO!G106,COUNTRY_INFO!$M106),0))))</f>
        <v>0</v>
      </c>
      <c r="E106" s="16">
        <f>IF(AND(INTRO!$E$39="Non-endemic",INTRO!$E$37="Non-endemic"),"Not required",IF(INTRO!$E$39="Non-endemic","Treat with DEC",COUNTRY_INFO!P106))</f>
        <v>0</v>
      </c>
      <c r="F106" s="16">
        <f>IF(INTRO!$E$39&lt;&gt;"Non-endemic",COUNTRY_INFO!Q106,"Not required")</f>
        <v>0</v>
      </c>
      <c r="G106" s="15">
        <f>IF(COUNTRY_INFO!H106=1, IF($E106=1,$D106, 0),0)</f>
        <v>0</v>
      </c>
      <c r="H106" s="15">
        <f>IF(INTRO!$E$39&lt;&gt;"Endemic",0, IF(AND(COUNTRY_INFO!$I106=1,$F106&lt;&gt;0),IF(COUNTRY_INFO!M106&gt;=(COUNTRY_INFO!F106+COUNTRY_INFO!G106),COUNTRY_INFO!F106+COUNTRY_INFO!G106,COUNTRY_INFO!$M106), 0))</f>
        <v>0</v>
      </c>
      <c r="I106" s="3"/>
      <c r="J106" s="15">
        <f t="shared" si="22"/>
        <v>0</v>
      </c>
      <c r="K106" s="15">
        <f t="shared" si="23"/>
        <v>0</v>
      </c>
      <c r="L106" s="15">
        <f t="shared" si="24"/>
        <v>0</v>
      </c>
      <c r="M106" s="15">
        <f t="shared" si="25"/>
        <v>0</v>
      </c>
      <c r="N106" s="15">
        <f t="shared" si="26"/>
        <v>0</v>
      </c>
      <c r="O106" s="27"/>
      <c r="P106" s="17">
        <f t="shared" si="27"/>
        <v>0</v>
      </c>
      <c r="Q106" s="17">
        <f t="shared" si="28"/>
        <v>0</v>
      </c>
    </row>
    <row r="107" spans="1:17" x14ac:dyDescent="0.25">
      <c r="A107" s="14" t="str">
        <f>IF(INTRO!$E$39="Non-endemic"," ",IF(COUNTRY_INFO!A107=0," ",COUNTRY_INFO!A107))</f>
        <v>Angola</v>
      </c>
      <c r="B107" s="14" t="str">
        <f>IF(INTRO!$E$39="Non-endemic"," ",IF(COUNTRY_INFO!B107=0," ",COUNTRY_INFO!B107))</f>
        <v>LUNDA NORTE</v>
      </c>
      <c r="C107" s="14" t="str">
        <f>IF(INTRO!$E$39="Non-endemic"," ",IF(COUNTRY_INFO!C107=0," ",COUNTRY_INFO!C107))</f>
        <v>CAMBULO</v>
      </c>
      <c r="D107" s="15">
        <f>IF(INTRO!$E$39="Non-endemic",0,IF(INTRO!$E$39="Endemic but PC is not required",IF(COUNTRY_INFO!$H107=1,COUNTRY_INFO!F107+COUNTRY_INFO!G107,0),IF(COUNTRY_INFO!$H107=1,COUNTRY_INFO!F107+COUNTRY_INFO!G107,IF(COUNTRY_INFO!$I107=1,IF(COUNTRY_INFO!M107&gt;=(COUNTRY_INFO!F107+COUNTRY_INFO!G107),COUNTRY_INFO!F107+COUNTRY_INFO!G107,COUNTRY_INFO!$M107),0))))</f>
        <v>97486</v>
      </c>
      <c r="E107" s="16">
        <f>IF(AND(INTRO!$E$39="Non-endemic",INTRO!$E$37="Non-endemic"),"Not required",IF(INTRO!$E$39="Non-endemic","Treat with DEC",COUNTRY_INFO!P107))</f>
        <v>0</v>
      </c>
      <c r="F107" s="16">
        <f>IF(INTRO!$E$39&lt;&gt;"Non-endemic",COUNTRY_INFO!Q107,"Not required")</f>
        <v>1</v>
      </c>
      <c r="G107" s="15">
        <f>IF(COUNTRY_INFO!H107=1, IF($E107=1,$D107, 0),0)</f>
        <v>0</v>
      </c>
      <c r="H107" s="15">
        <f>IF(INTRO!$E$39&lt;&gt;"Endemic",0, IF(AND(COUNTRY_INFO!$I107=1,$F107&lt;&gt;0),IF(COUNTRY_INFO!M107&gt;=(COUNTRY_INFO!F107+COUNTRY_INFO!G107),COUNTRY_INFO!F107+COUNTRY_INFO!G107,COUNTRY_INFO!$M107), 0))</f>
        <v>97486</v>
      </c>
      <c r="I107" s="3"/>
      <c r="J107" s="15">
        <f t="shared" si="22"/>
        <v>97486</v>
      </c>
      <c r="K107" s="15">
        <f t="shared" si="23"/>
        <v>0</v>
      </c>
      <c r="L107" s="15">
        <f t="shared" si="24"/>
        <v>272960.8</v>
      </c>
      <c r="M107" s="15">
        <f t="shared" si="25"/>
        <v>0</v>
      </c>
      <c r="N107" s="15">
        <f t="shared" si="26"/>
        <v>272960.8</v>
      </c>
      <c r="O107" s="27"/>
      <c r="P107" s="17">
        <f t="shared" si="27"/>
        <v>272960.8</v>
      </c>
      <c r="Q107" s="17">
        <f t="shared" si="28"/>
        <v>546</v>
      </c>
    </row>
    <row r="108" spans="1:17" x14ac:dyDescent="0.25">
      <c r="A108" s="14" t="str">
        <f>IF(INTRO!$E$39="Non-endemic"," ",IF(COUNTRY_INFO!A108=0," ",COUNTRY_INFO!A108))</f>
        <v>Angola</v>
      </c>
      <c r="B108" s="14" t="str">
        <f>IF(INTRO!$E$39="Non-endemic"," ",IF(COUNTRY_INFO!B108=0," ",COUNTRY_INFO!B108))</f>
        <v>LUNDA NORTE</v>
      </c>
      <c r="C108" s="14" t="str">
        <f>IF(INTRO!$E$39="Non-endemic"," ",IF(COUNTRY_INFO!C108=0," ",COUNTRY_INFO!C108))</f>
        <v>CAPENDA CAMULEMBA</v>
      </c>
      <c r="D108" s="15">
        <f>IF(INTRO!$E$39="Non-endemic",0,IF(INTRO!$E$39="Endemic but PC is not required",IF(COUNTRY_INFO!$H108=1,COUNTRY_INFO!F108+COUNTRY_INFO!G108,0),IF(COUNTRY_INFO!$H108=1,COUNTRY_INFO!F108+COUNTRY_INFO!G108,IF(COUNTRY_INFO!$I108=1,IF(COUNTRY_INFO!M108&gt;=(COUNTRY_INFO!F108+COUNTRY_INFO!G108),COUNTRY_INFO!F108+COUNTRY_INFO!G108,COUNTRY_INFO!$M108),0))))</f>
        <v>46436</v>
      </c>
      <c r="E108" s="16">
        <f>IF(AND(INTRO!$E$39="Non-endemic",INTRO!$E$37="Non-endemic"),"Not required",IF(INTRO!$E$39="Non-endemic","Treat with DEC",COUNTRY_INFO!P108))</f>
        <v>0</v>
      </c>
      <c r="F108" s="16">
        <f>IF(INTRO!$E$39&lt;&gt;"Non-endemic",COUNTRY_INFO!Q108,"Not required")</f>
        <v>1</v>
      </c>
      <c r="G108" s="15">
        <f>IF(COUNTRY_INFO!H108=1, IF($E108=1,$D108, 0),0)</f>
        <v>0</v>
      </c>
      <c r="H108" s="15">
        <f>IF(INTRO!$E$39&lt;&gt;"Endemic",0, IF(AND(COUNTRY_INFO!$I108=1,$F108&lt;&gt;0),IF(COUNTRY_INFO!M108&gt;=(COUNTRY_INFO!F108+COUNTRY_INFO!G108),COUNTRY_INFO!F108+COUNTRY_INFO!G108,COUNTRY_INFO!$M108), 0))</f>
        <v>46436</v>
      </c>
      <c r="I108" s="3"/>
      <c r="J108" s="15">
        <f t="shared" si="22"/>
        <v>46436</v>
      </c>
      <c r="K108" s="15">
        <f t="shared" si="23"/>
        <v>0</v>
      </c>
      <c r="L108" s="15">
        <f t="shared" si="24"/>
        <v>130020.79999999999</v>
      </c>
      <c r="M108" s="15">
        <f t="shared" si="25"/>
        <v>0</v>
      </c>
      <c r="N108" s="15">
        <f t="shared" si="26"/>
        <v>130020.79999999999</v>
      </c>
      <c r="O108" s="27"/>
      <c r="P108" s="17">
        <f t="shared" si="27"/>
        <v>130020.79999999999</v>
      </c>
      <c r="Q108" s="17">
        <f t="shared" si="28"/>
        <v>261</v>
      </c>
    </row>
    <row r="109" spans="1:17" x14ac:dyDescent="0.25">
      <c r="A109" s="14" t="str">
        <f>IF(INTRO!$E$39="Non-endemic"," ",IF(COUNTRY_INFO!A109=0," ",COUNTRY_INFO!A109))</f>
        <v>Angola</v>
      </c>
      <c r="B109" s="14" t="str">
        <f>IF(INTRO!$E$39="Non-endemic"," ",IF(COUNTRY_INFO!B109=0," ",COUNTRY_INFO!B109))</f>
        <v>LUNDA NORTE</v>
      </c>
      <c r="C109" s="14" t="str">
        <f>IF(INTRO!$E$39="Non-endemic"," ",IF(COUNTRY_INFO!C109=0," ",COUNTRY_INFO!C109))</f>
        <v>CAUNGULA</v>
      </c>
      <c r="D109" s="15">
        <f>IF(INTRO!$E$39="Non-endemic",0,IF(INTRO!$E$39="Endemic but PC is not required",IF(COUNTRY_INFO!$H109=1,COUNTRY_INFO!F109+COUNTRY_INFO!G109,0),IF(COUNTRY_INFO!$H109=1,COUNTRY_INFO!F109+COUNTRY_INFO!G109,IF(COUNTRY_INFO!$I109=1,IF(COUNTRY_INFO!M109&gt;=(COUNTRY_INFO!F109+COUNTRY_INFO!G109),COUNTRY_INFO!F109+COUNTRY_INFO!G109,COUNTRY_INFO!$M109),0))))</f>
        <v>23404</v>
      </c>
      <c r="E109" s="16">
        <f>IF(AND(INTRO!$E$39="Non-endemic",INTRO!$E$37="Non-endemic"),"Not required",IF(INTRO!$E$39="Non-endemic","Treat with DEC",COUNTRY_INFO!P109))</f>
        <v>0</v>
      </c>
      <c r="F109" s="16">
        <f>IF(INTRO!$E$39&lt;&gt;"Non-endemic",COUNTRY_INFO!Q109,"Not required")</f>
        <v>1</v>
      </c>
      <c r="G109" s="15">
        <f>IF(COUNTRY_INFO!H109=1, IF($E109=1,$D109, 0),0)</f>
        <v>0</v>
      </c>
      <c r="H109" s="15">
        <f>IF(INTRO!$E$39&lt;&gt;"Endemic",0, IF(AND(COUNTRY_INFO!$I109=1,$F109&lt;&gt;0),IF(COUNTRY_INFO!M109&gt;=(COUNTRY_INFO!F109+COUNTRY_INFO!G109),COUNTRY_INFO!F109+COUNTRY_INFO!G109,COUNTRY_INFO!$M109), 0))</f>
        <v>23404</v>
      </c>
      <c r="I109" s="3"/>
      <c r="J109" s="15">
        <f t="shared" si="22"/>
        <v>23404</v>
      </c>
      <c r="K109" s="15">
        <f t="shared" si="23"/>
        <v>0</v>
      </c>
      <c r="L109" s="15">
        <f t="shared" si="24"/>
        <v>65531.199999999997</v>
      </c>
      <c r="M109" s="15">
        <f t="shared" si="25"/>
        <v>0</v>
      </c>
      <c r="N109" s="15">
        <f t="shared" si="26"/>
        <v>65531.199999999997</v>
      </c>
      <c r="O109" s="27"/>
      <c r="P109" s="17">
        <f t="shared" si="27"/>
        <v>65531.199999999997</v>
      </c>
      <c r="Q109" s="17">
        <f t="shared" si="28"/>
        <v>132</v>
      </c>
    </row>
    <row r="110" spans="1:17" x14ac:dyDescent="0.25">
      <c r="A110" s="14" t="str">
        <f>IF(INTRO!$E$39="Non-endemic"," ",IF(COUNTRY_INFO!A110=0," ",COUNTRY_INFO!A110))</f>
        <v>Angola</v>
      </c>
      <c r="B110" s="14" t="str">
        <f>IF(INTRO!$E$39="Non-endemic"," ",IF(COUNTRY_INFO!B110=0," ",COUNTRY_INFO!B110))</f>
        <v>LUNDA NORTE</v>
      </c>
      <c r="C110" s="14" t="str">
        <f>IF(INTRO!$E$39="Non-endemic"," ",IF(COUNTRY_INFO!C110=0," ",COUNTRY_INFO!C110))</f>
        <v>CHITATO</v>
      </c>
      <c r="D110" s="15">
        <f>IF(INTRO!$E$39="Non-endemic",0,IF(INTRO!$E$39="Endemic but PC is not required",IF(COUNTRY_INFO!$H110=1,COUNTRY_INFO!F110+COUNTRY_INFO!G110,0),IF(COUNTRY_INFO!$H110=1,COUNTRY_INFO!F110+COUNTRY_INFO!G110,IF(COUNTRY_INFO!$I110=1,IF(COUNTRY_INFO!M110&gt;=(COUNTRY_INFO!F110+COUNTRY_INFO!G110),COUNTRY_INFO!F110+COUNTRY_INFO!G110,COUNTRY_INFO!$M110),0))))</f>
        <v>168989</v>
      </c>
      <c r="E110" s="16">
        <f>IF(AND(INTRO!$E$39="Non-endemic",INTRO!$E$37="Non-endemic"),"Not required",IF(INTRO!$E$39="Non-endemic","Treat with DEC",COUNTRY_INFO!P110))</f>
        <v>0</v>
      </c>
      <c r="F110" s="16">
        <f>IF(INTRO!$E$39&lt;&gt;"Non-endemic",COUNTRY_INFO!Q110,"Not required")</f>
        <v>1</v>
      </c>
      <c r="G110" s="15">
        <f>IF(COUNTRY_INFO!H110=1, IF($E110=1,$D110, 0),0)</f>
        <v>0</v>
      </c>
      <c r="H110" s="15">
        <f>IF(INTRO!$E$39&lt;&gt;"Endemic",0, IF(AND(COUNTRY_INFO!$I110=1,$F110&lt;&gt;0),IF(COUNTRY_INFO!M110&gt;=(COUNTRY_INFO!F110+COUNTRY_INFO!G110),COUNTRY_INFO!F110+COUNTRY_INFO!G110,COUNTRY_INFO!$M110), 0))</f>
        <v>168989</v>
      </c>
      <c r="I110" s="3"/>
      <c r="J110" s="15">
        <f t="shared" si="22"/>
        <v>168989</v>
      </c>
      <c r="K110" s="15">
        <f t="shared" si="23"/>
        <v>0</v>
      </c>
      <c r="L110" s="15">
        <f t="shared" si="24"/>
        <v>473169.19999999995</v>
      </c>
      <c r="M110" s="15">
        <f t="shared" si="25"/>
        <v>0</v>
      </c>
      <c r="N110" s="15">
        <f t="shared" si="26"/>
        <v>473169.19999999995</v>
      </c>
      <c r="O110" s="27"/>
      <c r="P110" s="17">
        <f t="shared" si="27"/>
        <v>473169.19999999995</v>
      </c>
      <c r="Q110" s="17">
        <f t="shared" si="28"/>
        <v>947</v>
      </c>
    </row>
    <row r="111" spans="1:17" x14ac:dyDescent="0.25">
      <c r="A111" s="14" t="str">
        <f>IF(INTRO!$E$39="Non-endemic"," ",IF(COUNTRY_INFO!A111=0," ",COUNTRY_INFO!A111))</f>
        <v>Angola</v>
      </c>
      <c r="B111" s="14" t="str">
        <f>IF(INTRO!$E$39="Non-endemic"," ",IF(COUNTRY_INFO!B111=0," ",COUNTRY_INFO!B111))</f>
        <v>LUNDA NORTE</v>
      </c>
      <c r="C111" s="14" t="str">
        <f>IF(INTRO!$E$39="Non-endemic"," ",IF(COUNTRY_INFO!C111=0," ",COUNTRY_INFO!C111))</f>
        <v>CUANGO</v>
      </c>
      <c r="D111" s="15">
        <f>IF(INTRO!$E$39="Non-endemic",0,IF(INTRO!$E$39="Endemic but PC is not required",IF(COUNTRY_INFO!$H111=1,COUNTRY_INFO!F111+COUNTRY_INFO!G111,0),IF(COUNTRY_INFO!$H111=1,COUNTRY_INFO!F111+COUNTRY_INFO!G111,IF(COUNTRY_INFO!$I111=1,IF(COUNTRY_INFO!M111&gt;=(COUNTRY_INFO!F111+COUNTRY_INFO!G111),COUNTRY_INFO!F111+COUNTRY_INFO!G111,COUNTRY_INFO!$M111),0))))</f>
        <v>0</v>
      </c>
      <c r="E111" s="16">
        <f>IF(AND(INTRO!$E$39="Non-endemic",INTRO!$E$37="Non-endemic"),"Not required",IF(INTRO!$E$39="Non-endemic","Treat with DEC",COUNTRY_INFO!P111))</f>
        <v>0</v>
      </c>
      <c r="F111" s="16">
        <f>IF(INTRO!$E$39&lt;&gt;"Non-endemic",COUNTRY_INFO!Q111,"Not required")</f>
        <v>0</v>
      </c>
      <c r="G111" s="15">
        <f>IF(COUNTRY_INFO!H111=1, IF($E111=1,$D111, 0),0)</f>
        <v>0</v>
      </c>
      <c r="H111" s="15">
        <f>IF(INTRO!$E$39&lt;&gt;"Endemic",0, IF(AND(COUNTRY_INFO!$I111=1,$F111&lt;&gt;0),IF(COUNTRY_INFO!M111&gt;=(COUNTRY_INFO!F111+COUNTRY_INFO!G111),COUNTRY_INFO!F111+COUNTRY_INFO!G111,COUNTRY_INFO!$M111), 0))</f>
        <v>0</v>
      </c>
      <c r="I111" s="3"/>
      <c r="J111" s="15">
        <f t="shared" si="22"/>
        <v>0</v>
      </c>
      <c r="K111" s="15">
        <f t="shared" si="23"/>
        <v>0</v>
      </c>
      <c r="L111" s="15">
        <f t="shared" si="24"/>
        <v>0</v>
      </c>
      <c r="M111" s="15">
        <f t="shared" si="25"/>
        <v>0</v>
      </c>
      <c r="N111" s="15">
        <f t="shared" si="26"/>
        <v>0</v>
      </c>
      <c r="O111" s="27"/>
      <c r="P111" s="17">
        <f t="shared" si="27"/>
        <v>0</v>
      </c>
      <c r="Q111" s="17">
        <f t="shared" si="28"/>
        <v>0</v>
      </c>
    </row>
    <row r="112" spans="1:17" x14ac:dyDescent="0.25">
      <c r="A112" s="14" t="str">
        <f>IF(INTRO!$E$39="Non-endemic"," ",IF(COUNTRY_INFO!A112=0," ",COUNTRY_INFO!A112))</f>
        <v>Angola</v>
      </c>
      <c r="B112" s="14" t="str">
        <f>IF(INTRO!$E$39="Non-endemic"," ",IF(COUNTRY_INFO!B112=0," ",COUNTRY_INFO!B112))</f>
        <v>LUNDA NORTE</v>
      </c>
      <c r="C112" s="14" t="str">
        <f>IF(INTRO!$E$39="Non-endemic"," ",IF(COUNTRY_INFO!C112=0," ",COUNTRY_INFO!C112))</f>
        <v>CUILO</v>
      </c>
      <c r="D112" s="15">
        <f>IF(INTRO!$E$39="Non-endemic",0,IF(INTRO!$E$39="Endemic but PC is not required",IF(COUNTRY_INFO!$H112=1,COUNTRY_INFO!F112+COUNTRY_INFO!G112,0),IF(COUNTRY_INFO!$H112=1,COUNTRY_INFO!F112+COUNTRY_INFO!G112,IF(COUNTRY_INFO!$I112=1,IF(COUNTRY_INFO!M112&gt;=(COUNTRY_INFO!F112+COUNTRY_INFO!G112),COUNTRY_INFO!F112+COUNTRY_INFO!G112,COUNTRY_INFO!$M112),0))))</f>
        <v>17031</v>
      </c>
      <c r="E112" s="16">
        <f>IF(AND(INTRO!$E$39="Non-endemic",INTRO!$E$37="Non-endemic"),"Not required",IF(INTRO!$E$39="Non-endemic","Treat with DEC",COUNTRY_INFO!P112))</f>
        <v>0</v>
      </c>
      <c r="F112" s="16">
        <f>IF(INTRO!$E$39&lt;&gt;"Non-endemic",COUNTRY_INFO!Q112,"Not required")</f>
        <v>1</v>
      </c>
      <c r="G112" s="15">
        <f>IF(COUNTRY_INFO!H112=1, IF($E112=1,$D112, 0),0)</f>
        <v>0</v>
      </c>
      <c r="H112" s="15">
        <f>IF(INTRO!$E$39&lt;&gt;"Endemic",0, IF(AND(COUNTRY_INFO!$I112=1,$F112&lt;&gt;0),IF(COUNTRY_INFO!M112&gt;=(COUNTRY_INFO!F112+COUNTRY_INFO!G112),COUNTRY_INFO!F112+COUNTRY_INFO!G112,COUNTRY_INFO!$M112), 0))</f>
        <v>17031</v>
      </c>
      <c r="I112" s="3"/>
      <c r="J112" s="15">
        <f t="shared" si="22"/>
        <v>17031</v>
      </c>
      <c r="K112" s="15">
        <f t="shared" si="23"/>
        <v>0</v>
      </c>
      <c r="L112" s="15">
        <f t="shared" si="24"/>
        <v>47686.799999999996</v>
      </c>
      <c r="M112" s="15">
        <f t="shared" si="25"/>
        <v>0</v>
      </c>
      <c r="N112" s="15">
        <f t="shared" si="26"/>
        <v>47686.799999999996</v>
      </c>
      <c r="O112" s="27"/>
      <c r="P112" s="17">
        <f t="shared" si="27"/>
        <v>47686.799999999996</v>
      </c>
      <c r="Q112" s="17">
        <f t="shared" si="28"/>
        <v>96</v>
      </c>
    </row>
    <row r="113" spans="1:17" x14ac:dyDescent="0.25">
      <c r="A113" s="14" t="str">
        <f>IF(INTRO!$E$39="Non-endemic"," ",IF(COUNTRY_INFO!A113=0," ",COUNTRY_INFO!A113))</f>
        <v>Angola</v>
      </c>
      <c r="B113" s="14" t="str">
        <f>IF(INTRO!$E$39="Non-endemic"," ",IF(COUNTRY_INFO!B113=0," ",COUNTRY_INFO!B113))</f>
        <v>LUNDA NORTE</v>
      </c>
      <c r="C113" s="14" t="str">
        <f>IF(INTRO!$E$39="Non-endemic"," ",IF(COUNTRY_INFO!C113=0," ",COUNTRY_INFO!C113))</f>
        <v>LUBALO</v>
      </c>
      <c r="D113" s="15">
        <f>IF(INTRO!$E$39="Non-endemic",0,IF(INTRO!$E$39="Endemic but PC is not required",IF(COUNTRY_INFO!$H113=1,COUNTRY_INFO!F113+COUNTRY_INFO!G113,0),IF(COUNTRY_INFO!$H113=1,COUNTRY_INFO!F113+COUNTRY_INFO!G113,IF(COUNTRY_INFO!$I113=1,IF(COUNTRY_INFO!M113&gt;=(COUNTRY_INFO!F113+COUNTRY_INFO!G113),COUNTRY_INFO!F113+COUNTRY_INFO!G113,COUNTRY_INFO!$M113),0))))</f>
        <v>15806</v>
      </c>
      <c r="E113" s="16">
        <f>IF(AND(INTRO!$E$39="Non-endemic",INTRO!$E$37="Non-endemic"),"Not required",IF(INTRO!$E$39="Non-endemic","Treat with DEC",COUNTRY_INFO!P113))</f>
        <v>0</v>
      </c>
      <c r="F113" s="16">
        <f>IF(INTRO!$E$39&lt;&gt;"Non-endemic",COUNTRY_INFO!Q113,"Not required")</f>
        <v>1</v>
      </c>
      <c r="G113" s="15">
        <f>IF(COUNTRY_INFO!H113=1, IF($E113=1,$D113, 0),0)</f>
        <v>0</v>
      </c>
      <c r="H113" s="15">
        <f>IF(INTRO!$E$39&lt;&gt;"Endemic",0, IF(AND(COUNTRY_INFO!$I113=1,$F113&lt;&gt;0),IF(COUNTRY_INFO!M113&gt;=(COUNTRY_INFO!F113+COUNTRY_INFO!G113),COUNTRY_INFO!F113+COUNTRY_INFO!G113,COUNTRY_INFO!$M113), 0))</f>
        <v>15806</v>
      </c>
      <c r="I113" s="3"/>
      <c r="J113" s="15">
        <f t="shared" si="22"/>
        <v>15806</v>
      </c>
      <c r="K113" s="15">
        <f t="shared" si="23"/>
        <v>0</v>
      </c>
      <c r="L113" s="15">
        <f t="shared" si="24"/>
        <v>44256.799999999996</v>
      </c>
      <c r="M113" s="15">
        <f t="shared" si="25"/>
        <v>0</v>
      </c>
      <c r="N113" s="15">
        <f t="shared" si="26"/>
        <v>44256.799999999996</v>
      </c>
      <c r="O113" s="27"/>
      <c r="P113" s="17">
        <f t="shared" si="27"/>
        <v>44256.799999999996</v>
      </c>
      <c r="Q113" s="17">
        <f t="shared" si="28"/>
        <v>89</v>
      </c>
    </row>
    <row r="114" spans="1:17" x14ac:dyDescent="0.25">
      <c r="A114" s="14" t="str">
        <f>IF(INTRO!$E$39="Non-endemic"," ",IF(COUNTRY_INFO!A114=0," ",COUNTRY_INFO!A114))</f>
        <v>Angola</v>
      </c>
      <c r="B114" s="14" t="str">
        <f>IF(INTRO!$E$39="Non-endemic"," ",IF(COUNTRY_INFO!B114=0," ",COUNTRY_INFO!B114))</f>
        <v>LUNDA NORTE</v>
      </c>
      <c r="C114" s="14" t="str">
        <f>IF(INTRO!$E$39="Non-endemic"," ",IF(COUNTRY_INFO!C114=0," ",COUNTRY_INFO!C114))</f>
        <v>LUCAPA</v>
      </c>
      <c r="D114" s="15">
        <f>IF(INTRO!$E$39="Non-endemic",0,IF(INTRO!$E$39="Endemic but PC is not required",IF(COUNTRY_INFO!$H114=1,COUNTRY_INFO!F114+COUNTRY_INFO!G114,0),IF(COUNTRY_INFO!$H114=1,COUNTRY_INFO!F114+COUNTRY_INFO!G114,IF(COUNTRY_INFO!$I114=1,IF(COUNTRY_INFO!M114&gt;=(COUNTRY_INFO!F114+COUNTRY_INFO!G114),COUNTRY_INFO!F114+COUNTRY_INFO!G114,COUNTRY_INFO!$M114),0))))</f>
        <v>126716</v>
      </c>
      <c r="E114" s="16">
        <f>IF(AND(INTRO!$E$39="Non-endemic",INTRO!$E$37="Non-endemic"),"Not required",IF(INTRO!$E$39="Non-endemic","Treat with DEC",COUNTRY_INFO!P114))</f>
        <v>0</v>
      </c>
      <c r="F114" s="16">
        <f>IF(INTRO!$E$39&lt;&gt;"Non-endemic",COUNTRY_INFO!Q114,"Not required")</f>
        <v>1</v>
      </c>
      <c r="G114" s="15">
        <f>IF(COUNTRY_INFO!H114=1, IF($E114=1,$D114, 0),0)</f>
        <v>0</v>
      </c>
      <c r="H114" s="15">
        <f>IF(INTRO!$E$39&lt;&gt;"Endemic",0, IF(AND(COUNTRY_INFO!$I114=1,$F114&lt;&gt;0),IF(COUNTRY_INFO!M114&gt;=(COUNTRY_INFO!F114+COUNTRY_INFO!G114),COUNTRY_INFO!F114+COUNTRY_INFO!G114,COUNTRY_INFO!$M114), 0))</f>
        <v>126716</v>
      </c>
      <c r="I114" s="3"/>
      <c r="J114" s="15">
        <f t="shared" si="22"/>
        <v>126716</v>
      </c>
      <c r="K114" s="15">
        <f t="shared" si="23"/>
        <v>0</v>
      </c>
      <c r="L114" s="15">
        <f t="shared" si="24"/>
        <v>354804.8</v>
      </c>
      <c r="M114" s="15">
        <f t="shared" si="25"/>
        <v>0</v>
      </c>
      <c r="N114" s="15">
        <f t="shared" si="26"/>
        <v>354804.8</v>
      </c>
      <c r="O114" s="27"/>
      <c r="P114" s="17">
        <f t="shared" si="27"/>
        <v>354804.8</v>
      </c>
      <c r="Q114" s="17">
        <f t="shared" si="28"/>
        <v>710</v>
      </c>
    </row>
    <row r="115" spans="1:17" x14ac:dyDescent="0.25">
      <c r="A115" s="14" t="str">
        <f>IF(INTRO!$E$39="Non-endemic"," ",IF(COUNTRY_INFO!A115=0," ",COUNTRY_INFO!A115))</f>
        <v>Angola</v>
      </c>
      <c r="B115" s="14" t="str">
        <f>IF(INTRO!$E$39="Non-endemic"," ",IF(COUNTRY_INFO!B115=0," ",COUNTRY_INFO!B115))</f>
        <v>LUNDA NORTE</v>
      </c>
      <c r="C115" s="14" t="str">
        <f>IF(INTRO!$E$39="Non-endemic"," ",IF(COUNTRY_INFO!C115=0," ",COUNTRY_INFO!C115))</f>
        <v>XA MUTEBA</v>
      </c>
      <c r="D115" s="15">
        <f>IF(INTRO!$E$39="Non-endemic",0,IF(INTRO!$E$39="Endemic but PC is not required",IF(COUNTRY_INFO!$H115=1,COUNTRY_INFO!F115+COUNTRY_INFO!G115,0),IF(COUNTRY_INFO!$H115=1,COUNTRY_INFO!F115+COUNTRY_INFO!G115,IF(COUNTRY_INFO!$I115=1,IF(COUNTRY_INFO!M115&gt;=(COUNTRY_INFO!F115+COUNTRY_INFO!G115),COUNTRY_INFO!F115+COUNTRY_INFO!G115,COUNTRY_INFO!$M115),0))))</f>
        <v>0</v>
      </c>
      <c r="E115" s="16">
        <f>IF(AND(INTRO!$E$39="Non-endemic",INTRO!$E$37="Non-endemic"),"Not required",IF(INTRO!$E$39="Non-endemic","Treat with DEC",COUNTRY_INFO!P115))</f>
        <v>0</v>
      </c>
      <c r="F115" s="16">
        <f>IF(INTRO!$E$39&lt;&gt;"Non-endemic",COUNTRY_INFO!Q115,"Not required")</f>
        <v>0</v>
      </c>
      <c r="G115" s="15">
        <f>IF(COUNTRY_INFO!H115=1, IF($E115=1,$D115, 0),0)</f>
        <v>0</v>
      </c>
      <c r="H115" s="15">
        <f>IF(INTRO!$E$39&lt;&gt;"Endemic",0, IF(AND(COUNTRY_INFO!$I115=1,$F115&lt;&gt;0),IF(COUNTRY_INFO!M115&gt;=(COUNTRY_INFO!F115+COUNTRY_INFO!G115),COUNTRY_INFO!F115+COUNTRY_INFO!G115,COUNTRY_INFO!$M115), 0))</f>
        <v>0</v>
      </c>
      <c r="I115" s="3"/>
      <c r="J115" s="15">
        <f t="shared" si="22"/>
        <v>0</v>
      </c>
      <c r="K115" s="15">
        <f t="shared" si="23"/>
        <v>0</v>
      </c>
      <c r="L115" s="15">
        <f t="shared" si="24"/>
        <v>0</v>
      </c>
      <c r="M115" s="15">
        <f t="shared" si="25"/>
        <v>0</v>
      </c>
      <c r="N115" s="15">
        <f t="shared" si="26"/>
        <v>0</v>
      </c>
      <c r="O115" s="27"/>
      <c r="P115" s="17">
        <f t="shared" si="27"/>
        <v>0</v>
      </c>
      <c r="Q115" s="17">
        <f t="shared" si="28"/>
        <v>0</v>
      </c>
    </row>
    <row r="116" spans="1:17" x14ac:dyDescent="0.25">
      <c r="A116" s="14" t="str">
        <f>IF(INTRO!$E$39="Non-endemic"," ",IF(COUNTRY_INFO!A116=0," ",COUNTRY_INFO!A116))</f>
        <v>Angola</v>
      </c>
      <c r="B116" s="14" t="str">
        <f>IF(INTRO!$E$39="Non-endemic"," ",IF(COUNTRY_INFO!B116=0," ",COUNTRY_INFO!B116))</f>
        <v>LUNDA SUL</v>
      </c>
      <c r="C116" s="14" t="str">
        <f>IF(INTRO!$E$39="Non-endemic"," ",IF(COUNTRY_INFO!C116=0," ",COUNTRY_INFO!C116))</f>
        <v>CACOLO</v>
      </c>
      <c r="D116" s="15">
        <f>IF(INTRO!$E$39="Non-endemic",0,IF(INTRO!$E$39="Endemic but PC is not required",IF(COUNTRY_INFO!$H116=1,COUNTRY_INFO!F116+COUNTRY_INFO!G116,0),IF(COUNTRY_INFO!$H116=1,COUNTRY_INFO!F116+COUNTRY_INFO!G116,IF(COUNTRY_INFO!$I116=1,IF(COUNTRY_INFO!M116&gt;=(COUNTRY_INFO!F116+COUNTRY_INFO!G116),COUNTRY_INFO!F116+COUNTRY_INFO!G116,COUNTRY_INFO!$M116),0))))</f>
        <v>26363</v>
      </c>
      <c r="E116" s="16">
        <f>IF(AND(INTRO!$E$39="Non-endemic",INTRO!$E$37="Non-endemic"),"Not required",IF(INTRO!$E$39="Non-endemic","Treat with DEC",COUNTRY_INFO!P116))</f>
        <v>0</v>
      </c>
      <c r="F116" s="16">
        <f>IF(INTRO!$E$39&lt;&gt;"Non-endemic",COUNTRY_INFO!Q116,"Not required")</f>
        <v>1</v>
      </c>
      <c r="G116" s="15">
        <f>IF(COUNTRY_INFO!H116=1, IF($E116=1,$D116, 0),0)</f>
        <v>0</v>
      </c>
      <c r="H116" s="15">
        <f>IF(INTRO!$E$39&lt;&gt;"Endemic",0, IF(AND(COUNTRY_INFO!$I116=1,$F116&lt;&gt;0),IF(COUNTRY_INFO!M116&gt;=(COUNTRY_INFO!F116+COUNTRY_INFO!G116),COUNTRY_INFO!F116+COUNTRY_INFO!G116,COUNTRY_INFO!$M116), 0))</f>
        <v>26363</v>
      </c>
      <c r="I116" s="3"/>
      <c r="J116" s="15">
        <f t="shared" si="22"/>
        <v>26363</v>
      </c>
      <c r="K116" s="15">
        <f t="shared" si="23"/>
        <v>0</v>
      </c>
      <c r="L116" s="15">
        <f t="shared" si="24"/>
        <v>73816.399999999994</v>
      </c>
      <c r="M116" s="15">
        <f t="shared" si="25"/>
        <v>0</v>
      </c>
      <c r="N116" s="15">
        <f t="shared" si="26"/>
        <v>73816.399999999994</v>
      </c>
      <c r="O116" s="27"/>
      <c r="P116" s="17">
        <f t="shared" si="27"/>
        <v>73816.399999999994</v>
      </c>
      <c r="Q116" s="17">
        <f t="shared" si="28"/>
        <v>148</v>
      </c>
    </row>
    <row r="117" spans="1:17" x14ac:dyDescent="0.25">
      <c r="A117" s="14" t="str">
        <f>IF(INTRO!$E$39="Non-endemic"," ",IF(COUNTRY_INFO!A117=0," ",COUNTRY_INFO!A117))</f>
        <v>Angola</v>
      </c>
      <c r="B117" s="14" t="str">
        <f>IF(INTRO!$E$39="Non-endemic"," ",IF(COUNTRY_INFO!B117=0," ",COUNTRY_INFO!B117))</f>
        <v>LUNDA SUL</v>
      </c>
      <c r="C117" s="14" t="str">
        <f>IF(INTRO!$E$39="Non-endemic"," ",IF(COUNTRY_INFO!C117=0," ",COUNTRY_INFO!C117))</f>
        <v>DALA</v>
      </c>
      <c r="D117" s="15">
        <f>IF(INTRO!$E$39="Non-endemic",0,IF(INTRO!$E$39="Endemic but PC is not required",IF(COUNTRY_INFO!$H117=1,COUNTRY_INFO!F117+COUNTRY_INFO!G117,0),IF(COUNTRY_INFO!$H117=1,COUNTRY_INFO!F117+COUNTRY_INFO!G117,IF(COUNTRY_INFO!$I117=1,IF(COUNTRY_INFO!M117&gt;=(COUNTRY_INFO!F117+COUNTRY_INFO!G117),COUNTRY_INFO!F117+COUNTRY_INFO!G117,COUNTRY_INFO!$M117),0))))</f>
        <v>23105</v>
      </c>
      <c r="E117" s="16">
        <f>IF(AND(INTRO!$E$39="Non-endemic",INTRO!$E$37="Non-endemic"),"Not required",IF(INTRO!$E$39="Non-endemic","Treat with DEC",COUNTRY_INFO!P117))</f>
        <v>0</v>
      </c>
      <c r="F117" s="16">
        <f>IF(INTRO!$E$39&lt;&gt;"Non-endemic",COUNTRY_INFO!Q117,"Not required")</f>
        <v>1</v>
      </c>
      <c r="G117" s="15">
        <f>IF(COUNTRY_INFO!H117=1, IF($E117=1,$D117, 0),0)</f>
        <v>0</v>
      </c>
      <c r="H117" s="15">
        <f>IF(INTRO!$E$39&lt;&gt;"Endemic",0, IF(AND(COUNTRY_INFO!$I117=1,$F117&lt;&gt;0),IF(COUNTRY_INFO!M117&gt;=(COUNTRY_INFO!F117+COUNTRY_INFO!G117),COUNTRY_INFO!F117+COUNTRY_INFO!G117,COUNTRY_INFO!$M117), 0))</f>
        <v>23105</v>
      </c>
      <c r="I117" s="3"/>
      <c r="J117" s="15">
        <f t="shared" si="22"/>
        <v>23105</v>
      </c>
      <c r="K117" s="15">
        <f t="shared" si="23"/>
        <v>0</v>
      </c>
      <c r="L117" s="15">
        <f t="shared" si="24"/>
        <v>64693.999999999993</v>
      </c>
      <c r="M117" s="15">
        <f t="shared" si="25"/>
        <v>0</v>
      </c>
      <c r="N117" s="15">
        <f t="shared" si="26"/>
        <v>64693.999999999993</v>
      </c>
      <c r="O117" s="27"/>
      <c r="P117" s="17">
        <f t="shared" si="27"/>
        <v>64693.999999999993</v>
      </c>
      <c r="Q117" s="17">
        <f t="shared" si="28"/>
        <v>130</v>
      </c>
    </row>
    <row r="118" spans="1:17" x14ac:dyDescent="0.25">
      <c r="A118" s="14" t="str">
        <f>IF(INTRO!$E$39="Non-endemic"," ",IF(COUNTRY_INFO!A118=0," ",COUNTRY_INFO!A118))</f>
        <v>Angola</v>
      </c>
      <c r="B118" s="14" t="str">
        <f>IF(INTRO!$E$39="Non-endemic"," ",IF(COUNTRY_INFO!B118=0," ",COUNTRY_INFO!B118))</f>
        <v>LUNDA SUL</v>
      </c>
      <c r="C118" s="14" t="str">
        <f>IF(INTRO!$E$39="Non-endemic"," ",IF(COUNTRY_INFO!C118=0," ",COUNTRY_INFO!C118))</f>
        <v>MUCONDA</v>
      </c>
      <c r="D118" s="15">
        <f>IF(INTRO!$E$39="Non-endemic",0,IF(INTRO!$E$39="Endemic but PC is not required",IF(COUNTRY_INFO!$H118=1,COUNTRY_INFO!F118+COUNTRY_INFO!G118,0),IF(COUNTRY_INFO!$H118=1,COUNTRY_INFO!F118+COUNTRY_INFO!G118,IF(COUNTRY_INFO!$I118=1,IF(COUNTRY_INFO!M118&gt;=(COUNTRY_INFO!F118+COUNTRY_INFO!G118),COUNTRY_INFO!F118+COUNTRY_INFO!G118,COUNTRY_INFO!$M118),0))))</f>
        <v>30445</v>
      </c>
      <c r="E118" s="16">
        <f>IF(AND(INTRO!$E$39="Non-endemic",INTRO!$E$37="Non-endemic"),"Not required",IF(INTRO!$E$39="Non-endemic","Treat with DEC",COUNTRY_INFO!P118))</f>
        <v>0</v>
      </c>
      <c r="F118" s="16">
        <f>IF(INTRO!$E$39&lt;&gt;"Non-endemic",COUNTRY_INFO!Q118,"Not required")</f>
        <v>1</v>
      </c>
      <c r="G118" s="15">
        <f>IF(COUNTRY_INFO!H118=1, IF($E118=1,$D118, 0),0)</f>
        <v>0</v>
      </c>
      <c r="H118" s="15">
        <f>IF(INTRO!$E$39&lt;&gt;"Endemic",0, IF(AND(COUNTRY_INFO!$I118=1,$F118&lt;&gt;0),IF(COUNTRY_INFO!M118&gt;=(COUNTRY_INFO!F118+COUNTRY_INFO!G118),COUNTRY_INFO!F118+COUNTRY_INFO!G118,COUNTRY_INFO!$M118), 0))</f>
        <v>30445</v>
      </c>
      <c r="I118" s="3"/>
      <c r="J118" s="15">
        <f t="shared" si="22"/>
        <v>30445</v>
      </c>
      <c r="K118" s="15">
        <f t="shared" si="23"/>
        <v>0</v>
      </c>
      <c r="L118" s="15">
        <f t="shared" si="24"/>
        <v>85246</v>
      </c>
      <c r="M118" s="15">
        <f t="shared" si="25"/>
        <v>0</v>
      </c>
      <c r="N118" s="15">
        <f t="shared" si="26"/>
        <v>85246</v>
      </c>
      <c r="O118" s="27"/>
      <c r="P118" s="17">
        <f t="shared" si="27"/>
        <v>85246</v>
      </c>
      <c r="Q118" s="17">
        <f t="shared" si="28"/>
        <v>171</v>
      </c>
    </row>
    <row r="119" spans="1:17" x14ac:dyDescent="0.25">
      <c r="A119" s="14" t="str">
        <f>IF(INTRO!$E$39="Non-endemic"," ",IF(COUNTRY_INFO!A119=0," ",COUNTRY_INFO!A119))</f>
        <v>Angola</v>
      </c>
      <c r="B119" s="14" t="str">
        <f>IF(INTRO!$E$39="Non-endemic"," ",IF(COUNTRY_INFO!B119=0," ",COUNTRY_INFO!B119))</f>
        <v>LUNDA SUL</v>
      </c>
      <c r="C119" s="14" t="str">
        <f>IF(INTRO!$E$39="Non-endemic"," ",IF(COUNTRY_INFO!C119=0," ",COUNTRY_INFO!C119))</f>
        <v>SAURIMO</v>
      </c>
      <c r="D119" s="15">
        <f>IF(INTRO!$E$39="Non-endemic",0,IF(INTRO!$E$39="Endemic but PC is not required",IF(COUNTRY_INFO!$H119=1,COUNTRY_INFO!F119+COUNTRY_INFO!G119,0),IF(COUNTRY_INFO!$H119=1,COUNTRY_INFO!F119+COUNTRY_INFO!G119,IF(COUNTRY_INFO!$I119=1,IF(COUNTRY_INFO!M119&gt;=(COUNTRY_INFO!F119+COUNTRY_INFO!G119),COUNTRY_INFO!F119+COUNTRY_INFO!G119,COUNTRY_INFO!$M119),0))))</f>
        <v>365803</v>
      </c>
      <c r="E119" s="16">
        <f>IF(AND(INTRO!$E$39="Non-endemic",INTRO!$E$37="Non-endemic"),"Not required",IF(INTRO!$E$39="Non-endemic","Treat with DEC",COUNTRY_INFO!P119))</f>
        <v>0</v>
      </c>
      <c r="F119" s="16">
        <f>IF(INTRO!$E$39&lt;&gt;"Non-endemic",COUNTRY_INFO!Q119,"Not required")</f>
        <v>1</v>
      </c>
      <c r="G119" s="15">
        <f>IF(COUNTRY_INFO!H119=1, IF($E119=1,$D119, 0),0)</f>
        <v>0</v>
      </c>
      <c r="H119" s="15">
        <f>IF(INTRO!$E$39&lt;&gt;"Endemic",0, IF(AND(COUNTRY_INFO!$I119=1,$F119&lt;&gt;0),IF(COUNTRY_INFO!M119&gt;=(COUNTRY_INFO!F119+COUNTRY_INFO!G119),COUNTRY_INFO!F119+COUNTRY_INFO!G119,COUNTRY_INFO!$M119), 0))</f>
        <v>365803</v>
      </c>
      <c r="I119" s="3"/>
      <c r="J119" s="15">
        <f t="shared" si="22"/>
        <v>365803</v>
      </c>
      <c r="K119" s="15">
        <f t="shared" si="23"/>
        <v>0</v>
      </c>
      <c r="L119" s="15">
        <f t="shared" si="24"/>
        <v>1024248.3999999999</v>
      </c>
      <c r="M119" s="15">
        <f t="shared" si="25"/>
        <v>0</v>
      </c>
      <c r="N119" s="15">
        <f t="shared" si="26"/>
        <v>1024248.3999999999</v>
      </c>
      <c r="O119" s="27"/>
      <c r="P119" s="17">
        <f t="shared" si="27"/>
        <v>1024248.3999999999</v>
      </c>
      <c r="Q119" s="17">
        <f t="shared" si="28"/>
        <v>2049</v>
      </c>
    </row>
    <row r="120" spans="1:17" x14ac:dyDescent="0.25">
      <c r="A120" s="14" t="str">
        <f>IF(INTRO!$E$39="Non-endemic"," ",IF(COUNTRY_INFO!A120=0," ",COUNTRY_INFO!A120))</f>
        <v>Angola</v>
      </c>
      <c r="B120" s="14" t="str">
        <f>IF(INTRO!$E$39="Non-endemic"," ",IF(COUNTRY_INFO!B120=0," ",COUNTRY_INFO!B120))</f>
        <v>MALANGE</v>
      </c>
      <c r="C120" s="14" t="str">
        <f>IF(INTRO!$E$39="Non-endemic"," ",IF(COUNTRY_INFO!C120=0," ",COUNTRY_INFO!C120))</f>
        <v>CACULAMA (Mukari)</v>
      </c>
      <c r="D120" s="15">
        <f>IF(INTRO!$E$39="Non-endemic",0,IF(INTRO!$E$39="Endemic but PC is not required",IF(COUNTRY_INFO!$H120=1,COUNTRY_INFO!F120+COUNTRY_INFO!G120,0),IF(COUNTRY_INFO!$H120=1,COUNTRY_INFO!F120+COUNTRY_INFO!G120,IF(COUNTRY_INFO!$I120=1,IF(COUNTRY_INFO!M120&gt;=(COUNTRY_INFO!F120+COUNTRY_INFO!G120),COUNTRY_INFO!F120+COUNTRY_INFO!G120,COUNTRY_INFO!$M120),0))))</f>
        <v>0</v>
      </c>
      <c r="E120" s="16">
        <f>IF(AND(INTRO!$E$39="Non-endemic",INTRO!$E$37="Non-endemic"),"Not required",IF(INTRO!$E$39="Non-endemic","Treat with DEC",COUNTRY_INFO!P120))</f>
        <v>0</v>
      </c>
      <c r="F120" s="16">
        <f>IF(INTRO!$E$39&lt;&gt;"Non-endemic",COUNTRY_INFO!Q120,"Not required")</f>
        <v>0</v>
      </c>
      <c r="G120" s="15">
        <f>IF(COUNTRY_INFO!H120=1, IF($E120=1,$D120, 0),0)</f>
        <v>0</v>
      </c>
      <c r="H120" s="15">
        <f>IF(INTRO!$E$39&lt;&gt;"Endemic",0, IF(AND(COUNTRY_INFO!$I120=1,$F120&lt;&gt;0),IF(COUNTRY_INFO!M120&gt;=(COUNTRY_INFO!F120+COUNTRY_INFO!G120),COUNTRY_INFO!F120+COUNTRY_INFO!G120,COUNTRY_INFO!$M120), 0))</f>
        <v>0</v>
      </c>
      <c r="I120" s="3"/>
      <c r="J120" s="15">
        <f t="shared" si="22"/>
        <v>0</v>
      </c>
      <c r="K120" s="15">
        <f t="shared" si="23"/>
        <v>0</v>
      </c>
      <c r="L120" s="15">
        <f t="shared" si="24"/>
        <v>0</v>
      </c>
      <c r="M120" s="15">
        <f t="shared" si="25"/>
        <v>0</v>
      </c>
      <c r="N120" s="15">
        <f t="shared" si="26"/>
        <v>0</v>
      </c>
      <c r="O120" s="27"/>
      <c r="P120" s="17">
        <f t="shared" si="27"/>
        <v>0</v>
      </c>
      <c r="Q120" s="17">
        <f t="shared" si="28"/>
        <v>0</v>
      </c>
    </row>
    <row r="121" spans="1:17" x14ac:dyDescent="0.25">
      <c r="A121" s="14" t="str">
        <f>IF(INTRO!$E$39="Non-endemic"," ",IF(COUNTRY_INFO!A121=0," ",COUNTRY_INFO!A121))</f>
        <v>Angola</v>
      </c>
      <c r="B121" s="14" t="str">
        <f>IF(INTRO!$E$39="Non-endemic"," ",IF(COUNTRY_INFO!B121=0," ",COUNTRY_INFO!B121))</f>
        <v>MALANGE</v>
      </c>
      <c r="C121" s="14" t="str">
        <f>IF(INTRO!$E$39="Non-endemic"," ",IF(COUNTRY_INFO!C121=0," ",COUNTRY_INFO!C121))</f>
        <v>CACUSO</v>
      </c>
      <c r="D121" s="15">
        <f>IF(INTRO!$E$39="Non-endemic",0,IF(INTRO!$E$39="Endemic but PC is not required",IF(COUNTRY_INFO!$H121=1,COUNTRY_INFO!F121+COUNTRY_INFO!G121,0),IF(COUNTRY_INFO!$H121=1,COUNTRY_INFO!F121+COUNTRY_INFO!G121,IF(COUNTRY_INFO!$I121=1,IF(COUNTRY_INFO!M121&gt;=(COUNTRY_INFO!F121+COUNTRY_INFO!G121),COUNTRY_INFO!F121+COUNTRY_INFO!G121,COUNTRY_INFO!$M121),0))))</f>
        <v>0</v>
      </c>
      <c r="E121" s="16">
        <f>IF(AND(INTRO!$E$39="Non-endemic",INTRO!$E$37="Non-endemic"),"Not required",IF(INTRO!$E$39="Non-endemic","Treat with DEC",COUNTRY_INFO!P121))</f>
        <v>0</v>
      </c>
      <c r="F121" s="16">
        <f>IF(INTRO!$E$39&lt;&gt;"Non-endemic",COUNTRY_INFO!Q121,"Not required")</f>
        <v>0</v>
      </c>
      <c r="G121" s="15">
        <f>IF(COUNTRY_INFO!H121=1, IF($E121=1,$D121, 0),0)</f>
        <v>0</v>
      </c>
      <c r="H121" s="15">
        <f>IF(INTRO!$E$39&lt;&gt;"Endemic",0, IF(AND(COUNTRY_INFO!$I121=1,$F121&lt;&gt;0),IF(COUNTRY_INFO!M121&gt;=(COUNTRY_INFO!F121+COUNTRY_INFO!G121),COUNTRY_INFO!F121+COUNTRY_INFO!G121,COUNTRY_INFO!$M121), 0))</f>
        <v>0</v>
      </c>
      <c r="I121" s="3"/>
      <c r="J121" s="15">
        <f t="shared" si="22"/>
        <v>0</v>
      </c>
      <c r="K121" s="15">
        <f t="shared" si="23"/>
        <v>0</v>
      </c>
      <c r="L121" s="15">
        <f t="shared" si="24"/>
        <v>0</v>
      </c>
      <c r="M121" s="15">
        <f t="shared" si="25"/>
        <v>0</v>
      </c>
      <c r="N121" s="15">
        <f t="shared" si="26"/>
        <v>0</v>
      </c>
      <c r="O121" s="27"/>
      <c r="P121" s="17">
        <f t="shared" si="27"/>
        <v>0</v>
      </c>
      <c r="Q121" s="17">
        <f t="shared" si="28"/>
        <v>0</v>
      </c>
    </row>
    <row r="122" spans="1:17" x14ac:dyDescent="0.25">
      <c r="A122" s="14" t="str">
        <f>IF(INTRO!$E$39="Non-endemic"," ",IF(COUNTRY_INFO!A122=0," ",COUNTRY_INFO!A122))</f>
        <v>Angola</v>
      </c>
      <c r="B122" s="14" t="str">
        <f>IF(INTRO!$E$39="Non-endemic"," ",IF(COUNTRY_INFO!B122=0," ",COUNTRY_INFO!B122))</f>
        <v>MALANGE</v>
      </c>
      <c r="C122" s="14" t="str">
        <f>IF(INTRO!$E$39="Non-endemic"," ",IF(COUNTRY_INFO!C122=0," ",COUNTRY_INFO!C122))</f>
        <v>CAMBUNDI CATEMBO</v>
      </c>
      <c r="D122" s="15">
        <f>IF(INTRO!$E$39="Non-endemic",0,IF(INTRO!$E$39="Endemic but PC is not required",IF(COUNTRY_INFO!$H122=1,COUNTRY_INFO!F122+COUNTRY_INFO!G122,0),IF(COUNTRY_INFO!$H122=1,COUNTRY_INFO!F122+COUNTRY_INFO!G122,IF(COUNTRY_INFO!$I122=1,IF(COUNTRY_INFO!M122&gt;=(COUNTRY_INFO!F122+COUNTRY_INFO!G122),COUNTRY_INFO!F122+COUNTRY_INFO!G122,COUNTRY_INFO!$M122),0))))</f>
        <v>0</v>
      </c>
      <c r="E122" s="16">
        <f>IF(AND(INTRO!$E$39="Non-endemic",INTRO!$E$37="Non-endemic"),"Not required",IF(INTRO!$E$39="Non-endemic","Treat with DEC",COUNTRY_INFO!P122))</f>
        <v>0</v>
      </c>
      <c r="F122" s="16">
        <f>IF(INTRO!$E$39&lt;&gt;"Non-endemic",COUNTRY_INFO!Q122,"Not required")</f>
        <v>0</v>
      </c>
      <c r="G122" s="15">
        <f>IF(COUNTRY_INFO!H122=1, IF($E122=1,$D122, 0),0)</f>
        <v>0</v>
      </c>
      <c r="H122" s="15">
        <f>IF(INTRO!$E$39&lt;&gt;"Endemic",0, IF(AND(COUNTRY_INFO!$I122=1,$F122&lt;&gt;0),IF(COUNTRY_INFO!M122&gt;=(COUNTRY_INFO!F122+COUNTRY_INFO!G122),COUNTRY_INFO!F122+COUNTRY_INFO!G122,COUNTRY_INFO!$M122), 0))</f>
        <v>0</v>
      </c>
      <c r="I122" s="3"/>
      <c r="J122" s="15">
        <f t="shared" si="22"/>
        <v>0</v>
      </c>
      <c r="K122" s="15">
        <f t="shared" si="23"/>
        <v>0</v>
      </c>
      <c r="L122" s="15">
        <f t="shared" si="24"/>
        <v>0</v>
      </c>
      <c r="M122" s="15">
        <f t="shared" si="25"/>
        <v>0</v>
      </c>
      <c r="N122" s="15">
        <f t="shared" si="26"/>
        <v>0</v>
      </c>
      <c r="O122" s="27"/>
      <c r="P122" s="17">
        <f t="shared" si="27"/>
        <v>0</v>
      </c>
      <c r="Q122" s="17">
        <f t="shared" si="28"/>
        <v>0</v>
      </c>
    </row>
    <row r="123" spans="1:17" x14ac:dyDescent="0.25">
      <c r="A123" s="14" t="str">
        <f>IF(INTRO!$E$39="Non-endemic"," ",IF(COUNTRY_INFO!A123=0," ",COUNTRY_INFO!A123))</f>
        <v>Angola</v>
      </c>
      <c r="B123" s="14" t="str">
        <f>IF(INTRO!$E$39="Non-endemic"," ",IF(COUNTRY_INFO!B123=0," ",COUNTRY_INFO!B123))</f>
        <v>MALANGE</v>
      </c>
      <c r="C123" s="14" t="str">
        <f>IF(INTRO!$E$39="Non-endemic"," ",IF(COUNTRY_INFO!C123=0," ",COUNTRY_INFO!C123))</f>
        <v>CANGANDALA</v>
      </c>
      <c r="D123" s="15">
        <f>IF(INTRO!$E$39="Non-endemic",0,IF(INTRO!$E$39="Endemic but PC is not required",IF(COUNTRY_INFO!$H123=1,COUNTRY_INFO!F123+COUNTRY_INFO!G123,0),IF(COUNTRY_INFO!$H123=1,COUNTRY_INFO!F123+COUNTRY_INFO!G123,IF(COUNTRY_INFO!$I123=1,IF(COUNTRY_INFO!M123&gt;=(COUNTRY_INFO!F123+COUNTRY_INFO!G123),COUNTRY_INFO!F123+COUNTRY_INFO!G123,COUNTRY_INFO!$M123),0))))</f>
        <v>0</v>
      </c>
      <c r="E123" s="16">
        <f>IF(AND(INTRO!$E$39="Non-endemic",INTRO!$E$37="Non-endemic"),"Not required",IF(INTRO!$E$39="Non-endemic","Treat with DEC",COUNTRY_INFO!P123))</f>
        <v>0</v>
      </c>
      <c r="F123" s="16">
        <f>IF(INTRO!$E$39&lt;&gt;"Non-endemic",COUNTRY_INFO!Q123,"Not required")</f>
        <v>0</v>
      </c>
      <c r="G123" s="15">
        <f>IF(COUNTRY_INFO!H123=1, IF($E123=1,$D123, 0),0)</f>
        <v>0</v>
      </c>
      <c r="H123" s="15">
        <f>IF(INTRO!$E$39&lt;&gt;"Endemic",0, IF(AND(COUNTRY_INFO!$I123=1,$F123&lt;&gt;0),IF(COUNTRY_INFO!M123&gt;=(COUNTRY_INFO!F123+COUNTRY_INFO!G123),COUNTRY_INFO!F123+COUNTRY_INFO!G123,COUNTRY_INFO!$M123), 0))</f>
        <v>0</v>
      </c>
      <c r="I123" s="3"/>
      <c r="J123" s="15">
        <f t="shared" si="22"/>
        <v>0</v>
      </c>
      <c r="K123" s="15">
        <f t="shared" si="23"/>
        <v>0</v>
      </c>
      <c r="L123" s="15">
        <f t="shared" si="24"/>
        <v>0</v>
      </c>
      <c r="M123" s="15">
        <f t="shared" si="25"/>
        <v>0</v>
      </c>
      <c r="N123" s="15">
        <f t="shared" si="26"/>
        <v>0</v>
      </c>
      <c r="O123" s="27"/>
      <c r="P123" s="17">
        <f t="shared" si="27"/>
        <v>0</v>
      </c>
      <c r="Q123" s="17">
        <f t="shared" si="28"/>
        <v>0</v>
      </c>
    </row>
    <row r="124" spans="1:17" x14ac:dyDescent="0.25">
      <c r="A124" s="14" t="str">
        <f>IF(INTRO!$E$39="Non-endemic"," ",IF(COUNTRY_INFO!A124=0," ",COUNTRY_INFO!A124))</f>
        <v>Angola</v>
      </c>
      <c r="B124" s="14" t="str">
        <f>IF(INTRO!$E$39="Non-endemic"," ",IF(COUNTRY_INFO!B124=0," ",COUNTRY_INFO!B124))</f>
        <v>MALANGE</v>
      </c>
      <c r="C124" s="14" t="str">
        <f>IF(INTRO!$E$39="Non-endemic"," ",IF(COUNTRY_INFO!C124=0," ",COUNTRY_INFO!C124))</f>
        <v>KAHOMBO</v>
      </c>
      <c r="D124" s="15">
        <f>IF(INTRO!$E$39="Non-endemic",0,IF(INTRO!$E$39="Endemic but PC is not required",IF(COUNTRY_INFO!$H124=1,COUNTRY_INFO!F124+COUNTRY_INFO!G124,0),IF(COUNTRY_INFO!$H124=1,COUNTRY_INFO!F124+COUNTRY_INFO!G124,IF(COUNTRY_INFO!$I124=1,IF(COUNTRY_INFO!M124&gt;=(COUNTRY_INFO!F124+COUNTRY_INFO!G124),COUNTRY_INFO!F124+COUNTRY_INFO!G124,COUNTRY_INFO!$M124),0))))</f>
        <v>19099</v>
      </c>
      <c r="E124" s="16">
        <f>IF(AND(INTRO!$E$39="Non-endemic",INTRO!$E$37="Non-endemic"),"Not required",IF(INTRO!$E$39="Non-endemic","Treat with DEC",COUNTRY_INFO!P124))</f>
        <v>0</v>
      </c>
      <c r="F124" s="16">
        <f>IF(INTRO!$E$39&lt;&gt;"Non-endemic",COUNTRY_INFO!Q124,"Not required")</f>
        <v>1</v>
      </c>
      <c r="G124" s="15">
        <f>IF(COUNTRY_INFO!H124=1, IF($E124=1,$D124, 0),0)</f>
        <v>0</v>
      </c>
      <c r="H124" s="15">
        <f>IF(INTRO!$E$39&lt;&gt;"Endemic",0, IF(AND(COUNTRY_INFO!$I124=1,$F124&lt;&gt;0),IF(COUNTRY_INFO!M124&gt;=(COUNTRY_INFO!F124+COUNTRY_INFO!G124),COUNTRY_INFO!F124+COUNTRY_INFO!G124,COUNTRY_INFO!$M124), 0))</f>
        <v>19099</v>
      </c>
      <c r="I124" s="3"/>
      <c r="J124" s="15">
        <f t="shared" si="22"/>
        <v>19099</v>
      </c>
      <c r="K124" s="15">
        <f t="shared" si="23"/>
        <v>0</v>
      </c>
      <c r="L124" s="15">
        <f t="shared" si="24"/>
        <v>53477.2</v>
      </c>
      <c r="M124" s="15">
        <f t="shared" si="25"/>
        <v>0</v>
      </c>
      <c r="N124" s="15">
        <f t="shared" si="26"/>
        <v>53477.2</v>
      </c>
      <c r="O124" s="27"/>
      <c r="P124" s="17">
        <f t="shared" si="27"/>
        <v>53477.2</v>
      </c>
      <c r="Q124" s="17">
        <f t="shared" si="28"/>
        <v>107</v>
      </c>
    </row>
    <row r="125" spans="1:17" x14ac:dyDescent="0.25">
      <c r="A125" s="14" t="str">
        <f>IF(INTRO!$E$39="Non-endemic"," ",IF(COUNTRY_INFO!A125=0," ",COUNTRY_INFO!A125))</f>
        <v>Angola</v>
      </c>
      <c r="B125" s="14" t="str">
        <f>IF(INTRO!$E$39="Non-endemic"," ",IF(COUNTRY_INFO!B125=0," ",COUNTRY_INFO!B125))</f>
        <v>MALANGE</v>
      </c>
      <c r="C125" s="14" t="str">
        <f>IF(INTRO!$E$39="Non-endemic"," ",IF(COUNTRY_INFO!C125=0," ",COUNTRY_INFO!C125))</f>
        <v>KALANDULA</v>
      </c>
      <c r="D125" s="15">
        <f>IF(INTRO!$E$39="Non-endemic",0,IF(INTRO!$E$39="Endemic but PC is not required",IF(COUNTRY_INFO!$H125=1,COUNTRY_INFO!F125+COUNTRY_INFO!G125,0),IF(COUNTRY_INFO!$H125=1,COUNTRY_INFO!F125+COUNTRY_INFO!G125,IF(COUNTRY_INFO!$I125=1,IF(COUNTRY_INFO!M125&gt;=(COUNTRY_INFO!F125+COUNTRY_INFO!G125),COUNTRY_INFO!F125+COUNTRY_INFO!G125,COUNTRY_INFO!$M125),0))))</f>
        <v>0</v>
      </c>
      <c r="E125" s="16">
        <f>IF(AND(INTRO!$E$39="Non-endemic",INTRO!$E$37="Non-endemic"),"Not required",IF(INTRO!$E$39="Non-endemic","Treat with DEC",COUNTRY_INFO!P125))</f>
        <v>0</v>
      </c>
      <c r="F125" s="16">
        <f>IF(INTRO!$E$39&lt;&gt;"Non-endemic",COUNTRY_INFO!Q125,"Not required")</f>
        <v>0</v>
      </c>
      <c r="G125" s="15">
        <f>IF(COUNTRY_INFO!H125=1, IF($E125=1,$D125, 0),0)</f>
        <v>0</v>
      </c>
      <c r="H125" s="15">
        <f>IF(INTRO!$E$39&lt;&gt;"Endemic",0, IF(AND(COUNTRY_INFO!$I125=1,$F125&lt;&gt;0),IF(COUNTRY_INFO!M125&gt;=(COUNTRY_INFO!F125+COUNTRY_INFO!G125),COUNTRY_INFO!F125+COUNTRY_INFO!G125,COUNTRY_INFO!$M125), 0))</f>
        <v>0</v>
      </c>
      <c r="I125" s="3"/>
      <c r="J125" s="15">
        <f t="shared" si="22"/>
        <v>0</v>
      </c>
      <c r="K125" s="15">
        <f t="shared" si="23"/>
        <v>0</v>
      </c>
      <c r="L125" s="15">
        <f t="shared" si="24"/>
        <v>0</v>
      </c>
      <c r="M125" s="15">
        <f t="shared" si="25"/>
        <v>0</v>
      </c>
      <c r="N125" s="15">
        <f t="shared" si="26"/>
        <v>0</v>
      </c>
      <c r="O125" s="27"/>
      <c r="P125" s="17">
        <f t="shared" si="27"/>
        <v>0</v>
      </c>
      <c r="Q125" s="17">
        <f t="shared" si="28"/>
        <v>0</v>
      </c>
    </row>
    <row r="126" spans="1:17" x14ac:dyDescent="0.25">
      <c r="A126" s="14" t="str">
        <f>IF(INTRO!$E$39="Non-endemic"," ",IF(COUNTRY_INFO!A126=0," ",COUNTRY_INFO!A126))</f>
        <v>Angola</v>
      </c>
      <c r="B126" s="14" t="str">
        <f>IF(INTRO!$E$39="Non-endemic"," ",IF(COUNTRY_INFO!B126=0," ",COUNTRY_INFO!B126))</f>
        <v>MALANGE</v>
      </c>
      <c r="C126" s="14" t="str">
        <f>IF(INTRO!$E$39="Non-endemic"," ",IF(COUNTRY_INFO!C126=0," ",COUNTRY_INFO!C126))</f>
        <v>KIWABA NZOGI</v>
      </c>
      <c r="D126" s="15">
        <f>IF(INTRO!$E$39="Non-endemic",0,IF(INTRO!$E$39="Endemic but PC is not required",IF(COUNTRY_INFO!$H126=1,COUNTRY_INFO!F126+COUNTRY_INFO!G126,0),IF(COUNTRY_INFO!$H126=1,COUNTRY_INFO!F126+COUNTRY_INFO!G126,IF(COUNTRY_INFO!$I126=1,IF(COUNTRY_INFO!M126&gt;=(COUNTRY_INFO!F126+COUNTRY_INFO!G126),COUNTRY_INFO!F126+COUNTRY_INFO!G126,COUNTRY_INFO!$M126),0))))</f>
        <v>0</v>
      </c>
      <c r="E126" s="16">
        <f>IF(AND(INTRO!$E$39="Non-endemic",INTRO!$E$37="Non-endemic"),"Not required",IF(INTRO!$E$39="Non-endemic","Treat with DEC",COUNTRY_INFO!P126))</f>
        <v>0</v>
      </c>
      <c r="F126" s="16">
        <f>IF(INTRO!$E$39&lt;&gt;"Non-endemic",COUNTRY_INFO!Q126,"Not required")</f>
        <v>0</v>
      </c>
      <c r="G126" s="15">
        <f>IF(COUNTRY_INFO!H126=1, IF($E126=1,$D126, 0),0)</f>
        <v>0</v>
      </c>
      <c r="H126" s="15">
        <f>IF(INTRO!$E$39&lt;&gt;"Endemic",0, IF(AND(COUNTRY_INFO!$I126=1,$F126&lt;&gt;0),IF(COUNTRY_INFO!M126&gt;=(COUNTRY_INFO!F126+COUNTRY_INFO!G126),COUNTRY_INFO!F126+COUNTRY_INFO!G126,COUNTRY_INFO!$M126), 0))</f>
        <v>0</v>
      </c>
      <c r="I126" s="3"/>
      <c r="J126" s="15">
        <f t="shared" si="22"/>
        <v>0</v>
      </c>
      <c r="K126" s="15">
        <f t="shared" si="23"/>
        <v>0</v>
      </c>
      <c r="L126" s="15">
        <f t="shared" si="24"/>
        <v>0</v>
      </c>
      <c r="M126" s="15">
        <f t="shared" si="25"/>
        <v>0</v>
      </c>
      <c r="N126" s="15">
        <f t="shared" si="26"/>
        <v>0</v>
      </c>
      <c r="O126" s="27"/>
      <c r="P126" s="17">
        <f t="shared" si="27"/>
        <v>0</v>
      </c>
      <c r="Q126" s="17">
        <f t="shared" si="28"/>
        <v>0</v>
      </c>
    </row>
    <row r="127" spans="1:17" x14ac:dyDescent="0.25">
      <c r="A127" s="14" t="str">
        <f>IF(INTRO!$E$39="Non-endemic"," ",IF(COUNTRY_INFO!A127=0," ",COUNTRY_INFO!A127))</f>
        <v>Angola</v>
      </c>
      <c r="B127" s="14" t="str">
        <f>IF(INTRO!$E$39="Non-endemic"," ",IF(COUNTRY_INFO!B127=0," ",COUNTRY_INFO!B127))</f>
        <v>MALANGE</v>
      </c>
      <c r="C127" s="14" t="str">
        <f>IF(INTRO!$E$39="Non-endemic"," ",IF(COUNTRY_INFO!C127=0," ",COUNTRY_INFO!C127))</f>
        <v>KUNDA DIA BASE</v>
      </c>
      <c r="D127" s="15">
        <f>IF(INTRO!$E$39="Non-endemic",0,IF(INTRO!$E$39="Endemic but PC is not required",IF(COUNTRY_INFO!$H127=1,COUNTRY_INFO!F127+COUNTRY_INFO!G127,0),IF(COUNTRY_INFO!$H127=1,COUNTRY_INFO!F127+COUNTRY_INFO!G127,IF(COUNTRY_INFO!$I127=1,IF(COUNTRY_INFO!M127&gt;=(COUNTRY_INFO!F127+COUNTRY_INFO!G127),COUNTRY_INFO!F127+COUNTRY_INFO!G127,COUNTRY_INFO!$M127),0))))</f>
        <v>11789</v>
      </c>
      <c r="E127" s="16">
        <f>IF(AND(INTRO!$E$39="Non-endemic",INTRO!$E$37="Non-endemic"),"Not required",IF(INTRO!$E$39="Non-endemic","Treat with DEC",COUNTRY_INFO!P127))</f>
        <v>0</v>
      </c>
      <c r="F127" s="16">
        <f>IF(INTRO!$E$39&lt;&gt;"Non-endemic",COUNTRY_INFO!Q127,"Not required")</f>
        <v>1</v>
      </c>
      <c r="G127" s="15">
        <f>IF(COUNTRY_INFO!H127=1, IF($E127=1,$D127, 0),0)</f>
        <v>0</v>
      </c>
      <c r="H127" s="15">
        <f>IF(INTRO!$E$39&lt;&gt;"Endemic",0, IF(AND(COUNTRY_INFO!$I127=1,$F127&lt;&gt;0),IF(COUNTRY_INFO!M127&gt;=(COUNTRY_INFO!F127+COUNTRY_INFO!G127),COUNTRY_INFO!F127+COUNTRY_INFO!G127,COUNTRY_INFO!$M127), 0))</f>
        <v>11789</v>
      </c>
      <c r="I127" s="3"/>
      <c r="J127" s="15">
        <f t="shared" si="22"/>
        <v>11789</v>
      </c>
      <c r="K127" s="15">
        <f t="shared" si="23"/>
        <v>0</v>
      </c>
      <c r="L127" s="15">
        <f t="shared" si="24"/>
        <v>33009.199999999997</v>
      </c>
      <c r="M127" s="15">
        <f t="shared" si="25"/>
        <v>0</v>
      </c>
      <c r="N127" s="15">
        <f t="shared" si="26"/>
        <v>33009.199999999997</v>
      </c>
      <c r="O127" s="27"/>
      <c r="P127" s="17">
        <f t="shared" si="27"/>
        <v>33009.199999999997</v>
      </c>
      <c r="Q127" s="17">
        <f t="shared" si="28"/>
        <v>67</v>
      </c>
    </row>
    <row r="128" spans="1:17" x14ac:dyDescent="0.25">
      <c r="A128" s="14" t="str">
        <f>IF(INTRO!$E$39="Non-endemic"," ",IF(COUNTRY_INFO!A128=0," ",COUNTRY_INFO!A128))</f>
        <v>Angola</v>
      </c>
      <c r="B128" s="14" t="str">
        <f>IF(INTRO!$E$39="Non-endemic"," ",IF(COUNTRY_INFO!B128=0," ",COUNTRY_INFO!B128))</f>
        <v>MALANGE</v>
      </c>
      <c r="C128" s="14" t="str">
        <f>IF(INTRO!$E$39="Non-endemic"," ",IF(COUNTRY_INFO!C128=0," ",COUNTRY_INFO!C128))</f>
        <v>LUQUEMBO</v>
      </c>
      <c r="D128" s="15">
        <f>IF(INTRO!$E$39="Non-endemic",0,IF(INTRO!$E$39="Endemic but PC is not required",IF(COUNTRY_INFO!$H128=1,COUNTRY_INFO!F128+COUNTRY_INFO!G128,0),IF(COUNTRY_INFO!$H128=1,COUNTRY_INFO!F128+COUNTRY_INFO!G128,IF(COUNTRY_INFO!$I128=1,IF(COUNTRY_INFO!M128&gt;=(COUNTRY_INFO!F128+COUNTRY_INFO!G128),COUNTRY_INFO!F128+COUNTRY_INFO!G128,COUNTRY_INFO!$M128),0))))</f>
        <v>0</v>
      </c>
      <c r="E128" s="16">
        <f>IF(AND(INTRO!$E$39="Non-endemic",INTRO!$E$37="Non-endemic"),"Not required",IF(INTRO!$E$39="Non-endemic","Treat with DEC",COUNTRY_INFO!P128))</f>
        <v>0</v>
      </c>
      <c r="F128" s="16">
        <f>IF(INTRO!$E$39&lt;&gt;"Non-endemic",COUNTRY_INFO!Q128,"Not required")</f>
        <v>0</v>
      </c>
      <c r="G128" s="15">
        <f>IF(COUNTRY_INFO!H128=1, IF($E128=1,$D128, 0),0)</f>
        <v>0</v>
      </c>
      <c r="H128" s="15">
        <f>IF(INTRO!$E$39&lt;&gt;"Endemic",0, IF(AND(COUNTRY_INFO!$I128=1,$F128&lt;&gt;0),IF(COUNTRY_INFO!M128&gt;=(COUNTRY_INFO!F128+COUNTRY_INFO!G128),COUNTRY_INFO!F128+COUNTRY_INFO!G128,COUNTRY_INFO!$M128), 0))</f>
        <v>0</v>
      </c>
      <c r="I128" s="3"/>
      <c r="J128" s="15">
        <f t="shared" si="22"/>
        <v>0</v>
      </c>
      <c r="K128" s="15">
        <f t="shared" si="23"/>
        <v>0</v>
      </c>
      <c r="L128" s="15">
        <f t="shared" si="24"/>
        <v>0</v>
      </c>
      <c r="M128" s="15">
        <f t="shared" si="25"/>
        <v>0</v>
      </c>
      <c r="N128" s="15">
        <f t="shared" si="26"/>
        <v>0</v>
      </c>
      <c r="O128" s="27"/>
      <c r="P128" s="17">
        <f t="shared" si="27"/>
        <v>0</v>
      </c>
      <c r="Q128" s="17">
        <f t="shared" si="28"/>
        <v>0</v>
      </c>
    </row>
    <row r="129" spans="1:17" x14ac:dyDescent="0.25">
      <c r="A129" s="14" t="str">
        <f>IF(INTRO!$E$39="Non-endemic"," ",IF(COUNTRY_INFO!A129=0," ",COUNTRY_INFO!A129))</f>
        <v>Angola</v>
      </c>
      <c r="B129" s="14" t="str">
        <f>IF(INTRO!$E$39="Non-endemic"," ",IF(COUNTRY_INFO!B129=0," ",COUNTRY_INFO!B129))</f>
        <v>MALANGE</v>
      </c>
      <c r="C129" s="14" t="str">
        <f>IF(INTRO!$E$39="Non-endemic"," ",IF(COUNTRY_INFO!C129=0," ",COUNTRY_INFO!C129))</f>
        <v>MALANGE</v>
      </c>
      <c r="D129" s="15">
        <f>IF(INTRO!$E$39="Non-endemic",0,IF(INTRO!$E$39="Endemic but PC is not required",IF(COUNTRY_INFO!$H129=1,COUNTRY_INFO!F129+COUNTRY_INFO!G129,0),IF(COUNTRY_INFO!$H129=1,COUNTRY_INFO!F129+COUNTRY_INFO!G129,IF(COUNTRY_INFO!$I129=1,IF(COUNTRY_INFO!M129&gt;=(COUNTRY_INFO!F129+COUNTRY_INFO!G129),COUNTRY_INFO!F129+COUNTRY_INFO!G129,COUNTRY_INFO!$M129),0))))</f>
        <v>0</v>
      </c>
      <c r="E129" s="16">
        <f>IF(AND(INTRO!$E$39="Non-endemic",INTRO!$E$37="Non-endemic"),"Not required",IF(INTRO!$E$39="Non-endemic","Treat with DEC",COUNTRY_INFO!P129))</f>
        <v>0</v>
      </c>
      <c r="F129" s="16">
        <f>IF(INTRO!$E$39&lt;&gt;"Non-endemic",COUNTRY_INFO!Q129,"Not required")</f>
        <v>0</v>
      </c>
      <c r="G129" s="15">
        <f>IF(COUNTRY_INFO!H129=1, IF($E129=1,$D129, 0),0)</f>
        <v>0</v>
      </c>
      <c r="H129" s="15">
        <f>IF(INTRO!$E$39&lt;&gt;"Endemic",0, IF(AND(COUNTRY_INFO!$I129=1,$F129&lt;&gt;0),IF(COUNTRY_INFO!M129&gt;=(COUNTRY_INFO!F129+COUNTRY_INFO!G129),COUNTRY_INFO!F129+COUNTRY_INFO!G129,COUNTRY_INFO!$M129), 0))</f>
        <v>0</v>
      </c>
      <c r="I129" s="3"/>
      <c r="J129" s="15">
        <f t="shared" si="22"/>
        <v>0</v>
      </c>
      <c r="K129" s="15">
        <f t="shared" si="23"/>
        <v>0</v>
      </c>
      <c r="L129" s="15">
        <f t="shared" si="24"/>
        <v>0</v>
      </c>
      <c r="M129" s="15">
        <f t="shared" si="25"/>
        <v>0</v>
      </c>
      <c r="N129" s="15">
        <f t="shared" si="26"/>
        <v>0</v>
      </c>
      <c r="O129" s="27"/>
      <c r="P129" s="17">
        <f t="shared" si="27"/>
        <v>0</v>
      </c>
      <c r="Q129" s="17">
        <f t="shared" si="28"/>
        <v>0</v>
      </c>
    </row>
    <row r="130" spans="1:17" x14ac:dyDescent="0.25">
      <c r="A130" s="14" t="str">
        <f>IF(INTRO!$E$39="Non-endemic"," ",IF(COUNTRY_INFO!A130=0," ",COUNTRY_INFO!A130))</f>
        <v>Angola</v>
      </c>
      <c r="B130" s="14" t="str">
        <f>IF(INTRO!$E$39="Non-endemic"," ",IF(COUNTRY_INFO!B130=0," ",COUNTRY_INFO!B130))</f>
        <v>MALANGE</v>
      </c>
      <c r="C130" s="14" t="str">
        <f>IF(INTRO!$E$39="Non-endemic"," ",IF(COUNTRY_INFO!C130=0," ",COUNTRY_INFO!C130))</f>
        <v>MARIMBA</v>
      </c>
      <c r="D130" s="15">
        <f>IF(INTRO!$E$39="Non-endemic",0,IF(INTRO!$E$39="Endemic but PC is not required",IF(COUNTRY_INFO!$H130=1,COUNTRY_INFO!F130+COUNTRY_INFO!G130,0),IF(COUNTRY_INFO!$H130=1,COUNTRY_INFO!F130+COUNTRY_INFO!G130,IF(COUNTRY_INFO!$I130=1,IF(COUNTRY_INFO!M130&gt;=(COUNTRY_INFO!F130+COUNTRY_INFO!G130),COUNTRY_INFO!F130+COUNTRY_INFO!G130,COUNTRY_INFO!$M130),0))))</f>
        <v>23383</v>
      </c>
      <c r="E130" s="16">
        <f>IF(AND(INTRO!$E$39="Non-endemic",INTRO!$E$37="Non-endemic"),"Not required",IF(INTRO!$E$39="Non-endemic","Treat with DEC",COUNTRY_INFO!P130))</f>
        <v>0</v>
      </c>
      <c r="F130" s="16">
        <f>IF(INTRO!$E$39&lt;&gt;"Non-endemic",COUNTRY_INFO!Q130,"Not required")</f>
        <v>1</v>
      </c>
      <c r="G130" s="15">
        <f>IF(COUNTRY_INFO!H130=1, IF($E130=1,$D130, 0),0)</f>
        <v>0</v>
      </c>
      <c r="H130" s="15">
        <f>IF(INTRO!$E$39&lt;&gt;"Endemic",0, IF(AND(COUNTRY_INFO!$I130=1,$F130&lt;&gt;0),IF(COUNTRY_INFO!M130&gt;=(COUNTRY_INFO!F130+COUNTRY_INFO!G130),COUNTRY_INFO!F130+COUNTRY_INFO!G130,COUNTRY_INFO!$M130), 0))</f>
        <v>23383</v>
      </c>
      <c r="I130" s="3"/>
      <c r="J130" s="15">
        <f t="shared" si="22"/>
        <v>23383</v>
      </c>
      <c r="K130" s="15">
        <f t="shared" si="23"/>
        <v>0</v>
      </c>
      <c r="L130" s="15">
        <f t="shared" si="24"/>
        <v>65472.399999999994</v>
      </c>
      <c r="M130" s="15">
        <f t="shared" si="25"/>
        <v>0</v>
      </c>
      <c r="N130" s="15">
        <f t="shared" si="26"/>
        <v>65472.399999999994</v>
      </c>
      <c r="O130" s="27"/>
      <c r="P130" s="17">
        <f t="shared" si="27"/>
        <v>65472.399999999994</v>
      </c>
      <c r="Q130" s="17">
        <f t="shared" si="28"/>
        <v>131</v>
      </c>
    </row>
    <row r="131" spans="1:17" x14ac:dyDescent="0.25">
      <c r="A131" s="14" t="str">
        <f>IF(INTRO!$E$39="Non-endemic"," ",IF(COUNTRY_INFO!A131=0," ",COUNTRY_INFO!A131))</f>
        <v>Angola</v>
      </c>
      <c r="B131" s="14" t="str">
        <f>IF(INTRO!$E$39="Non-endemic"," ",IF(COUNTRY_INFO!B131=0," ",COUNTRY_INFO!B131))</f>
        <v>MALANGE</v>
      </c>
      <c r="C131" s="14" t="str">
        <f>IF(INTRO!$E$39="Non-endemic"," ",IF(COUNTRY_INFO!C131=0," ",COUNTRY_INFO!C131))</f>
        <v>MASSANGO</v>
      </c>
      <c r="D131" s="15">
        <f>IF(INTRO!$E$39="Non-endemic",0,IF(INTRO!$E$39="Endemic but PC is not required",IF(COUNTRY_INFO!$H131=1,COUNTRY_INFO!F131+COUNTRY_INFO!G131,0),IF(COUNTRY_INFO!$H131=1,COUNTRY_INFO!F131+COUNTRY_INFO!G131,IF(COUNTRY_INFO!$I131=1,IF(COUNTRY_INFO!M131&gt;=(COUNTRY_INFO!F131+COUNTRY_INFO!G131),COUNTRY_INFO!F131+COUNTRY_INFO!G131,COUNTRY_INFO!$M131),0))))</f>
        <v>0</v>
      </c>
      <c r="E131" s="16">
        <f>IF(AND(INTRO!$E$39="Non-endemic",INTRO!$E$37="Non-endemic"),"Not required",IF(INTRO!$E$39="Non-endemic","Treat with DEC",COUNTRY_INFO!P131))</f>
        <v>0</v>
      </c>
      <c r="F131" s="16">
        <f>IF(INTRO!$E$39&lt;&gt;"Non-endemic",COUNTRY_INFO!Q131,"Not required")</f>
        <v>0</v>
      </c>
      <c r="G131" s="15">
        <f>IF(COUNTRY_INFO!H131=1, IF($E131=1,$D131, 0),0)</f>
        <v>0</v>
      </c>
      <c r="H131" s="15">
        <f>IF(INTRO!$E$39&lt;&gt;"Endemic",0, IF(AND(COUNTRY_INFO!$I131=1,$F131&lt;&gt;0),IF(COUNTRY_INFO!M131&gt;=(COUNTRY_INFO!F131+COUNTRY_INFO!G131),COUNTRY_INFO!F131+COUNTRY_INFO!G131,COUNTRY_INFO!$M131), 0))</f>
        <v>0</v>
      </c>
      <c r="I131" s="3"/>
      <c r="J131" s="15">
        <f t="shared" si="22"/>
        <v>0</v>
      </c>
      <c r="K131" s="15">
        <f t="shared" si="23"/>
        <v>0</v>
      </c>
      <c r="L131" s="15">
        <f t="shared" si="24"/>
        <v>0</v>
      </c>
      <c r="M131" s="15">
        <f t="shared" si="25"/>
        <v>0</v>
      </c>
      <c r="N131" s="15">
        <f t="shared" si="26"/>
        <v>0</v>
      </c>
      <c r="O131" s="27"/>
      <c r="P131" s="17">
        <f t="shared" si="27"/>
        <v>0</v>
      </c>
      <c r="Q131" s="17">
        <f t="shared" si="28"/>
        <v>0</v>
      </c>
    </row>
    <row r="132" spans="1:17" x14ac:dyDescent="0.25">
      <c r="A132" s="14" t="str">
        <f>IF(INTRO!$E$39="Non-endemic"," ",IF(COUNTRY_INFO!A132=0," ",COUNTRY_INFO!A132))</f>
        <v>Angola</v>
      </c>
      <c r="B132" s="14" t="str">
        <f>IF(INTRO!$E$39="Non-endemic"," ",IF(COUNTRY_INFO!B132=0," ",COUNTRY_INFO!B132))</f>
        <v>MALANGE</v>
      </c>
      <c r="C132" s="14" t="str">
        <f>IF(INTRO!$E$39="Non-endemic"," ",IF(COUNTRY_INFO!C132=0," ",COUNTRY_INFO!C132))</f>
        <v>QUELA</v>
      </c>
      <c r="D132" s="15">
        <f>IF(INTRO!$E$39="Non-endemic",0,IF(INTRO!$E$39="Endemic but PC is not required",IF(COUNTRY_INFO!$H132=1,COUNTRY_INFO!F132+COUNTRY_INFO!G132,0),IF(COUNTRY_INFO!$H132=1,COUNTRY_INFO!F132+COUNTRY_INFO!G132,IF(COUNTRY_INFO!$I132=1,IF(COUNTRY_INFO!M132&gt;=(COUNTRY_INFO!F132+COUNTRY_INFO!G132),COUNTRY_INFO!F132+COUNTRY_INFO!G132,COUNTRY_INFO!$M132),0))))</f>
        <v>18869</v>
      </c>
      <c r="E132" s="16">
        <f>IF(AND(INTRO!$E$39="Non-endemic",INTRO!$E$37="Non-endemic"),"Not required",IF(INTRO!$E$39="Non-endemic","Treat with DEC",COUNTRY_INFO!P132))</f>
        <v>0</v>
      </c>
      <c r="F132" s="16">
        <f>IF(INTRO!$E$39&lt;&gt;"Non-endemic",COUNTRY_INFO!Q132,"Not required")</f>
        <v>1</v>
      </c>
      <c r="G132" s="15">
        <f>IF(COUNTRY_INFO!H132=1, IF($E132=1,$D132, 0),0)</f>
        <v>0</v>
      </c>
      <c r="H132" s="15">
        <f>IF(INTRO!$E$39&lt;&gt;"Endemic",0, IF(AND(COUNTRY_INFO!$I132=1,$F132&lt;&gt;0),IF(COUNTRY_INFO!M132&gt;=(COUNTRY_INFO!F132+COUNTRY_INFO!G132),COUNTRY_INFO!F132+COUNTRY_INFO!G132,COUNTRY_INFO!$M132), 0))</f>
        <v>18869</v>
      </c>
      <c r="I132" s="3"/>
      <c r="J132" s="15">
        <f t="shared" si="22"/>
        <v>18869</v>
      </c>
      <c r="K132" s="15">
        <f t="shared" si="23"/>
        <v>0</v>
      </c>
      <c r="L132" s="15">
        <f t="shared" si="24"/>
        <v>52833.2</v>
      </c>
      <c r="M132" s="15">
        <f t="shared" si="25"/>
        <v>0</v>
      </c>
      <c r="N132" s="15">
        <f t="shared" si="26"/>
        <v>52833.2</v>
      </c>
      <c r="O132" s="27"/>
      <c r="P132" s="17">
        <f t="shared" si="27"/>
        <v>52833.2</v>
      </c>
      <c r="Q132" s="17">
        <f t="shared" si="28"/>
        <v>106</v>
      </c>
    </row>
    <row r="133" spans="1:17" x14ac:dyDescent="0.25">
      <c r="A133" s="14" t="str">
        <f>IF(INTRO!$E$39="Non-endemic"," ",IF(COUNTRY_INFO!A133=0," ",COUNTRY_INFO!A133))</f>
        <v>Angola</v>
      </c>
      <c r="B133" s="14" t="str">
        <f>IF(INTRO!$E$39="Non-endemic"," ",IF(COUNTRY_INFO!B133=0," ",COUNTRY_INFO!B133))</f>
        <v>MALANGE</v>
      </c>
      <c r="C133" s="14" t="str">
        <f>IF(INTRO!$E$39="Non-endemic"," ",IF(COUNTRY_INFO!C133=0," ",COUNTRY_INFO!C133))</f>
        <v>QUIRIMA</v>
      </c>
      <c r="D133" s="15">
        <f>IF(INTRO!$E$39="Non-endemic",0,IF(INTRO!$E$39="Endemic but PC is not required",IF(COUNTRY_INFO!$H133=1,COUNTRY_INFO!F133+COUNTRY_INFO!G133,0),IF(COUNTRY_INFO!$H133=1,COUNTRY_INFO!F133+COUNTRY_INFO!G133,IF(COUNTRY_INFO!$I133=1,IF(COUNTRY_INFO!M133&gt;=(COUNTRY_INFO!F133+COUNTRY_INFO!G133),COUNTRY_INFO!F133+COUNTRY_INFO!G133,COUNTRY_INFO!$M133),0))))</f>
        <v>0</v>
      </c>
      <c r="E133" s="16">
        <f>IF(AND(INTRO!$E$39="Non-endemic",INTRO!$E$37="Non-endemic"),"Not required",IF(INTRO!$E$39="Non-endemic","Treat with DEC",COUNTRY_INFO!P133))</f>
        <v>0</v>
      </c>
      <c r="F133" s="16">
        <f>IF(INTRO!$E$39&lt;&gt;"Non-endemic",COUNTRY_INFO!Q133,"Not required")</f>
        <v>0</v>
      </c>
      <c r="G133" s="15">
        <f>IF(COUNTRY_INFO!H133=1, IF($E133=1,$D133, 0),0)</f>
        <v>0</v>
      </c>
      <c r="H133" s="15">
        <f>IF(INTRO!$E$39&lt;&gt;"Endemic",0, IF(AND(COUNTRY_INFO!$I133=1,$F133&lt;&gt;0),IF(COUNTRY_INFO!M133&gt;=(COUNTRY_INFO!F133+COUNTRY_INFO!G133),COUNTRY_INFO!F133+COUNTRY_INFO!G133,COUNTRY_INFO!$M133), 0))</f>
        <v>0</v>
      </c>
      <c r="I133" s="3"/>
      <c r="J133" s="15">
        <f t="shared" si="22"/>
        <v>0</v>
      </c>
      <c r="K133" s="15">
        <f t="shared" si="23"/>
        <v>0</v>
      </c>
      <c r="L133" s="15">
        <f t="shared" si="24"/>
        <v>0</v>
      </c>
      <c r="M133" s="15">
        <f t="shared" si="25"/>
        <v>0</v>
      </c>
      <c r="N133" s="15">
        <f t="shared" si="26"/>
        <v>0</v>
      </c>
      <c r="O133" s="27"/>
      <c r="P133" s="17">
        <f t="shared" si="27"/>
        <v>0</v>
      </c>
      <c r="Q133" s="17">
        <f t="shared" si="28"/>
        <v>0</v>
      </c>
    </row>
    <row r="134" spans="1:17" x14ac:dyDescent="0.25">
      <c r="A134" s="14" t="str">
        <f>IF(INTRO!$E$39="Non-endemic"," ",IF(COUNTRY_INFO!A134=0," ",COUNTRY_INFO!A134))</f>
        <v>Angola</v>
      </c>
      <c r="B134" s="14" t="str">
        <f>IF(INTRO!$E$39="Non-endemic"," ",IF(COUNTRY_INFO!B134=0," ",COUNTRY_INFO!B134))</f>
        <v>MOXICO</v>
      </c>
      <c r="C134" s="14" t="str">
        <f>IF(INTRO!$E$39="Non-endemic"," ",IF(COUNTRY_INFO!C134=0," ",COUNTRY_INFO!C134))</f>
        <v>ALTO ZAMBEZE</v>
      </c>
      <c r="D134" s="15">
        <f>IF(INTRO!$E$39="Non-endemic",0,IF(INTRO!$E$39="Endemic but PC is not required",IF(COUNTRY_INFO!$H134=1,COUNTRY_INFO!F134+COUNTRY_INFO!G134,0),IF(COUNTRY_INFO!$H134=1,COUNTRY_INFO!F134+COUNTRY_INFO!G134,IF(COUNTRY_INFO!$I134=1,IF(COUNTRY_INFO!M134&gt;=(COUNTRY_INFO!F134+COUNTRY_INFO!G134),COUNTRY_INFO!F134+COUNTRY_INFO!G134,COUNTRY_INFO!$M134),0))))</f>
        <v>0</v>
      </c>
      <c r="E134" s="16">
        <f>IF(AND(INTRO!$E$39="Non-endemic",INTRO!$E$37="Non-endemic"),"Not required",IF(INTRO!$E$39="Non-endemic","Treat with DEC",COUNTRY_INFO!P134))</f>
        <v>0</v>
      </c>
      <c r="F134" s="16">
        <f>IF(INTRO!$E$39&lt;&gt;"Non-endemic",COUNTRY_INFO!Q134,"Not required")</f>
        <v>0</v>
      </c>
      <c r="G134" s="15">
        <f>IF(COUNTRY_INFO!H134=1, IF($E134=1,$D134, 0),0)</f>
        <v>0</v>
      </c>
      <c r="H134" s="15">
        <f>IF(INTRO!$E$39&lt;&gt;"Endemic",0, IF(AND(COUNTRY_INFO!$I134=1,$F134&lt;&gt;0),IF(COUNTRY_INFO!M134&gt;=(COUNTRY_INFO!F134+COUNTRY_INFO!G134),COUNTRY_INFO!F134+COUNTRY_INFO!G134,COUNTRY_INFO!$M134), 0))</f>
        <v>0</v>
      </c>
      <c r="I134" s="3"/>
      <c r="J134" s="15">
        <f t="shared" si="22"/>
        <v>0</v>
      </c>
      <c r="K134" s="15">
        <f t="shared" si="23"/>
        <v>0</v>
      </c>
      <c r="L134" s="15">
        <f t="shared" si="24"/>
        <v>0</v>
      </c>
      <c r="M134" s="15">
        <f t="shared" si="25"/>
        <v>0</v>
      </c>
      <c r="N134" s="15">
        <f t="shared" si="26"/>
        <v>0</v>
      </c>
      <c r="O134" s="27"/>
      <c r="P134" s="17">
        <f t="shared" si="27"/>
        <v>0</v>
      </c>
      <c r="Q134" s="17">
        <f t="shared" si="28"/>
        <v>0</v>
      </c>
    </row>
    <row r="135" spans="1:17" x14ac:dyDescent="0.25">
      <c r="A135" s="14" t="str">
        <f>IF(INTRO!$E$39="Non-endemic"," ",IF(COUNTRY_INFO!A135=0," ",COUNTRY_INFO!A135))</f>
        <v>Angola</v>
      </c>
      <c r="B135" s="14" t="str">
        <f>IF(INTRO!$E$39="Non-endemic"," ",IF(COUNTRY_INFO!B135=0," ",COUNTRY_INFO!B135))</f>
        <v>MOXICO</v>
      </c>
      <c r="C135" s="14" t="str">
        <f>IF(INTRO!$E$39="Non-endemic"," ",IF(COUNTRY_INFO!C135=0," ",COUNTRY_INFO!C135))</f>
        <v>CAMANONGUE</v>
      </c>
      <c r="D135" s="15">
        <f>IF(INTRO!$E$39="Non-endemic",0,IF(INTRO!$E$39="Endemic but PC is not required",IF(COUNTRY_INFO!$H135=1,COUNTRY_INFO!F135+COUNTRY_INFO!G135,0),IF(COUNTRY_INFO!$H135=1,COUNTRY_INFO!F135+COUNTRY_INFO!G135,IF(COUNTRY_INFO!$I135=1,IF(COUNTRY_INFO!M135&gt;=(COUNTRY_INFO!F135+COUNTRY_INFO!G135),COUNTRY_INFO!F135+COUNTRY_INFO!G135,COUNTRY_INFO!$M135),0))))</f>
        <v>28144</v>
      </c>
      <c r="E135" s="16">
        <f>IF(AND(INTRO!$E$39="Non-endemic",INTRO!$E$37="Non-endemic"),"Not required",IF(INTRO!$E$39="Non-endemic","Treat with DEC",COUNTRY_INFO!P135))</f>
        <v>0</v>
      </c>
      <c r="F135" s="16">
        <f>IF(INTRO!$E$39&lt;&gt;"Non-endemic",COUNTRY_INFO!Q135,"Not required")</f>
        <v>1</v>
      </c>
      <c r="G135" s="15">
        <f>IF(COUNTRY_INFO!H135=1, IF($E135=1,$D135, 0),0)</f>
        <v>0</v>
      </c>
      <c r="H135" s="15">
        <f>IF(INTRO!$E$39&lt;&gt;"Endemic",0, IF(AND(COUNTRY_INFO!$I135=1,$F135&lt;&gt;0),IF(COUNTRY_INFO!M135&gt;=(COUNTRY_INFO!F135+COUNTRY_INFO!G135),COUNTRY_INFO!F135+COUNTRY_INFO!G135,COUNTRY_INFO!$M135), 0))</f>
        <v>28144</v>
      </c>
      <c r="I135" s="3"/>
      <c r="J135" s="15">
        <f t="shared" si="22"/>
        <v>28144</v>
      </c>
      <c r="K135" s="15">
        <f t="shared" si="23"/>
        <v>0</v>
      </c>
      <c r="L135" s="15">
        <f t="shared" si="24"/>
        <v>78803.199999999997</v>
      </c>
      <c r="M135" s="15">
        <f t="shared" si="25"/>
        <v>0</v>
      </c>
      <c r="N135" s="15">
        <f t="shared" si="26"/>
        <v>78803.199999999997</v>
      </c>
      <c r="O135" s="27"/>
      <c r="P135" s="17">
        <f t="shared" si="27"/>
        <v>78803.199999999997</v>
      </c>
      <c r="Q135" s="17">
        <f t="shared" si="28"/>
        <v>158</v>
      </c>
    </row>
    <row r="136" spans="1:17" x14ac:dyDescent="0.25">
      <c r="A136" s="14" t="str">
        <f>IF(INTRO!$E$39="Non-endemic"," ",IF(COUNTRY_INFO!A136=0," ",COUNTRY_INFO!A136))</f>
        <v>Angola</v>
      </c>
      <c r="B136" s="14" t="str">
        <f>IF(INTRO!$E$39="Non-endemic"," ",IF(COUNTRY_INFO!B136=0," ",COUNTRY_INFO!B136))</f>
        <v>MOXICO</v>
      </c>
      <c r="C136" s="14" t="str">
        <f>IF(INTRO!$E$39="Non-endemic"," ",IF(COUNTRY_INFO!C136=0," ",COUNTRY_INFO!C136))</f>
        <v>LEUA</v>
      </c>
      <c r="D136" s="15">
        <f>IF(INTRO!$E$39="Non-endemic",0,IF(INTRO!$E$39="Endemic but PC is not required",IF(COUNTRY_INFO!$H136=1,COUNTRY_INFO!F136+COUNTRY_INFO!G136,0),IF(COUNTRY_INFO!$H136=1,COUNTRY_INFO!F136+COUNTRY_INFO!G136,IF(COUNTRY_INFO!$I136=1,IF(COUNTRY_INFO!M136&gt;=(COUNTRY_INFO!F136+COUNTRY_INFO!G136),COUNTRY_INFO!F136+COUNTRY_INFO!G136,COUNTRY_INFO!$M136),0))))</f>
        <v>26556</v>
      </c>
      <c r="E136" s="16">
        <f>IF(AND(INTRO!$E$39="Non-endemic",INTRO!$E$37="Non-endemic"),"Not required",IF(INTRO!$E$39="Non-endemic","Treat with DEC",COUNTRY_INFO!P136))</f>
        <v>0</v>
      </c>
      <c r="F136" s="16">
        <f>IF(INTRO!$E$39&lt;&gt;"Non-endemic",COUNTRY_INFO!Q136,"Not required")</f>
        <v>1</v>
      </c>
      <c r="G136" s="15">
        <f>IF(COUNTRY_INFO!H136=1, IF($E136=1,$D136, 0),0)</f>
        <v>0</v>
      </c>
      <c r="H136" s="15">
        <f>IF(INTRO!$E$39&lt;&gt;"Endemic",0, IF(AND(COUNTRY_INFO!$I136=1,$F136&lt;&gt;0),IF(COUNTRY_INFO!M136&gt;=(COUNTRY_INFO!F136+COUNTRY_INFO!G136),COUNTRY_INFO!F136+COUNTRY_INFO!G136,COUNTRY_INFO!$M136), 0))</f>
        <v>26556</v>
      </c>
      <c r="I136" s="3"/>
      <c r="J136" s="15">
        <f t="shared" si="22"/>
        <v>26556</v>
      </c>
      <c r="K136" s="15">
        <f t="shared" si="23"/>
        <v>0</v>
      </c>
      <c r="L136" s="15">
        <f t="shared" si="24"/>
        <v>74356.799999999988</v>
      </c>
      <c r="M136" s="15">
        <f t="shared" si="25"/>
        <v>0</v>
      </c>
      <c r="N136" s="15">
        <f t="shared" si="26"/>
        <v>74356.799999999988</v>
      </c>
      <c r="O136" s="27"/>
      <c r="P136" s="17">
        <f t="shared" si="27"/>
        <v>74356.799999999988</v>
      </c>
      <c r="Q136" s="17">
        <f t="shared" si="28"/>
        <v>149</v>
      </c>
    </row>
    <row r="137" spans="1:17" x14ac:dyDescent="0.25">
      <c r="A137" s="14" t="str">
        <f>IF(INTRO!$E$39="Non-endemic"," ",IF(COUNTRY_INFO!A137=0," ",COUNTRY_INFO!A137))</f>
        <v>Angola</v>
      </c>
      <c r="B137" s="14" t="str">
        <f>IF(INTRO!$E$39="Non-endemic"," ",IF(COUNTRY_INFO!B137=0," ",COUNTRY_INFO!B137))</f>
        <v>MOXICO</v>
      </c>
      <c r="C137" s="14" t="str">
        <f>IF(INTRO!$E$39="Non-endemic"," ",IF(COUNTRY_INFO!C137=0," ",COUNTRY_INFO!C137))</f>
        <v>LUACANO</v>
      </c>
      <c r="D137" s="15">
        <f>IF(INTRO!$E$39="Non-endemic",0,IF(INTRO!$E$39="Endemic but PC is not required",IF(COUNTRY_INFO!$H137=1,COUNTRY_INFO!F137+COUNTRY_INFO!G137,0),IF(COUNTRY_INFO!$H137=1,COUNTRY_INFO!F137+COUNTRY_INFO!G137,IF(COUNTRY_INFO!$I137=1,IF(COUNTRY_INFO!M137&gt;=(COUNTRY_INFO!F137+COUNTRY_INFO!G137),COUNTRY_INFO!F137+COUNTRY_INFO!G137,COUNTRY_INFO!$M137),0))))</f>
        <v>18523</v>
      </c>
      <c r="E137" s="16">
        <f>IF(AND(INTRO!$E$39="Non-endemic",INTRO!$E$37="Non-endemic"),"Not required",IF(INTRO!$E$39="Non-endemic","Treat with DEC",COUNTRY_INFO!P137))</f>
        <v>0</v>
      </c>
      <c r="F137" s="16">
        <f>IF(INTRO!$E$39&lt;&gt;"Non-endemic",COUNTRY_INFO!Q137,"Not required")</f>
        <v>1</v>
      </c>
      <c r="G137" s="15">
        <f>IF(COUNTRY_INFO!H137=1, IF($E137=1,$D137, 0),0)</f>
        <v>0</v>
      </c>
      <c r="H137" s="15">
        <f>IF(INTRO!$E$39&lt;&gt;"Endemic",0, IF(AND(COUNTRY_INFO!$I137=1,$F137&lt;&gt;0),IF(COUNTRY_INFO!M137&gt;=(COUNTRY_INFO!F137+COUNTRY_INFO!G137),COUNTRY_INFO!F137+COUNTRY_INFO!G137,COUNTRY_INFO!$M137), 0))</f>
        <v>18523</v>
      </c>
      <c r="I137" s="3"/>
      <c r="J137" s="15">
        <f t="shared" ref="J137:J168" si="29">IF(I137=0,H137,IF(I137&gt;H137,H137,I137))</f>
        <v>18523</v>
      </c>
      <c r="K137" s="15">
        <f t="shared" ref="K137:K168" si="30">IF(G137&lt;J137,0,IF($E137=1, (G137-J137)*2.8, 0))</f>
        <v>0</v>
      </c>
      <c r="L137" s="15">
        <f t="shared" ref="L137:L169" si="31">IF($E137&lt;$F137, J137*(F137-E137)*2.8, 0)</f>
        <v>51864.399999999994</v>
      </c>
      <c r="M137" s="15">
        <f t="shared" ref="M137:M169" si="32">IF(AND($E137=1, $F137&lt;&gt;0), J137*2.8, 0)</f>
        <v>0</v>
      </c>
      <c r="N137" s="15">
        <f t="shared" ref="N137:N168" si="33">SUM(K137:M137)</f>
        <v>51864.399999999994</v>
      </c>
      <c r="O137" s="27"/>
      <c r="P137" s="17">
        <f t="shared" ref="P137:P169" si="34">IF($N137&gt;$O137,$N137-$O137,0)</f>
        <v>51864.399999999994</v>
      </c>
      <c r="Q137" s="17">
        <f t="shared" ref="Q137:Q169" si="35">ROUNDUP($N137/500,0)</f>
        <v>104</v>
      </c>
    </row>
    <row r="138" spans="1:17" x14ac:dyDescent="0.25">
      <c r="A138" s="14" t="str">
        <f>IF(INTRO!$E$39="Non-endemic"," ",IF(COUNTRY_INFO!A138=0," ",COUNTRY_INFO!A138))</f>
        <v>Angola</v>
      </c>
      <c r="B138" s="14" t="str">
        <f>IF(INTRO!$E$39="Non-endemic"," ",IF(COUNTRY_INFO!B138=0," ",COUNTRY_INFO!B138))</f>
        <v>MOXICO</v>
      </c>
      <c r="C138" s="14" t="str">
        <f>IF(INTRO!$E$39="Non-endemic"," ",IF(COUNTRY_INFO!C138=0," ",COUNTRY_INFO!C138))</f>
        <v>LUAU</v>
      </c>
      <c r="D138" s="15">
        <f>IF(INTRO!$E$39="Non-endemic",0,IF(INTRO!$E$39="Endemic but PC is not required",IF(COUNTRY_INFO!$H138=1,COUNTRY_INFO!F138+COUNTRY_INFO!G138,0),IF(COUNTRY_INFO!$H138=1,COUNTRY_INFO!F138+COUNTRY_INFO!G138,IF(COUNTRY_INFO!$I138=1,IF(COUNTRY_INFO!M138&gt;=(COUNTRY_INFO!F138+COUNTRY_INFO!G138),COUNTRY_INFO!F138+COUNTRY_INFO!G138,COUNTRY_INFO!$M138),0))))</f>
        <v>0</v>
      </c>
      <c r="E138" s="16">
        <f>IF(AND(INTRO!$E$39="Non-endemic",INTRO!$E$37="Non-endemic"),"Not required",IF(INTRO!$E$39="Non-endemic","Treat with DEC",COUNTRY_INFO!P138))</f>
        <v>0</v>
      </c>
      <c r="F138" s="16">
        <f>IF(INTRO!$E$39&lt;&gt;"Non-endemic",COUNTRY_INFO!Q138,"Not required")</f>
        <v>0</v>
      </c>
      <c r="G138" s="15">
        <f>IF(COUNTRY_INFO!H138=1, IF($E138=1,$D138, 0),0)</f>
        <v>0</v>
      </c>
      <c r="H138" s="15">
        <f>IF(INTRO!$E$39&lt;&gt;"Endemic",0, IF(AND(COUNTRY_INFO!$I138=1,$F138&lt;&gt;0),IF(COUNTRY_INFO!M138&gt;=(COUNTRY_INFO!F138+COUNTRY_INFO!G138),COUNTRY_INFO!F138+COUNTRY_INFO!G138,COUNTRY_INFO!$M138), 0))</f>
        <v>0</v>
      </c>
      <c r="I138" s="3"/>
      <c r="J138" s="15">
        <f t="shared" si="29"/>
        <v>0</v>
      </c>
      <c r="K138" s="15">
        <f t="shared" si="30"/>
        <v>0</v>
      </c>
      <c r="L138" s="15">
        <f t="shared" si="31"/>
        <v>0</v>
      </c>
      <c r="M138" s="15">
        <f t="shared" si="32"/>
        <v>0</v>
      </c>
      <c r="N138" s="15">
        <f t="shared" si="33"/>
        <v>0</v>
      </c>
      <c r="O138" s="27"/>
      <c r="P138" s="17">
        <f t="shared" si="34"/>
        <v>0</v>
      </c>
      <c r="Q138" s="17">
        <f t="shared" si="35"/>
        <v>0</v>
      </c>
    </row>
    <row r="139" spans="1:17" x14ac:dyDescent="0.25">
      <c r="A139" s="14" t="str">
        <f>IF(INTRO!$E$39="Non-endemic"," ",IF(COUNTRY_INFO!A139=0," ",COUNTRY_INFO!A139))</f>
        <v>Angola</v>
      </c>
      <c r="B139" s="14" t="str">
        <f>IF(INTRO!$E$39="Non-endemic"," ",IF(COUNTRY_INFO!B139=0," ",COUNTRY_INFO!B139))</f>
        <v>MOXICO</v>
      </c>
      <c r="C139" s="14" t="str">
        <f>IF(INTRO!$E$39="Non-endemic"," ",IF(COUNTRY_INFO!C139=0," ",COUNTRY_INFO!C139))</f>
        <v>LUCHAZES</v>
      </c>
      <c r="D139" s="15">
        <f>IF(INTRO!$E$39="Non-endemic",0,IF(INTRO!$E$39="Endemic but PC is not required",IF(COUNTRY_INFO!$H139=1,COUNTRY_INFO!F139+COUNTRY_INFO!G139,0),IF(COUNTRY_INFO!$H139=1,COUNTRY_INFO!F139+COUNTRY_INFO!G139,IF(COUNTRY_INFO!$I139=1,IF(COUNTRY_INFO!M139&gt;=(COUNTRY_INFO!F139+COUNTRY_INFO!G139),COUNTRY_INFO!F139+COUNTRY_INFO!G139,COUNTRY_INFO!$M139),0))))</f>
        <v>0</v>
      </c>
      <c r="E139" s="16">
        <f>IF(AND(INTRO!$E$39="Non-endemic",INTRO!$E$37="Non-endemic"),"Not required",IF(INTRO!$E$39="Non-endemic","Treat with DEC",COUNTRY_INFO!P139))</f>
        <v>0</v>
      </c>
      <c r="F139" s="16">
        <f>IF(INTRO!$E$39&lt;&gt;"Non-endemic",COUNTRY_INFO!Q139,"Not required")</f>
        <v>0</v>
      </c>
      <c r="G139" s="15">
        <f>IF(COUNTRY_INFO!H139=1, IF($E139=1,$D139, 0),0)</f>
        <v>0</v>
      </c>
      <c r="H139" s="15">
        <f>IF(INTRO!$E$39&lt;&gt;"Endemic",0, IF(AND(COUNTRY_INFO!$I139=1,$F139&lt;&gt;0),IF(COUNTRY_INFO!M139&gt;=(COUNTRY_INFO!F139+COUNTRY_INFO!G139),COUNTRY_INFO!F139+COUNTRY_INFO!G139,COUNTRY_INFO!$M139), 0))</f>
        <v>0</v>
      </c>
      <c r="I139" s="3"/>
      <c r="J139" s="15">
        <f t="shared" si="29"/>
        <v>0</v>
      </c>
      <c r="K139" s="15">
        <f t="shared" si="30"/>
        <v>0</v>
      </c>
      <c r="L139" s="15">
        <f t="shared" si="31"/>
        <v>0</v>
      </c>
      <c r="M139" s="15">
        <f t="shared" si="32"/>
        <v>0</v>
      </c>
      <c r="N139" s="15">
        <f t="shared" si="33"/>
        <v>0</v>
      </c>
      <c r="O139" s="27"/>
      <c r="P139" s="17">
        <f t="shared" si="34"/>
        <v>0</v>
      </c>
      <c r="Q139" s="17">
        <f t="shared" si="35"/>
        <v>0</v>
      </c>
    </row>
    <row r="140" spans="1:17" x14ac:dyDescent="0.25">
      <c r="A140" s="14" t="str">
        <f>IF(INTRO!$E$39="Non-endemic"," ",IF(COUNTRY_INFO!A140=0," ",COUNTRY_INFO!A140))</f>
        <v>Angola</v>
      </c>
      <c r="B140" s="14" t="str">
        <f>IF(INTRO!$E$39="Non-endemic"," ",IF(COUNTRY_INFO!B140=0," ",COUNTRY_INFO!B140))</f>
        <v>MOXICO</v>
      </c>
      <c r="C140" s="14" t="str">
        <f>IF(INTRO!$E$39="Non-endemic"," ",IF(COUNTRY_INFO!C140=0," ",COUNTRY_INFO!C140))</f>
        <v>LUMBALA NGUIMBO</v>
      </c>
      <c r="D140" s="15">
        <f>IF(INTRO!$E$39="Non-endemic",0,IF(INTRO!$E$39="Endemic but PC is not required",IF(COUNTRY_INFO!$H140=1,COUNTRY_INFO!F140+COUNTRY_INFO!G140,0),IF(COUNTRY_INFO!$H140=1,COUNTRY_INFO!F140+COUNTRY_INFO!G140,IF(COUNTRY_INFO!$I140=1,IF(COUNTRY_INFO!M140&gt;=(COUNTRY_INFO!F140+COUNTRY_INFO!G140),COUNTRY_INFO!F140+COUNTRY_INFO!G140,COUNTRY_INFO!$M140),0))))</f>
        <v>0</v>
      </c>
      <c r="E140" s="16">
        <f>IF(AND(INTRO!$E$39="Non-endemic",INTRO!$E$37="Non-endemic"),"Not required",IF(INTRO!$E$39="Non-endemic","Treat with DEC",COUNTRY_INFO!P140))</f>
        <v>0</v>
      </c>
      <c r="F140" s="16">
        <f>IF(INTRO!$E$39&lt;&gt;"Non-endemic",COUNTRY_INFO!Q140,"Not required")</f>
        <v>0</v>
      </c>
      <c r="G140" s="15">
        <f>IF(COUNTRY_INFO!H140=1, IF($E140=1,$D140, 0),0)</f>
        <v>0</v>
      </c>
      <c r="H140" s="15">
        <f>IF(INTRO!$E$39&lt;&gt;"Endemic",0, IF(AND(COUNTRY_INFO!$I140=1,$F140&lt;&gt;0),IF(COUNTRY_INFO!M140&gt;=(COUNTRY_INFO!F140+COUNTRY_INFO!G140),COUNTRY_INFO!F140+COUNTRY_INFO!G140,COUNTRY_INFO!$M140), 0))</f>
        <v>0</v>
      </c>
      <c r="I140" s="3"/>
      <c r="J140" s="15">
        <f t="shared" si="29"/>
        <v>0</v>
      </c>
      <c r="K140" s="15">
        <f t="shared" si="30"/>
        <v>0</v>
      </c>
      <c r="L140" s="15">
        <f t="shared" si="31"/>
        <v>0</v>
      </c>
      <c r="M140" s="15">
        <f t="shared" si="32"/>
        <v>0</v>
      </c>
      <c r="N140" s="15">
        <f t="shared" si="33"/>
        <v>0</v>
      </c>
      <c r="O140" s="27"/>
      <c r="P140" s="17">
        <f t="shared" si="34"/>
        <v>0</v>
      </c>
      <c r="Q140" s="17">
        <f t="shared" si="35"/>
        <v>0</v>
      </c>
    </row>
    <row r="141" spans="1:17" x14ac:dyDescent="0.25">
      <c r="A141" s="14" t="str">
        <f>IF(INTRO!$E$39="Non-endemic"," ",IF(COUNTRY_INFO!A141=0," ",COUNTRY_INFO!A141))</f>
        <v>Angola</v>
      </c>
      <c r="B141" s="14" t="str">
        <f>IF(INTRO!$E$39="Non-endemic"," ",IF(COUNTRY_INFO!B141=0," ",COUNTRY_INFO!B141))</f>
        <v>MOXICO</v>
      </c>
      <c r="C141" s="14" t="str">
        <f>IF(INTRO!$E$39="Non-endemic"," ",IF(COUNTRY_INFO!C141=0," ",COUNTRY_INFO!C141))</f>
        <v>LUMEJE</v>
      </c>
      <c r="D141" s="15">
        <f>IF(INTRO!$E$39="Non-endemic",0,IF(INTRO!$E$39="Endemic but PC is not required",IF(COUNTRY_INFO!$H141=1,COUNTRY_INFO!F141+COUNTRY_INFO!G141,0),IF(COUNTRY_INFO!$H141=1,COUNTRY_INFO!F141+COUNTRY_INFO!G141,IF(COUNTRY_INFO!$I141=1,IF(COUNTRY_INFO!M141&gt;=(COUNTRY_INFO!F141+COUNTRY_INFO!G141),COUNTRY_INFO!F141+COUNTRY_INFO!G141,COUNTRY_INFO!$M141),0))))</f>
        <v>0</v>
      </c>
      <c r="E141" s="16">
        <f>IF(AND(INTRO!$E$39="Non-endemic",INTRO!$E$37="Non-endemic"),"Not required",IF(INTRO!$E$39="Non-endemic","Treat with DEC",COUNTRY_INFO!P141))</f>
        <v>0</v>
      </c>
      <c r="F141" s="16">
        <f>IF(INTRO!$E$39&lt;&gt;"Non-endemic",COUNTRY_INFO!Q141,"Not required")</f>
        <v>0</v>
      </c>
      <c r="G141" s="15">
        <f>IF(COUNTRY_INFO!H141=1, IF($E141=1,$D141, 0),0)</f>
        <v>0</v>
      </c>
      <c r="H141" s="15">
        <f>IF(INTRO!$E$39&lt;&gt;"Endemic",0, IF(AND(COUNTRY_INFO!$I141=1,$F141&lt;&gt;0),IF(COUNTRY_INFO!M141&gt;=(COUNTRY_INFO!F141+COUNTRY_INFO!G141),COUNTRY_INFO!F141+COUNTRY_INFO!G141,COUNTRY_INFO!$M141), 0))</f>
        <v>0</v>
      </c>
      <c r="I141" s="3"/>
      <c r="J141" s="15">
        <f t="shared" si="29"/>
        <v>0</v>
      </c>
      <c r="K141" s="15">
        <f t="shared" si="30"/>
        <v>0</v>
      </c>
      <c r="L141" s="15">
        <f t="shared" si="31"/>
        <v>0</v>
      </c>
      <c r="M141" s="15">
        <f t="shared" si="32"/>
        <v>0</v>
      </c>
      <c r="N141" s="15">
        <f t="shared" si="33"/>
        <v>0</v>
      </c>
      <c r="O141" s="27"/>
      <c r="P141" s="17">
        <f t="shared" si="34"/>
        <v>0</v>
      </c>
      <c r="Q141" s="17">
        <f t="shared" si="35"/>
        <v>0</v>
      </c>
    </row>
    <row r="142" spans="1:17" x14ac:dyDescent="0.25">
      <c r="A142" s="14" t="str">
        <f>IF(INTRO!$E$39="Non-endemic"," ",IF(COUNTRY_INFO!A142=0," ",COUNTRY_INFO!A142))</f>
        <v>Angola</v>
      </c>
      <c r="B142" s="14" t="str">
        <f>IF(INTRO!$E$39="Non-endemic"," ",IF(COUNTRY_INFO!B142=0," ",COUNTRY_INFO!B142))</f>
        <v>MOXICO</v>
      </c>
      <c r="C142" s="14" t="str">
        <f>IF(INTRO!$E$39="Non-endemic"," ",IF(COUNTRY_INFO!C142=0," ",COUNTRY_INFO!C142))</f>
        <v>MOXICO / LUENA</v>
      </c>
      <c r="D142" s="15">
        <f>IF(INTRO!$E$39="Non-endemic",0,IF(INTRO!$E$39="Endemic but PC is not required",IF(COUNTRY_INFO!$H142=1,COUNTRY_INFO!F142+COUNTRY_INFO!G142,0),IF(COUNTRY_INFO!$H142=1,COUNTRY_INFO!F142+COUNTRY_INFO!G142,IF(COUNTRY_INFO!$I142=1,IF(COUNTRY_INFO!M142&gt;=(COUNTRY_INFO!F142+COUNTRY_INFO!G142),COUNTRY_INFO!F142+COUNTRY_INFO!G142,COUNTRY_INFO!$M142),0))))</f>
        <v>302975</v>
      </c>
      <c r="E142" s="16">
        <f>IF(AND(INTRO!$E$39="Non-endemic",INTRO!$E$37="Non-endemic"),"Not required",IF(INTRO!$E$39="Non-endemic","Treat with DEC",COUNTRY_INFO!P142))</f>
        <v>0</v>
      </c>
      <c r="F142" s="16">
        <f>IF(INTRO!$E$39&lt;&gt;"Non-endemic",COUNTRY_INFO!Q142,"Not required")</f>
        <v>1</v>
      </c>
      <c r="G142" s="15">
        <f>IF(COUNTRY_INFO!H142=1, IF($E142=1,$D142, 0),0)</f>
        <v>0</v>
      </c>
      <c r="H142" s="15">
        <f>IF(INTRO!$E$39&lt;&gt;"Endemic",0, IF(AND(COUNTRY_INFO!$I142=1,$F142&lt;&gt;0),IF(COUNTRY_INFO!M142&gt;=(COUNTRY_INFO!F142+COUNTRY_INFO!G142),COUNTRY_INFO!F142+COUNTRY_INFO!G142,COUNTRY_INFO!$M142), 0))</f>
        <v>302975</v>
      </c>
      <c r="I142" s="3"/>
      <c r="J142" s="15">
        <f t="shared" si="29"/>
        <v>302975</v>
      </c>
      <c r="K142" s="15">
        <f t="shared" si="30"/>
        <v>0</v>
      </c>
      <c r="L142" s="15">
        <f t="shared" si="31"/>
        <v>848330</v>
      </c>
      <c r="M142" s="15">
        <f t="shared" si="32"/>
        <v>0</v>
      </c>
      <c r="N142" s="15">
        <f t="shared" si="33"/>
        <v>848330</v>
      </c>
      <c r="O142" s="27"/>
      <c r="P142" s="17">
        <f t="shared" si="34"/>
        <v>848330</v>
      </c>
      <c r="Q142" s="17">
        <f t="shared" si="35"/>
        <v>1697</v>
      </c>
    </row>
    <row r="143" spans="1:17" x14ac:dyDescent="0.25">
      <c r="A143" s="14" t="str">
        <f>IF(INTRO!$E$39="Non-endemic"," ",IF(COUNTRY_INFO!A143=0," ",COUNTRY_INFO!A143))</f>
        <v>Angola</v>
      </c>
      <c r="B143" s="14" t="str">
        <f>IF(INTRO!$E$39="Non-endemic"," ",IF(COUNTRY_INFO!B143=0," ",COUNTRY_INFO!B143))</f>
        <v>NAMIBE</v>
      </c>
      <c r="C143" s="14" t="str">
        <f>IF(INTRO!$E$39="Non-endemic"," ",IF(COUNTRY_INFO!C143=0," ",COUNTRY_INFO!C143))</f>
        <v>BIBALA</v>
      </c>
      <c r="D143" s="15">
        <f>IF(INTRO!$E$39="Non-endemic",0,IF(INTRO!$E$39="Endemic but PC is not required",IF(COUNTRY_INFO!$H143=1,COUNTRY_INFO!F143+COUNTRY_INFO!G143,0),IF(COUNTRY_INFO!$H143=1,COUNTRY_INFO!F143+COUNTRY_INFO!G143,IF(COUNTRY_INFO!$I143=1,IF(COUNTRY_INFO!M143&gt;=(COUNTRY_INFO!F143+COUNTRY_INFO!G143),COUNTRY_INFO!F143+COUNTRY_INFO!G143,COUNTRY_INFO!$M143),0))))</f>
        <v>0</v>
      </c>
      <c r="E143" s="16">
        <f>IF(AND(INTRO!$E$39="Non-endemic",INTRO!$E$37="Non-endemic"),"Not required",IF(INTRO!$E$39="Non-endemic","Treat with DEC",COUNTRY_INFO!P143))</f>
        <v>0</v>
      </c>
      <c r="F143" s="16">
        <f>IF(INTRO!$E$39&lt;&gt;"Non-endemic",COUNTRY_INFO!Q143,"Not required")</f>
        <v>0</v>
      </c>
      <c r="G143" s="15">
        <f>IF(COUNTRY_INFO!H143=1, IF($E143=1,$D143, 0),0)</f>
        <v>0</v>
      </c>
      <c r="H143" s="15">
        <f>IF(INTRO!$E$39&lt;&gt;"Endemic",0, IF(AND(COUNTRY_INFO!$I143=1,$F143&lt;&gt;0),IF(COUNTRY_INFO!M143&gt;=(COUNTRY_INFO!F143+COUNTRY_INFO!G143),COUNTRY_INFO!F143+COUNTRY_INFO!G143,COUNTRY_INFO!$M143), 0))</f>
        <v>0</v>
      </c>
      <c r="I143" s="3"/>
      <c r="J143" s="15">
        <f t="shared" si="29"/>
        <v>0</v>
      </c>
      <c r="K143" s="15">
        <f t="shared" si="30"/>
        <v>0</v>
      </c>
      <c r="L143" s="15">
        <f t="shared" si="31"/>
        <v>0</v>
      </c>
      <c r="M143" s="15">
        <f t="shared" si="32"/>
        <v>0</v>
      </c>
      <c r="N143" s="15">
        <f t="shared" si="33"/>
        <v>0</v>
      </c>
      <c r="O143" s="27"/>
      <c r="P143" s="17">
        <f t="shared" si="34"/>
        <v>0</v>
      </c>
      <c r="Q143" s="17">
        <f t="shared" si="35"/>
        <v>0</v>
      </c>
    </row>
    <row r="144" spans="1:17" x14ac:dyDescent="0.25">
      <c r="A144" s="14" t="str">
        <f>IF(INTRO!$E$39="Non-endemic"," ",IF(COUNTRY_INFO!A144=0," ",COUNTRY_INFO!A144))</f>
        <v>Angola</v>
      </c>
      <c r="B144" s="14" t="str">
        <f>IF(INTRO!$E$39="Non-endemic"," ",IF(COUNTRY_INFO!B144=0," ",COUNTRY_INFO!B144))</f>
        <v>NAMIBE</v>
      </c>
      <c r="C144" s="14" t="str">
        <f>IF(INTRO!$E$39="Non-endemic"," ",IF(COUNTRY_INFO!C144=0," ",COUNTRY_INFO!C144))</f>
        <v>CAMUCUIO</v>
      </c>
      <c r="D144" s="15">
        <f>IF(INTRO!$E$39="Non-endemic",0,IF(INTRO!$E$39="Endemic but PC is not required",IF(COUNTRY_INFO!$H144=1,COUNTRY_INFO!F144+COUNTRY_INFO!G144,0),IF(COUNTRY_INFO!$H144=1,COUNTRY_INFO!F144+COUNTRY_INFO!G144,IF(COUNTRY_INFO!$I144=1,IF(COUNTRY_INFO!M144&gt;=(COUNTRY_INFO!F144+COUNTRY_INFO!G144),COUNTRY_INFO!F144+COUNTRY_INFO!G144,COUNTRY_INFO!$M144),0))))</f>
        <v>0</v>
      </c>
      <c r="E144" s="16">
        <f>IF(AND(INTRO!$E$39="Non-endemic",INTRO!$E$37="Non-endemic"),"Not required",IF(INTRO!$E$39="Non-endemic","Treat with DEC",COUNTRY_INFO!P144))</f>
        <v>0</v>
      </c>
      <c r="F144" s="16">
        <f>IF(INTRO!$E$39&lt;&gt;"Non-endemic",COUNTRY_INFO!Q144,"Not required")</f>
        <v>0</v>
      </c>
      <c r="G144" s="15">
        <f>IF(COUNTRY_INFO!H144=1, IF($E144=1,$D144, 0),0)</f>
        <v>0</v>
      </c>
      <c r="H144" s="15">
        <f>IF(INTRO!$E$39&lt;&gt;"Endemic",0, IF(AND(COUNTRY_INFO!$I144=1,$F144&lt;&gt;0),IF(COUNTRY_INFO!M144&gt;=(COUNTRY_INFO!F144+COUNTRY_INFO!G144),COUNTRY_INFO!F144+COUNTRY_INFO!G144,COUNTRY_INFO!$M144), 0))</f>
        <v>0</v>
      </c>
      <c r="I144" s="3"/>
      <c r="J144" s="15">
        <f t="shared" si="29"/>
        <v>0</v>
      </c>
      <c r="K144" s="15">
        <f t="shared" si="30"/>
        <v>0</v>
      </c>
      <c r="L144" s="15">
        <f t="shared" si="31"/>
        <v>0</v>
      </c>
      <c r="M144" s="15">
        <f t="shared" si="32"/>
        <v>0</v>
      </c>
      <c r="N144" s="15">
        <f t="shared" si="33"/>
        <v>0</v>
      </c>
      <c r="O144" s="27"/>
      <c r="P144" s="17">
        <f t="shared" si="34"/>
        <v>0</v>
      </c>
      <c r="Q144" s="17">
        <f t="shared" si="35"/>
        <v>0</v>
      </c>
    </row>
    <row r="145" spans="1:17" x14ac:dyDescent="0.25">
      <c r="A145" s="14" t="str">
        <f>IF(INTRO!$E$39="Non-endemic"," ",IF(COUNTRY_INFO!A145=0," ",COUNTRY_INFO!A145))</f>
        <v>Angola</v>
      </c>
      <c r="B145" s="14" t="str">
        <f>IF(INTRO!$E$39="Non-endemic"," ",IF(COUNTRY_INFO!B145=0," ",COUNTRY_INFO!B145))</f>
        <v>NAMIBE</v>
      </c>
      <c r="C145" s="14" t="str">
        <f>IF(INTRO!$E$39="Non-endemic"," ",IF(COUNTRY_INFO!C145=0," ",COUNTRY_INFO!C145))</f>
        <v>NAMIBE</v>
      </c>
      <c r="D145" s="15">
        <f>IF(INTRO!$E$39="Non-endemic",0,IF(INTRO!$E$39="Endemic but PC is not required",IF(COUNTRY_INFO!$H145=1,COUNTRY_INFO!F145+COUNTRY_INFO!G145,0),IF(COUNTRY_INFO!$H145=1,COUNTRY_INFO!F145+COUNTRY_INFO!G145,IF(COUNTRY_INFO!$I145=1,IF(COUNTRY_INFO!M145&gt;=(COUNTRY_INFO!F145+COUNTRY_INFO!G145),COUNTRY_INFO!F145+COUNTRY_INFO!G145,COUNTRY_INFO!$M145),0))))</f>
        <v>0</v>
      </c>
      <c r="E145" s="16">
        <f>IF(AND(INTRO!$E$39="Non-endemic",INTRO!$E$37="Non-endemic"),"Not required",IF(INTRO!$E$39="Non-endemic","Treat with DEC",COUNTRY_INFO!P145))</f>
        <v>0</v>
      </c>
      <c r="F145" s="16">
        <f>IF(INTRO!$E$39&lt;&gt;"Non-endemic",COUNTRY_INFO!Q145,"Not required")</f>
        <v>0</v>
      </c>
      <c r="G145" s="15">
        <f>IF(COUNTRY_INFO!H145=1, IF($E145=1,$D145, 0),0)</f>
        <v>0</v>
      </c>
      <c r="H145" s="15">
        <f>IF(INTRO!$E$39&lt;&gt;"Endemic",0, IF(AND(COUNTRY_INFO!$I145=1,$F145&lt;&gt;0),IF(COUNTRY_INFO!M145&gt;=(COUNTRY_INFO!F145+COUNTRY_INFO!G145),COUNTRY_INFO!F145+COUNTRY_INFO!G145,COUNTRY_INFO!$M145), 0))</f>
        <v>0</v>
      </c>
      <c r="I145" s="3"/>
      <c r="J145" s="15">
        <f t="shared" si="29"/>
        <v>0</v>
      </c>
      <c r="K145" s="15">
        <f t="shared" si="30"/>
        <v>0</v>
      </c>
      <c r="L145" s="15">
        <f t="shared" si="31"/>
        <v>0</v>
      </c>
      <c r="M145" s="15">
        <f t="shared" si="32"/>
        <v>0</v>
      </c>
      <c r="N145" s="15">
        <f t="shared" si="33"/>
        <v>0</v>
      </c>
      <c r="O145" s="27"/>
      <c r="P145" s="17">
        <f t="shared" si="34"/>
        <v>0</v>
      </c>
      <c r="Q145" s="17">
        <f t="shared" si="35"/>
        <v>0</v>
      </c>
    </row>
    <row r="146" spans="1:17" x14ac:dyDescent="0.25">
      <c r="A146" s="14" t="str">
        <f>IF(INTRO!$E$39="Non-endemic"," ",IF(COUNTRY_INFO!A146=0," ",COUNTRY_INFO!A146))</f>
        <v>Angola</v>
      </c>
      <c r="B146" s="14" t="str">
        <f>IF(INTRO!$E$39="Non-endemic"," ",IF(COUNTRY_INFO!B146=0," ",COUNTRY_INFO!B146))</f>
        <v>NAMIBE</v>
      </c>
      <c r="C146" s="14" t="str">
        <f>IF(INTRO!$E$39="Non-endemic"," ",IF(COUNTRY_INFO!C146=0," ",COUNTRY_INFO!C146))</f>
        <v>TOMBUA</v>
      </c>
      <c r="D146" s="15">
        <f>IF(INTRO!$E$39="Non-endemic",0,IF(INTRO!$E$39="Endemic but PC is not required",IF(COUNTRY_INFO!$H146=1,COUNTRY_INFO!F146+COUNTRY_INFO!G146,0),IF(COUNTRY_INFO!$H146=1,COUNTRY_INFO!F146+COUNTRY_INFO!G146,IF(COUNTRY_INFO!$I146=1,IF(COUNTRY_INFO!M146&gt;=(COUNTRY_INFO!F146+COUNTRY_INFO!G146),COUNTRY_INFO!F146+COUNTRY_INFO!G146,COUNTRY_INFO!$M146),0))))</f>
        <v>0</v>
      </c>
      <c r="E146" s="16">
        <f>IF(AND(INTRO!$E$39="Non-endemic",INTRO!$E$37="Non-endemic"),"Not required",IF(INTRO!$E$39="Non-endemic","Treat with DEC",COUNTRY_INFO!P146))</f>
        <v>0</v>
      </c>
      <c r="F146" s="16">
        <f>IF(INTRO!$E$39&lt;&gt;"Non-endemic",COUNTRY_INFO!Q146,"Not required")</f>
        <v>0</v>
      </c>
      <c r="G146" s="15">
        <f>IF(COUNTRY_INFO!H146=1, IF($E146=1,$D146, 0),0)</f>
        <v>0</v>
      </c>
      <c r="H146" s="15">
        <f>IF(INTRO!$E$39&lt;&gt;"Endemic",0, IF(AND(COUNTRY_INFO!$I146=1,$F146&lt;&gt;0),IF(COUNTRY_INFO!M146&gt;=(COUNTRY_INFO!F146+COUNTRY_INFO!G146),COUNTRY_INFO!F146+COUNTRY_INFO!G146,COUNTRY_INFO!$M146), 0))</f>
        <v>0</v>
      </c>
      <c r="I146" s="3"/>
      <c r="J146" s="15">
        <f t="shared" si="29"/>
        <v>0</v>
      </c>
      <c r="K146" s="15">
        <f t="shared" si="30"/>
        <v>0</v>
      </c>
      <c r="L146" s="15">
        <f t="shared" si="31"/>
        <v>0</v>
      </c>
      <c r="M146" s="15">
        <f t="shared" si="32"/>
        <v>0</v>
      </c>
      <c r="N146" s="15">
        <f t="shared" si="33"/>
        <v>0</v>
      </c>
      <c r="O146" s="27"/>
      <c r="P146" s="17">
        <f t="shared" si="34"/>
        <v>0</v>
      </c>
      <c r="Q146" s="17">
        <f t="shared" si="35"/>
        <v>0</v>
      </c>
    </row>
    <row r="147" spans="1:17" x14ac:dyDescent="0.25">
      <c r="A147" s="14" t="str">
        <f>IF(INTRO!$E$39="Non-endemic"," ",IF(COUNTRY_INFO!A147=0," ",COUNTRY_INFO!A147))</f>
        <v>Angola</v>
      </c>
      <c r="B147" s="14" t="str">
        <f>IF(INTRO!$E$39="Non-endemic"," ",IF(COUNTRY_INFO!B147=0," ",COUNTRY_INFO!B147))</f>
        <v>NAMIBE</v>
      </c>
      <c r="C147" s="14" t="str">
        <f>IF(INTRO!$E$39="Non-endemic"," ",IF(COUNTRY_INFO!C147=0," ",COUNTRY_INFO!C147))</f>
        <v>VIREI</v>
      </c>
      <c r="D147" s="15">
        <f>IF(INTRO!$E$39="Non-endemic",0,IF(INTRO!$E$39="Endemic but PC is not required",IF(COUNTRY_INFO!$H147=1,COUNTRY_INFO!F147+COUNTRY_INFO!G147,0),IF(COUNTRY_INFO!$H147=1,COUNTRY_INFO!F147+COUNTRY_INFO!G147,IF(COUNTRY_INFO!$I147=1,IF(COUNTRY_INFO!M147&gt;=(COUNTRY_INFO!F147+COUNTRY_INFO!G147),COUNTRY_INFO!F147+COUNTRY_INFO!G147,COUNTRY_INFO!$M147),0))))</f>
        <v>0</v>
      </c>
      <c r="E147" s="16">
        <f>IF(AND(INTRO!$E$39="Non-endemic",INTRO!$E$37="Non-endemic"),"Not required",IF(INTRO!$E$39="Non-endemic","Treat with DEC",COUNTRY_INFO!P147))</f>
        <v>0</v>
      </c>
      <c r="F147" s="16">
        <f>IF(INTRO!$E$39&lt;&gt;"Non-endemic",COUNTRY_INFO!Q147,"Not required")</f>
        <v>0</v>
      </c>
      <c r="G147" s="15">
        <f>IF(COUNTRY_INFO!H147=1, IF($E147=1,$D147, 0),0)</f>
        <v>0</v>
      </c>
      <c r="H147" s="15">
        <f>IF(INTRO!$E$39&lt;&gt;"Endemic",0, IF(AND(COUNTRY_INFO!$I147=1,$F147&lt;&gt;0),IF(COUNTRY_INFO!M147&gt;=(COUNTRY_INFO!F147+COUNTRY_INFO!G147),COUNTRY_INFO!F147+COUNTRY_INFO!G147,COUNTRY_INFO!$M147), 0))</f>
        <v>0</v>
      </c>
      <c r="I147" s="3"/>
      <c r="J147" s="15">
        <f t="shared" si="29"/>
        <v>0</v>
      </c>
      <c r="K147" s="15">
        <f t="shared" si="30"/>
        <v>0</v>
      </c>
      <c r="L147" s="15">
        <f t="shared" si="31"/>
        <v>0</v>
      </c>
      <c r="M147" s="15">
        <f t="shared" si="32"/>
        <v>0</v>
      </c>
      <c r="N147" s="15">
        <f t="shared" si="33"/>
        <v>0</v>
      </c>
      <c r="O147" s="27"/>
      <c r="P147" s="17">
        <f t="shared" si="34"/>
        <v>0</v>
      </c>
      <c r="Q147" s="17">
        <f t="shared" si="35"/>
        <v>0</v>
      </c>
    </row>
    <row r="148" spans="1:17" x14ac:dyDescent="0.25">
      <c r="A148" s="14" t="str">
        <f>IF(INTRO!$E$39="Non-endemic"," ",IF(COUNTRY_INFO!A148=0," ",COUNTRY_INFO!A148))</f>
        <v>Angola</v>
      </c>
      <c r="B148" s="14" t="str">
        <f>IF(INTRO!$E$39="Non-endemic"," ",IF(COUNTRY_INFO!B148=0," ",COUNTRY_INFO!B148))</f>
        <v>UIGE</v>
      </c>
      <c r="C148" s="14" t="str">
        <f>IF(INTRO!$E$39="Non-endemic"," ",IF(COUNTRY_INFO!C148=0," ",COUNTRY_INFO!C148))</f>
        <v>AMBUILA</v>
      </c>
      <c r="D148" s="15">
        <f>IF(INTRO!$E$39="Non-endemic",0,IF(INTRO!$E$39="Endemic but PC is not required",IF(COUNTRY_INFO!$H148=1,COUNTRY_INFO!F148+COUNTRY_INFO!G148,0),IF(COUNTRY_INFO!$H148=1,COUNTRY_INFO!F148+COUNTRY_INFO!G148,IF(COUNTRY_INFO!$I148=1,IF(COUNTRY_INFO!M148&gt;=(COUNTRY_INFO!F148+COUNTRY_INFO!G148),COUNTRY_INFO!F148+COUNTRY_INFO!G148,COUNTRY_INFO!$M148),0))))</f>
        <v>0</v>
      </c>
      <c r="E148" s="16">
        <f>IF(AND(INTRO!$E$39="Non-endemic",INTRO!$E$37="Non-endemic"),"Not required",IF(INTRO!$E$39="Non-endemic","Treat with DEC",COUNTRY_INFO!P148))</f>
        <v>0</v>
      </c>
      <c r="F148" s="16">
        <f>IF(INTRO!$E$39&lt;&gt;"Non-endemic",COUNTRY_INFO!Q148,"Not required")</f>
        <v>0</v>
      </c>
      <c r="G148" s="15">
        <f>IF(COUNTRY_INFO!H148=1, IF($E148=1,$D148, 0),0)</f>
        <v>0</v>
      </c>
      <c r="H148" s="15">
        <f>IF(INTRO!$E$39&lt;&gt;"Endemic",0, IF(AND(COUNTRY_INFO!$I148=1,$F148&lt;&gt;0),IF(COUNTRY_INFO!M148&gt;=(COUNTRY_INFO!F148+COUNTRY_INFO!G148),COUNTRY_INFO!F148+COUNTRY_INFO!G148,COUNTRY_INFO!$M148), 0))</f>
        <v>0</v>
      </c>
      <c r="I148" s="3"/>
      <c r="J148" s="15">
        <f t="shared" si="29"/>
        <v>0</v>
      </c>
      <c r="K148" s="15">
        <f t="shared" si="30"/>
        <v>0</v>
      </c>
      <c r="L148" s="15">
        <f t="shared" si="31"/>
        <v>0</v>
      </c>
      <c r="M148" s="15">
        <f t="shared" si="32"/>
        <v>0</v>
      </c>
      <c r="N148" s="15">
        <f t="shared" si="33"/>
        <v>0</v>
      </c>
      <c r="O148" s="27"/>
      <c r="P148" s="17">
        <f t="shared" si="34"/>
        <v>0</v>
      </c>
      <c r="Q148" s="17">
        <f t="shared" si="35"/>
        <v>0</v>
      </c>
    </row>
    <row r="149" spans="1:17" x14ac:dyDescent="0.25">
      <c r="A149" s="14" t="str">
        <f>IF(INTRO!$E$39="Non-endemic"," ",IF(COUNTRY_INFO!A149=0," ",COUNTRY_INFO!A149))</f>
        <v>Angola</v>
      </c>
      <c r="B149" s="14" t="str">
        <f>IF(INTRO!$E$39="Non-endemic"," ",IF(COUNTRY_INFO!B149=0," ",COUNTRY_INFO!B149))</f>
        <v>UIGE</v>
      </c>
      <c r="C149" s="14" t="str">
        <f>IF(INTRO!$E$39="Non-endemic"," ",IF(COUNTRY_INFO!C149=0," ",COUNTRY_INFO!C149))</f>
        <v>BEMBE</v>
      </c>
      <c r="D149" s="15">
        <f>IF(INTRO!$E$39="Non-endemic",0,IF(INTRO!$E$39="Endemic but PC is not required",IF(COUNTRY_INFO!$H149=1,COUNTRY_INFO!F149+COUNTRY_INFO!G149,0),IF(COUNTRY_INFO!$H149=1,COUNTRY_INFO!F149+COUNTRY_INFO!G149,IF(COUNTRY_INFO!$I149=1,IF(COUNTRY_INFO!M149&gt;=(COUNTRY_INFO!F149+COUNTRY_INFO!G149),COUNTRY_INFO!F149+COUNTRY_INFO!G149,COUNTRY_INFO!$M149),0))))</f>
        <v>0</v>
      </c>
      <c r="E149" s="16">
        <f>IF(AND(INTRO!$E$39="Non-endemic",INTRO!$E$37="Non-endemic"),"Not required",IF(INTRO!$E$39="Non-endemic","Treat with DEC",COUNTRY_INFO!P149))</f>
        <v>0</v>
      </c>
      <c r="F149" s="16">
        <f>IF(INTRO!$E$39&lt;&gt;"Non-endemic",COUNTRY_INFO!Q149,"Not required")</f>
        <v>0</v>
      </c>
      <c r="G149" s="15">
        <f>IF(COUNTRY_INFO!H149=1, IF($E149=1,$D149, 0),0)</f>
        <v>0</v>
      </c>
      <c r="H149" s="15">
        <f>IF(INTRO!$E$39&lt;&gt;"Endemic",0, IF(AND(COUNTRY_INFO!$I149=1,$F149&lt;&gt;0),IF(COUNTRY_INFO!M149&gt;=(COUNTRY_INFO!F149+COUNTRY_INFO!G149),COUNTRY_INFO!F149+COUNTRY_INFO!G149,COUNTRY_INFO!$M149), 0))</f>
        <v>0</v>
      </c>
      <c r="I149" s="3"/>
      <c r="J149" s="15">
        <f t="shared" si="29"/>
        <v>0</v>
      </c>
      <c r="K149" s="15">
        <f t="shared" si="30"/>
        <v>0</v>
      </c>
      <c r="L149" s="15">
        <f t="shared" si="31"/>
        <v>0</v>
      </c>
      <c r="M149" s="15">
        <f t="shared" si="32"/>
        <v>0</v>
      </c>
      <c r="N149" s="15">
        <f t="shared" si="33"/>
        <v>0</v>
      </c>
      <c r="O149" s="27"/>
      <c r="P149" s="17">
        <f t="shared" si="34"/>
        <v>0</v>
      </c>
      <c r="Q149" s="17">
        <f t="shared" si="35"/>
        <v>0</v>
      </c>
    </row>
    <row r="150" spans="1:17" x14ac:dyDescent="0.25">
      <c r="A150" s="14" t="str">
        <f>IF(INTRO!$E$39="Non-endemic"," ",IF(COUNTRY_INFO!A150=0," ",COUNTRY_INFO!A150))</f>
        <v>Angola</v>
      </c>
      <c r="B150" s="14" t="str">
        <f>IF(INTRO!$E$39="Non-endemic"," ",IF(COUNTRY_INFO!B150=0," ",COUNTRY_INFO!B150))</f>
        <v>UIGE</v>
      </c>
      <c r="C150" s="14" t="str">
        <f>IF(INTRO!$E$39="Non-endemic"," ",IF(COUNTRY_INFO!C150=0," ",COUNTRY_INFO!C150))</f>
        <v>BUENGAS</v>
      </c>
      <c r="D150" s="15">
        <f>IF(INTRO!$E$39="Non-endemic",0,IF(INTRO!$E$39="Endemic but PC is not required",IF(COUNTRY_INFO!$H150=1,COUNTRY_INFO!F150+COUNTRY_INFO!G150,0),IF(COUNTRY_INFO!$H150=1,COUNTRY_INFO!F150+COUNTRY_INFO!G150,IF(COUNTRY_INFO!$I150=1,IF(COUNTRY_INFO!M150&gt;=(COUNTRY_INFO!F150+COUNTRY_INFO!G150),COUNTRY_INFO!F150+COUNTRY_INFO!G150,COUNTRY_INFO!$M150),0))))</f>
        <v>0</v>
      </c>
      <c r="E150" s="16">
        <f>IF(AND(INTRO!$E$39="Non-endemic",INTRO!$E$37="Non-endemic"),"Not required",IF(INTRO!$E$39="Non-endemic","Treat with DEC",COUNTRY_INFO!P150))</f>
        <v>0</v>
      </c>
      <c r="F150" s="16">
        <f>IF(INTRO!$E$39&lt;&gt;"Non-endemic",COUNTRY_INFO!Q150,"Not required")</f>
        <v>0</v>
      </c>
      <c r="G150" s="15">
        <f>IF(COUNTRY_INFO!H150=1, IF($E150=1,$D150, 0),0)</f>
        <v>0</v>
      </c>
      <c r="H150" s="15">
        <f>IF(INTRO!$E$39&lt;&gt;"Endemic",0, IF(AND(COUNTRY_INFO!$I150=1,$F150&lt;&gt;0),IF(COUNTRY_INFO!M150&gt;=(COUNTRY_INFO!F150+COUNTRY_INFO!G150),COUNTRY_INFO!F150+COUNTRY_INFO!G150,COUNTRY_INFO!$M150), 0))</f>
        <v>0</v>
      </c>
      <c r="I150" s="3"/>
      <c r="J150" s="15">
        <f t="shared" si="29"/>
        <v>0</v>
      </c>
      <c r="K150" s="15">
        <f t="shared" si="30"/>
        <v>0</v>
      </c>
      <c r="L150" s="15">
        <f t="shared" si="31"/>
        <v>0</v>
      </c>
      <c r="M150" s="15">
        <f t="shared" si="32"/>
        <v>0</v>
      </c>
      <c r="N150" s="15">
        <f t="shared" si="33"/>
        <v>0</v>
      </c>
      <c r="O150" s="27"/>
      <c r="P150" s="17">
        <f t="shared" si="34"/>
        <v>0</v>
      </c>
      <c r="Q150" s="17">
        <f t="shared" si="35"/>
        <v>0</v>
      </c>
    </row>
    <row r="151" spans="1:17" x14ac:dyDescent="0.25">
      <c r="A151" s="14" t="str">
        <f>IF(INTRO!$E$39="Non-endemic"," ",IF(COUNTRY_INFO!A151=0," ",COUNTRY_INFO!A151))</f>
        <v>Angola</v>
      </c>
      <c r="B151" s="14" t="str">
        <f>IF(INTRO!$E$39="Non-endemic"," ",IF(COUNTRY_INFO!B151=0," ",COUNTRY_INFO!B151))</f>
        <v>UIGE</v>
      </c>
      <c r="C151" s="14" t="str">
        <f>IF(INTRO!$E$39="Non-endemic"," ",IF(COUNTRY_INFO!C151=0," ",COUNTRY_INFO!C151))</f>
        <v>BUNGO</v>
      </c>
      <c r="D151" s="15">
        <f>IF(INTRO!$E$39="Non-endemic",0,IF(INTRO!$E$39="Endemic but PC is not required",IF(COUNTRY_INFO!$H151=1,COUNTRY_INFO!F151+COUNTRY_INFO!G151,0),IF(COUNTRY_INFO!$H151=1,COUNTRY_INFO!F151+COUNTRY_INFO!G151,IF(COUNTRY_INFO!$I151=1,IF(COUNTRY_INFO!M151&gt;=(COUNTRY_INFO!F151+COUNTRY_INFO!G151),COUNTRY_INFO!F151+COUNTRY_INFO!G151,COUNTRY_INFO!$M151),0))))</f>
        <v>33708</v>
      </c>
      <c r="E151" s="16">
        <f>IF(AND(INTRO!$E$39="Non-endemic",INTRO!$E$37="Non-endemic"),"Not required",IF(INTRO!$E$39="Non-endemic","Treat with DEC",COUNTRY_INFO!P151))</f>
        <v>0</v>
      </c>
      <c r="F151" s="16">
        <f>IF(INTRO!$E$39&lt;&gt;"Non-endemic",COUNTRY_INFO!Q151,"Not required")</f>
        <v>1</v>
      </c>
      <c r="G151" s="15">
        <f>IF(COUNTRY_INFO!H151=1, IF($E151=1,$D151, 0),0)</f>
        <v>0</v>
      </c>
      <c r="H151" s="15">
        <f>IF(INTRO!$E$39&lt;&gt;"Endemic",0, IF(AND(COUNTRY_INFO!$I151=1,$F151&lt;&gt;0),IF(COUNTRY_INFO!M151&gt;=(COUNTRY_INFO!F151+COUNTRY_INFO!G151),COUNTRY_INFO!F151+COUNTRY_INFO!G151,COUNTRY_INFO!$M151), 0))</f>
        <v>33708</v>
      </c>
      <c r="I151" s="3"/>
      <c r="J151" s="15">
        <f t="shared" si="29"/>
        <v>33708</v>
      </c>
      <c r="K151" s="15">
        <f t="shared" si="30"/>
        <v>0</v>
      </c>
      <c r="L151" s="15">
        <f t="shared" si="31"/>
        <v>94382.399999999994</v>
      </c>
      <c r="M151" s="15">
        <f t="shared" si="32"/>
        <v>0</v>
      </c>
      <c r="N151" s="15">
        <f t="shared" si="33"/>
        <v>94382.399999999994</v>
      </c>
      <c r="O151" s="27"/>
      <c r="P151" s="17">
        <f t="shared" si="34"/>
        <v>94382.399999999994</v>
      </c>
      <c r="Q151" s="17">
        <f t="shared" si="35"/>
        <v>189</v>
      </c>
    </row>
    <row r="152" spans="1:17" x14ac:dyDescent="0.25">
      <c r="A152" s="14" t="str">
        <f>IF(INTRO!$E$39="Non-endemic"," ",IF(COUNTRY_INFO!A152=0," ",COUNTRY_INFO!A152))</f>
        <v>Angola</v>
      </c>
      <c r="B152" s="14" t="str">
        <f>IF(INTRO!$E$39="Non-endemic"," ",IF(COUNTRY_INFO!B152=0," ",COUNTRY_INFO!B152))</f>
        <v>UIGE</v>
      </c>
      <c r="C152" s="14" t="str">
        <f>IF(INTRO!$E$39="Non-endemic"," ",IF(COUNTRY_INFO!C152=0," ",COUNTRY_INFO!C152))</f>
        <v>CANGOLA</v>
      </c>
      <c r="D152" s="15">
        <f>IF(INTRO!$E$39="Non-endemic",0,IF(INTRO!$E$39="Endemic but PC is not required",IF(COUNTRY_INFO!$H152=1,COUNTRY_INFO!F152+COUNTRY_INFO!G152,0),IF(COUNTRY_INFO!$H152=1,COUNTRY_INFO!F152+COUNTRY_INFO!G152,IF(COUNTRY_INFO!$I152=1,IF(COUNTRY_INFO!M152&gt;=(COUNTRY_INFO!F152+COUNTRY_INFO!G152),COUNTRY_INFO!F152+COUNTRY_INFO!G152,COUNTRY_INFO!$M152),0))))</f>
        <v>0</v>
      </c>
      <c r="E152" s="16">
        <f>IF(AND(INTRO!$E$39="Non-endemic",INTRO!$E$37="Non-endemic"),"Not required",IF(INTRO!$E$39="Non-endemic","Treat with DEC",COUNTRY_INFO!P152))</f>
        <v>0</v>
      </c>
      <c r="F152" s="16">
        <f>IF(INTRO!$E$39&lt;&gt;"Non-endemic",COUNTRY_INFO!Q152,"Not required")</f>
        <v>0</v>
      </c>
      <c r="G152" s="15">
        <f>IF(COUNTRY_INFO!H152=1, IF($E152=1,$D152, 0),0)</f>
        <v>0</v>
      </c>
      <c r="H152" s="15">
        <f>IF(INTRO!$E$39&lt;&gt;"Endemic",0, IF(AND(COUNTRY_INFO!$I152=1,$F152&lt;&gt;0),IF(COUNTRY_INFO!M152&gt;=(COUNTRY_INFO!F152+COUNTRY_INFO!G152),COUNTRY_INFO!F152+COUNTRY_INFO!G152,COUNTRY_INFO!$M152), 0))</f>
        <v>0</v>
      </c>
      <c r="I152" s="3"/>
      <c r="J152" s="15">
        <f t="shared" si="29"/>
        <v>0</v>
      </c>
      <c r="K152" s="15">
        <f t="shared" si="30"/>
        <v>0</v>
      </c>
      <c r="L152" s="15">
        <f t="shared" si="31"/>
        <v>0</v>
      </c>
      <c r="M152" s="15">
        <f t="shared" si="32"/>
        <v>0</v>
      </c>
      <c r="N152" s="15">
        <f t="shared" si="33"/>
        <v>0</v>
      </c>
      <c r="O152" s="27"/>
      <c r="P152" s="17">
        <f t="shared" si="34"/>
        <v>0</v>
      </c>
      <c r="Q152" s="17">
        <f t="shared" si="35"/>
        <v>0</v>
      </c>
    </row>
    <row r="153" spans="1:17" x14ac:dyDescent="0.25">
      <c r="A153" s="14" t="str">
        <f>IF(INTRO!$E$39="Non-endemic"," ",IF(COUNTRY_INFO!A153=0," ",COUNTRY_INFO!A153))</f>
        <v>Angola</v>
      </c>
      <c r="B153" s="14" t="str">
        <f>IF(INTRO!$E$39="Non-endemic"," ",IF(COUNTRY_INFO!B153=0," ",COUNTRY_INFO!B153))</f>
        <v>UIGE</v>
      </c>
      <c r="C153" s="14" t="str">
        <f>IF(INTRO!$E$39="Non-endemic"," ",IF(COUNTRY_INFO!C153=0," ",COUNTRY_INFO!C153))</f>
        <v>DAMBA</v>
      </c>
      <c r="D153" s="15">
        <f>IF(INTRO!$E$39="Non-endemic",0,IF(INTRO!$E$39="Endemic but PC is not required",IF(COUNTRY_INFO!$H153=1,COUNTRY_INFO!F153+COUNTRY_INFO!G153,0),IF(COUNTRY_INFO!$H153=1,COUNTRY_INFO!F153+COUNTRY_INFO!G153,IF(COUNTRY_INFO!$I153=1,IF(COUNTRY_INFO!M153&gt;=(COUNTRY_INFO!F153+COUNTRY_INFO!G153),COUNTRY_INFO!F153+COUNTRY_INFO!G153,COUNTRY_INFO!$M153),0))))</f>
        <v>0</v>
      </c>
      <c r="E153" s="16">
        <f>IF(AND(INTRO!$E$39="Non-endemic",INTRO!$E$37="Non-endemic"),"Not required",IF(INTRO!$E$39="Non-endemic","Treat with DEC",COUNTRY_INFO!P153))</f>
        <v>0</v>
      </c>
      <c r="F153" s="16">
        <f>IF(INTRO!$E$39&lt;&gt;"Non-endemic",COUNTRY_INFO!Q153,"Not required")</f>
        <v>0</v>
      </c>
      <c r="G153" s="15">
        <f>IF(COUNTRY_INFO!H153=1, IF($E153=1,$D153, 0),0)</f>
        <v>0</v>
      </c>
      <c r="H153" s="15">
        <f>IF(INTRO!$E$39&lt;&gt;"Endemic",0, IF(AND(COUNTRY_INFO!$I153=1,$F153&lt;&gt;0),IF(COUNTRY_INFO!M153&gt;=(COUNTRY_INFO!F153+COUNTRY_INFO!G153),COUNTRY_INFO!F153+COUNTRY_INFO!G153,COUNTRY_INFO!$M153), 0))</f>
        <v>0</v>
      </c>
      <c r="I153" s="3"/>
      <c r="J153" s="15">
        <f t="shared" si="29"/>
        <v>0</v>
      </c>
      <c r="K153" s="15">
        <f t="shared" si="30"/>
        <v>0</v>
      </c>
      <c r="L153" s="15">
        <f t="shared" si="31"/>
        <v>0</v>
      </c>
      <c r="M153" s="15">
        <f t="shared" si="32"/>
        <v>0</v>
      </c>
      <c r="N153" s="15">
        <f t="shared" si="33"/>
        <v>0</v>
      </c>
      <c r="O153" s="27"/>
      <c r="P153" s="17">
        <f t="shared" si="34"/>
        <v>0</v>
      </c>
      <c r="Q153" s="17">
        <f t="shared" si="35"/>
        <v>0</v>
      </c>
    </row>
    <row r="154" spans="1:17" x14ac:dyDescent="0.25">
      <c r="A154" s="14" t="str">
        <f>IF(INTRO!$E$39="Non-endemic"," ",IF(COUNTRY_INFO!A154=0," ",COUNTRY_INFO!A154))</f>
        <v>Angola</v>
      </c>
      <c r="B154" s="14" t="str">
        <f>IF(INTRO!$E$39="Non-endemic"," ",IF(COUNTRY_INFO!B154=0," ",COUNTRY_INFO!B154))</f>
        <v>UIGE</v>
      </c>
      <c r="C154" s="14" t="str">
        <f>IF(INTRO!$E$39="Non-endemic"," ",IF(COUNTRY_INFO!C154=0," ",COUNTRY_INFO!C154))</f>
        <v>MAQUELA DO ZOMBO</v>
      </c>
      <c r="D154" s="15">
        <f>IF(INTRO!$E$39="Non-endemic",0,IF(INTRO!$E$39="Endemic but PC is not required",IF(COUNTRY_INFO!$H154=1,COUNTRY_INFO!F154+COUNTRY_INFO!G154,0),IF(COUNTRY_INFO!$H154=1,COUNTRY_INFO!F154+COUNTRY_INFO!G154,IF(COUNTRY_INFO!$I154=1,IF(COUNTRY_INFO!M154&gt;=(COUNTRY_INFO!F154+COUNTRY_INFO!G154),COUNTRY_INFO!F154+COUNTRY_INFO!G154,COUNTRY_INFO!$M154),0))))</f>
        <v>0</v>
      </c>
      <c r="E154" s="16">
        <f>IF(AND(INTRO!$E$39="Non-endemic",INTRO!$E$37="Non-endemic"),"Not required",IF(INTRO!$E$39="Non-endemic","Treat with DEC",COUNTRY_INFO!P154))</f>
        <v>0</v>
      </c>
      <c r="F154" s="16">
        <f>IF(INTRO!$E$39&lt;&gt;"Non-endemic",COUNTRY_INFO!Q154,"Not required")</f>
        <v>0</v>
      </c>
      <c r="G154" s="15">
        <f>IF(COUNTRY_INFO!H154=1, IF($E154=1,$D154, 0),0)</f>
        <v>0</v>
      </c>
      <c r="H154" s="15">
        <f>IF(INTRO!$E$39&lt;&gt;"Endemic",0, IF(AND(COUNTRY_INFO!$I154=1,$F154&lt;&gt;0),IF(COUNTRY_INFO!M154&gt;=(COUNTRY_INFO!F154+COUNTRY_INFO!G154),COUNTRY_INFO!F154+COUNTRY_INFO!G154,COUNTRY_INFO!$M154), 0))</f>
        <v>0</v>
      </c>
      <c r="I154" s="3"/>
      <c r="J154" s="15">
        <f t="shared" si="29"/>
        <v>0</v>
      </c>
      <c r="K154" s="15">
        <f t="shared" si="30"/>
        <v>0</v>
      </c>
      <c r="L154" s="15">
        <f t="shared" si="31"/>
        <v>0</v>
      </c>
      <c r="M154" s="15">
        <f t="shared" si="32"/>
        <v>0</v>
      </c>
      <c r="N154" s="15">
        <f t="shared" si="33"/>
        <v>0</v>
      </c>
      <c r="O154" s="27"/>
      <c r="P154" s="17">
        <f t="shared" si="34"/>
        <v>0</v>
      </c>
      <c r="Q154" s="17">
        <f t="shared" si="35"/>
        <v>0</v>
      </c>
    </row>
    <row r="155" spans="1:17" x14ac:dyDescent="0.25">
      <c r="A155" s="14" t="str">
        <f>IF(INTRO!$E$39="Non-endemic"," ",IF(COUNTRY_INFO!A155=0," ",COUNTRY_INFO!A155))</f>
        <v>Angola</v>
      </c>
      <c r="B155" s="14" t="str">
        <f>IF(INTRO!$E$39="Non-endemic"," ",IF(COUNTRY_INFO!B155=0," ",COUNTRY_INFO!B155))</f>
        <v>UIGE</v>
      </c>
      <c r="C155" s="14" t="str">
        <f>IF(INTRO!$E$39="Non-endemic"," ",IF(COUNTRY_INFO!C155=0," ",COUNTRY_INFO!C155))</f>
        <v>MILUNGA</v>
      </c>
      <c r="D155" s="15">
        <f>IF(INTRO!$E$39="Non-endemic",0,IF(INTRO!$E$39="Endemic but PC is not required",IF(COUNTRY_INFO!$H155=1,COUNTRY_INFO!F155+COUNTRY_INFO!G155,0),IF(COUNTRY_INFO!$H155=1,COUNTRY_INFO!F155+COUNTRY_INFO!G155,IF(COUNTRY_INFO!$I155=1,IF(COUNTRY_INFO!M155&gt;=(COUNTRY_INFO!F155+COUNTRY_INFO!G155),COUNTRY_INFO!F155+COUNTRY_INFO!G155,COUNTRY_INFO!$M155),0))))</f>
        <v>0</v>
      </c>
      <c r="E155" s="16">
        <f>IF(AND(INTRO!$E$39="Non-endemic",INTRO!$E$37="Non-endemic"),"Not required",IF(INTRO!$E$39="Non-endemic","Treat with DEC",COUNTRY_INFO!P155))</f>
        <v>0</v>
      </c>
      <c r="F155" s="16">
        <f>IF(INTRO!$E$39&lt;&gt;"Non-endemic",COUNTRY_INFO!Q155,"Not required")</f>
        <v>0</v>
      </c>
      <c r="G155" s="15">
        <f>IF(COUNTRY_INFO!H155=1, IF($E155=1,$D155, 0),0)</f>
        <v>0</v>
      </c>
      <c r="H155" s="15">
        <f>IF(INTRO!$E$39&lt;&gt;"Endemic",0, IF(AND(COUNTRY_INFO!$I155=1,$F155&lt;&gt;0),IF(COUNTRY_INFO!M155&gt;=(COUNTRY_INFO!F155+COUNTRY_INFO!G155),COUNTRY_INFO!F155+COUNTRY_INFO!G155,COUNTRY_INFO!$M155), 0))</f>
        <v>0</v>
      </c>
      <c r="I155" s="3"/>
      <c r="J155" s="15">
        <f t="shared" si="29"/>
        <v>0</v>
      </c>
      <c r="K155" s="15">
        <f t="shared" si="30"/>
        <v>0</v>
      </c>
      <c r="L155" s="15">
        <f t="shared" si="31"/>
        <v>0</v>
      </c>
      <c r="M155" s="15">
        <f t="shared" si="32"/>
        <v>0</v>
      </c>
      <c r="N155" s="15">
        <f t="shared" si="33"/>
        <v>0</v>
      </c>
      <c r="O155" s="27"/>
      <c r="P155" s="17">
        <f t="shared" si="34"/>
        <v>0</v>
      </c>
      <c r="Q155" s="17">
        <f t="shared" si="35"/>
        <v>0</v>
      </c>
    </row>
    <row r="156" spans="1:17" x14ac:dyDescent="0.25">
      <c r="A156" s="14" t="str">
        <f>IF(INTRO!$E$39="Non-endemic"," ",IF(COUNTRY_INFO!A156=0," ",COUNTRY_INFO!A156))</f>
        <v>Angola</v>
      </c>
      <c r="B156" s="14" t="str">
        <f>IF(INTRO!$E$39="Non-endemic"," ",IF(COUNTRY_INFO!B156=0," ",COUNTRY_INFO!B156))</f>
        <v>UIGE</v>
      </c>
      <c r="C156" s="14" t="str">
        <f>IF(INTRO!$E$39="Non-endemic"," ",IF(COUNTRY_INFO!C156=0," ",COUNTRY_INFO!C156))</f>
        <v>MUCABA</v>
      </c>
      <c r="D156" s="15">
        <f>IF(INTRO!$E$39="Non-endemic",0,IF(INTRO!$E$39="Endemic but PC is not required",IF(COUNTRY_INFO!$H156=1,COUNTRY_INFO!F156+COUNTRY_INFO!G156,0),IF(COUNTRY_INFO!$H156=1,COUNTRY_INFO!F156+COUNTRY_INFO!G156,IF(COUNTRY_INFO!$I156=1,IF(COUNTRY_INFO!M156&gt;=(COUNTRY_INFO!F156+COUNTRY_INFO!G156),COUNTRY_INFO!F156+COUNTRY_INFO!G156,COUNTRY_INFO!$M156),0))))</f>
        <v>0</v>
      </c>
      <c r="E156" s="16">
        <f>IF(AND(INTRO!$E$39="Non-endemic",INTRO!$E$37="Non-endemic"),"Not required",IF(INTRO!$E$39="Non-endemic","Treat with DEC",COUNTRY_INFO!P156))</f>
        <v>0</v>
      </c>
      <c r="F156" s="16">
        <f>IF(INTRO!$E$39&lt;&gt;"Non-endemic",COUNTRY_INFO!Q156,"Not required")</f>
        <v>0</v>
      </c>
      <c r="G156" s="15">
        <f>IF(COUNTRY_INFO!H156=1, IF($E156=1,$D156, 0),0)</f>
        <v>0</v>
      </c>
      <c r="H156" s="15">
        <f>IF(INTRO!$E$39&lt;&gt;"Endemic",0, IF(AND(COUNTRY_INFO!$I156=1,$F156&lt;&gt;0),IF(COUNTRY_INFO!M156&gt;=(COUNTRY_INFO!F156+COUNTRY_INFO!G156),COUNTRY_INFO!F156+COUNTRY_INFO!G156,COUNTRY_INFO!$M156), 0))</f>
        <v>0</v>
      </c>
      <c r="I156" s="3"/>
      <c r="J156" s="15">
        <f t="shared" si="29"/>
        <v>0</v>
      </c>
      <c r="K156" s="15">
        <f t="shared" si="30"/>
        <v>0</v>
      </c>
      <c r="L156" s="15">
        <f t="shared" si="31"/>
        <v>0</v>
      </c>
      <c r="M156" s="15">
        <f t="shared" si="32"/>
        <v>0</v>
      </c>
      <c r="N156" s="15">
        <f t="shared" si="33"/>
        <v>0</v>
      </c>
      <c r="O156" s="27"/>
      <c r="P156" s="17">
        <f t="shared" si="34"/>
        <v>0</v>
      </c>
      <c r="Q156" s="17">
        <f t="shared" si="35"/>
        <v>0</v>
      </c>
    </row>
    <row r="157" spans="1:17" x14ac:dyDescent="0.25">
      <c r="A157" s="14" t="str">
        <f>IF(INTRO!$E$39="Non-endemic"," ",IF(COUNTRY_INFO!A157=0," ",COUNTRY_INFO!A157))</f>
        <v>Angola</v>
      </c>
      <c r="B157" s="14" t="str">
        <f>IF(INTRO!$E$39="Non-endemic"," ",IF(COUNTRY_INFO!B157=0," ",COUNTRY_INFO!B157))</f>
        <v>UIGE</v>
      </c>
      <c r="C157" s="14" t="str">
        <f>IF(INTRO!$E$39="Non-endemic"," ",IF(COUNTRY_INFO!C157=0," ",COUNTRY_INFO!C157))</f>
        <v>NEGAGE</v>
      </c>
      <c r="D157" s="15">
        <f>IF(INTRO!$E$39="Non-endemic",0,IF(INTRO!$E$39="Endemic but PC is not required",IF(COUNTRY_INFO!$H157=1,COUNTRY_INFO!F157+COUNTRY_INFO!G157,0),IF(COUNTRY_INFO!$H157=1,COUNTRY_INFO!F157+COUNTRY_INFO!G157,IF(COUNTRY_INFO!$I157=1,IF(COUNTRY_INFO!M157&gt;=(COUNTRY_INFO!F157+COUNTRY_INFO!G157),COUNTRY_INFO!F157+COUNTRY_INFO!G157,COUNTRY_INFO!$M157),0))))</f>
        <v>117017</v>
      </c>
      <c r="E157" s="16">
        <f>IF(AND(INTRO!$E$39="Non-endemic",INTRO!$E$37="Non-endemic"),"Not required",IF(INTRO!$E$39="Non-endemic","Treat with DEC",COUNTRY_INFO!P157))</f>
        <v>0</v>
      </c>
      <c r="F157" s="16">
        <f>IF(INTRO!$E$39&lt;&gt;"Non-endemic",COUNTRY_INFO!Q157,"Not required")</f>
        <v>1</v>
      </c>
      <c r="G157" s="15">
        <f>IF(COUNTRY_INFO!H157=1, IF($E157=1,$D157, 0),0)</f>
        <v>0</v>
      </c>
      <c r="H157" s="15">
        <f>IF(INTRO!$E$39&lt;&gt;"Endemic",0, IF(AND(COUNTRY_INFO!$I157=1,$F157&lt;&gt;0),IF(COUNTRY_INFO!M157&gt;=(COUNTRY_INFO!F157+COUNTRY_INFO!G157),COUNTRY_INFO!F157+COUNTRY_INFO!G157,COUNTRY_INFO!$M157), 0))</f>
        <v>117017</v>
      </c>
      <c r="I157" s="3"/>
      <c r="J157" s="15">
        <f t="shared" si="29"/>
        <v>117017</v>
      </c>
      <c r="K157" s="15">
        <f t="shared" si="30"/>
        <v>0</v>
      </c>
      <c r="L157" s="15">
        <f t="shared" si="31"/>
        <v>327647.59999999998</v>
      </c>
      <c r="M157" s="15">
        <f t="shared" si="32"/>
        <v>0</v>
      </c>
      <c r="N157" s="15">
        <f t="shared" si="33"/>
        <v>327647.59999999998</v>
      </c>
      <c r="O157" s="27"/>
      <c r="P157" s="17">
        <f t="shared" si="34"/>
        <v>327647.59999999998</v>
      </c>
      <c r="Q157" s="17">
        <f t="shared" si="35"/>
        <v>656</v>
      </c>
    </row>
    <row r="158" spans="1:17" x14ac:dyDescent="0.25">
      <c r="A158" s="14" t="str">
        <f>IF(INTRO!$E$39="Non-endemic"," ",IF(COUNTRY_INFO!A158=0," ",COUNTRY_INFO!A158))</f>
        <v>Angola</v>
      </c>
      <c r="B158" s="14" t="str">
        <f>IF(INTRO!$E$39="Non-endemic"," ",IF(COUNTRY_INFO!B158=0," ",COUNTRY_INFO!B158))</f>
        <v>UIGE</v>
      </c>
      <c r="C158" s="14" t="str">
        <f>IF(INTRO!$E$39="Non-endemic"," ",IF(COUNTRY_INFO!C158=0," ",COUNTRY_INFO!C158))</f>
        <v>PURI</v>
      </c>
      <c r="D158" s="15">
        <f>IF(INTRO!$E$39="Non-endemic",0,IF(INTRO!$E$39="Endemic but PC is not required",IF(COUNTRY_INFO!$H158=1,COUNTRY_INFO!F158+COUNTRY_INFO!G158,0),IF(COUNTRY_INFO!$H158=1,COUNTRY_INFO!F158+COUNTRY_INFO!G158,IF(COUNTRY_INFO!$I158=1,IF(COUNTRY_INFO!M158&gt;=(COUNTRY_INFO!F158+COUNTRY_INFO!G158),COUNTRY_INFO!F158+COUNTRY_INFO!G158,COUNTRY_INFO!$M158),0))))</f>
        <v>30653</v>
      </c>
      <c r="E158" s="16">
        <f>IF(AND(INTRO!$E$39="Non-endemic",INTRO!$E$37="Non-endemic"),"Not required",IF(INTRO!$E$39="Non-endemic","Treat with DEC",COUNTRY_INFO!P158))</f>
        <v>0</v>
      </c>
      <c r="F158" s="16">
        <f>IF(INTRO!$E$39&lt;&gt;"Non-endemic",COUNTRY_INFO!Q158,"Not required")</f>
        <v>1</v>
      </c>
      <c r="G158" s="15">
        <f>IF(COUNTRY_INFO!H158=1, IF($E158=1,$D158, 0),0)</f>
        <v>0</v>
      </c>
      <c r="H158" s="15">
        <f>IF(INTRO!$E$39&lt;&gt;"Endemic",0, IF(AND(COUNTRY_INFO!$I158=1,$F158&lt;&gt;0),IF(COUNTRY_INFO!M158&gt;=(COUNTRY_INFO!F158+COUNTRY_INFO!G158),COUNTRY_INFO!F158+COUNTRY_INFO!G158,COUNTRY_INFO!$M158), 0))</f>
        <v>30653</v>
      </c>
      <c r="I158" s="3"/>
      <c r="J158" s="15">
        <f t="shared" si="29"/>
        <v>30653</v>
      </c>
      <c r="K158" s="15">
        <f t="shared" si="30"/>
        <v>0</v>
      </c>
      <c r="L158" s="15">
        <f t="shared" si="31"/>
        <v>85828.4</v>
      </c>
      <c r="M158" s="15">
        <f t="shared" si="32"/>
        <v>0</v>
      </c>
      <c r="N158" s="15">
        <f t="shared" si="33"/>
        <v>85828.4</v>
      </c>
      <c r="O158" s="27"/>
      <c r="P158" s="17">
        <f t="shared" si="34"/>
        <v>85828.4</v>
      </c>
      <c r="Q158" s="17">
        <f t="shared" si="35"/>
        <v>172</v>
      </c>
    </row>
    <row r="159" spans="1:17" x14ac:dyDescent="0.25">
      <c r="A159" s="14" t="str">
        <f>IF(INTRO!$E$39="Non-endemic"," ",IF(COUNTRY_INFO!A159=0," ",COUNTRY_INFO!A159))</f>
        <v>Angola</v>
      </c>
      <c r="B159" s="14" t="str">
        <f>IF(INTRO!$E$39="Non-endemic"," ",IF(COUNTRY_INFO!B159=0," ",COUNTRY_INFO!B159))</f>
        <v>UIGE</v>
      </c>
      <c r="C159" s="14" t="str">
        <f>IF(INTRO!$E$39="Non-endemic"," ",IF(COUNTRY_INFO!C159=0," ",COUNTRY_INFO!C159))</f>
        <v>QUIMBELE</v>
      </c>
      <c r="D159" s="15">
        <f>IF(INTRO!$E$39="Non-endemic",0,IF(INTRO!$E$39="Endemic but PC is not required",IF(COUNTRY_INFO!$H159=1,COUNTRY_INFO!F159+COUNTRY_INFO!G159,0),IF(COUNTRY_INFO!$H159=1,COUNTRY_INFO!F159+COUNTRY_INFO!G159,IF(COUNTRY_INFO!$I159=1,IF(COUNTRY_INFO!M159&gt;=(COUNTRY_INFO!F159+COUNTRY_INFO!G159),COUNTRY_INFO!F159+COUNTRY_INFO!G159,COUNTRY_INFO!$M159),0))))</f>
        <v>0</v>
      </c>
      <c r="E159" s="16">
        <f>IF(AND(INTRO!$E$39="Non-endemic",INTRO!$E$37="Non-endemic"),"Not required",IF(INTRO!$E$39="Non-endemic","Treat with DEC",COUNTRY_INFO!P159))</f>
        <v>0</v>
      </c>
      <c r="F159" s="16">
        <f>IF(INTRO!$E$39&lt;&gt;"Non-endemic",COUNTRY_INFO!Q159,"Not required")</f>
        <v>0</v>
      </c>
      <c r="G159" s="15">
        <f>IF(COUNTRY_INFO!H159=1, IF($E159=1,$D159, 0),0)</f>
        <v>0</v>
      </c>
      <c r="H159" s="15">
        <f>IF(INTRO!$E$39&lt;&gt;"Endemic",0, IF(AND(COUNTRY_INFO!$I159=1,$F159&lt;&gt;0),IF(COUNTRY_INFO!M159&gt;=(COUNTRY_INFO!F159+COUNTRY_INFO!G159),COUNTRY_INFO!F159+COUNTRY_INFO!G159,COUNTRY_INFO!$M159), 0))</f>
        <v>0</v>
      </c>
      <c r="I159" s="3"/>
      <c r="J159" s="15">
        <f t="shared" si="29"/>
        <v>0</v>
      </c>
      <c r="K159" s="15">
        <f t="shared" si="30"/>
        <v>0</v>
      </c>
      <c r="L159" s="15">
        <f t="shared" si="31"/>
        <v>0</v>
      </c>
      <c r="M159" s="15">
        <f t="shared" si="32"/>
        <v>0</v>
      </c>
      <c r="N159" s="15">
        <f t="shared" si="33"/>
        <v>0</v>
      </c>
      <c r="O159" s="27"/>
      <c r="P159" s="17">
        <f t="shared" si="34"/>
        <v>0</v>
      </c>
      <c r="Q159" s="17">
        <f t="shared" si="35"/>
        <v>0</v>
      </c>
    </row>
    <row r="160" spans="1:17" x14ac:dyDescent="0.25">
      <c r="A160" s="14" t="str">
        <f>IF(INTRO!$E$39="Non-endemic"," ",IF(COUNTRY_INFO!A160=0," ",COUNTRY_INFO!A160))</f>
        <v>Angola</v>
      </c>
      <c r="B160" s="14" t="str">
        <f>IF(INTRO!$E$39="Non-endemic"," ",IF(COUNTRY_INFO!B160=0," ",COUNTRY_INFO!B160))</f>
        <v>UIGE</v>
      </c>
      <c r="C160" s="14" t="str">
        <f>IF(INTRO!$E$39="Non-endemic"," ",IF(COUNTRY_INFO!C160=0," ",COUNTRY_INFO!C160))</f>
        <v>QUITEXE</v>
      </c>
      <c r="D160" s="15">
        <f>IF(INTRO!$E$39="Non-endemic",0,IF(INTRO!$E$39="Endemic but PC is not required",IF(COUNTRY_INFO!$H160=1,COUNTRY_INFO!F160+COUNTRY_INFO!G160,0),IF(COUNTRY_INFO!$H160=1,COUNTRY_INFO!F160+COUNTRY_INFO!G160,IF(COUNTRY_INFO!$I160=1,IF(COUNTRY_INFO!M160&gt;=(COUNTRY_INFO!F160+COUNTRY_INFO!G160),COUNTRY_INFO!F160+COUNTRY_INFO!G160,COUNTRY_INFO!$M160),0))))</f>
        <v>28344</v>
      </c>
      <c r="E160" s="16">
        <f>IF(AND(INTRO!$E$39="Non-endemic",INTRO!$E$37="Non-endemic"),"Not required",IF(INTRO!$E$39="Non-endemic","Treat with DEC",COUNTRY_INFO!P160))</f>
        <v>0</v>
      </c>
      <c r="F160" s="16">
        <f>IF(INTRO!$E$39&lt;&gt;"Non-endemic",COUNTRY_INFO!Q160,"Not required")</f>
        <v>1</v>
      </c>
      <c r="G160" s="15">
        <f>IF(COUNTRY_INFO!H160=1, IF($E160=1,$D160, 0),0)</f>
        <v>0</v>
      </c>
      <c r="H160" s="15">
        <f>IF(INTRO!$E$39&lt;&gt;"Endemic",0, IF(AND(COUNTRY_INFO!$I160=1,$F160&lt;&gt;0),IF(COUNTRY_INFO!M160&gt;=(COUNTRY_INFO!F160+COUNTRY_INFO!G160),COUNTRY_INFO!F160+COUNTRY_INFO!G160,COUNTRY_INFO!$M160), 0))</f>
        <v>28344</v>
      </c>
      <c r="I160" s="3"/>
      <c r="J160" s="15">
        <f t="shared" si="29"/>
        <v>28344</v>
      </c>
      <c r="K160" s="15">
        <f t="shared" si="30"/>
        <v>0</v>
      </c>
      <c r="L160" s="15">
        <f t="shared" si="31"/>
        <v>79363.199999999997</v>
      </c>
      <c r="M160" s="15">
        <f t="shared" si="32"/>
        <v>0</v>
      </c>
      <c r="N160" s="15">
        <f t="shared" si="33"/>
        <v>79363.199999999997</v>
      </c>
      <c r="O160" s="27"/>
      <c r="P160" s="17">
        <f t="shared" si="34"/>
        <v>79363.199999999997</v>
      </c>
      <c r="Q160" s="17">
        <f t="shared" si="35"/>
        <v>159</v>
      </c>
    </row>
    <row r="161" spans="1:17" x14ac:dyDescent="0.25">
      <c r="A161" s="14" t="str">
        <f>IF(INTRO!$E$39="Non-endemic"," ",IF(COUNTRY_INFO!A161=0," ",COUNTRY_INFO!A161))</f>
        <v>Angola</v>
      </c>
      <c r="B161" s="14" t="str">
        <f>IF(INTRO!$E$39="Non-endemic"," ",IF(COUNTRY_INFO!B161=0," ",COUNTRY_INFO!B161))</f>
        <v>UIGE</v>
      </c>
      <c r="C161" s="14" t="str">
        <f>IF(INTRO!$E$39="Non-endemic"," ",IF(COUNTRY_INFO!C161=0," ",COUNTRY_INFO!C161))</f>
        <v>SANZA POMBO</v>
      </c>
      <c r="D161" s="15">
        <f>IF(INTRO!$E$39="Non-endemic",0,IF(INTRO!$E$39="Endemic but PC is not required",IF(COUNTRY_INFO!$H161=1,COUNTRY_INFO!F161+COUNTRY_INFO!G161,0),IF(COUNTRY_INFO!$H161=1,COUNTRY_INFO!F161+COUNTRY_INFO!G161,IF(COUNTRY_INFO!$I161=1,IF(COUNTRY_INFO!M161&gt;=(COUNTRY_INFO!F161+COUNTRY_INFO!G161),COUNTRY_INFO!F161+COUNTRY_INFO!G161,COUNTRY_INFO!$M161),0))))</f>
        <v>0</v>
      </c>
      <c r="E161" s="16">
        <f>IF(AND(INTRO!$E$39="Non-endemic",INTRO!$E$37="Non-endemic"),"Not required",IF(INTRO!$E$39="Non-endemic","Treat with DEC",COUNTRY_INFO!P161))</f>
        <v>0</v>
      </c>
      <c r="F161" s="16">
        <f>IF(INTRO!$E$39&lt;&gt;"Non-endemic",COUNTRY_INFO!Q161,"Not required")</f>
        <v>0</v>
      </c>
      <c r="G161" s="15">
        <f>IF(COUNTRY_INFO!H161=1, IF($E161=1,$D161, 0),0)</f>
        <v>0</v>
      </c>
      <c r="H161" s="15">
        <f>IF(INTRO!$E$39&lt;&gt;"Endemic",0, IF(AND(COUNTRY_INFO!$I161=1,$F161&lt;&gt;0),IF(COUNTRY_INFO!M161&gt;=(COUNTRY_INFO!F161+COUNTRY_INFO!G161),COUNTRY_INFO!F161+COUNTRY_INFO!G161,COUNTRY_INFO!$M161), 0))</f>
        <v>0</v>
      </c>
      <c r="I161" s="3"/>
      <c r="J161" s="15">
        <f t="shared" si="29"/>
        <v>0</v>
      </c>
      <c r="K161" s="15">
        <f t="shared" si="30"/>
        <v>0</v>
      </c>
      <c r="L161" s="15">
        <f t="shared" si="31"/>
        <v>0</v>
      </c>
      <c r="M161" s="15">
        <f t="shared" si="32"/>
        <v>0</v>
      </c>
      <c r="N161" s="15">
        <f t="shared" si="33"/>
        <v>0</v>
      </c>
      <c r="O161" s="27"/>
      <c r="P161" s="17">
        <f t="shared" si="34"/>
        <v>0</v>
      </c>
      <c r="Q161" s="17">
        <f t="shared" si="35"/>
        <v>0</v>
      </c>
    </row>
    <row r="162" spans="1:17" x14ac:dyDescent="0.25">
      <c r="A162" s="14" t="str">
        <f>IF(INTRO!$E$39="Non-endemic"," ",IF(COUNTRY_INFO!A162=0," ",COUNTRY_INFO!A162))</f>
        <v>Angola</v>
      </c>
      <c r="B162" s="14" t="str">
        <f>IF(INTRO!$E$39="Non-endemic"," ",IF(COUNTRY_INFO!B162=0," ",COUNTRY_INFO!B162))</f>
        <v>UIGE</v>
      </c>
      <c r="C162" s="14" t="str">
        <f>IF(INTRO!$E$39="Non-endemic"," ",IF(COUNTRY_INFO!C162=0," ",COUNTRY_INFO!C162))</f>
        <v>SONGO</v>
      </c>
      <c r="D162" s="15">
        <f>IF(INTRO!$E$39="Non-endemic",0,IF(INTRO!$E$39="Endemic but PC is not required",IF(COUNTRY_INFO!$H162=1,COUNTRY_INFO!F162+COUNTRY_INFO!G162,0),IF(COUNTRY_INFO!$H162=1,COUNTRY_INFO!F162+COUNTRY_INFO!G162,IF(COUNTRY_INFO!$I162=1,IF(COUNTRY_INFO!M162&gt;=(COUNTRY_INFO!F162+COUNTRY_INFO!G162),COUNTRY_INFO!F162+COUNTRY_INFO!G162,COUNTRY_INFO!$M162),0))))</f>
        <v>53860</v>
      </c>
      <c r="E162" s="16">
        <f>IF(AND(INTRO!$E$39="Non-endemic",INTRO!$E$37="Non-endemic"),"Not required",IF(INTRO!$E$39="Non-endemic","Treat with DEC",COUNTRY_INFO!P162))</f>
        <v>0</v>
      </c>
      <c r="F162" s="16">
        <f>IF(INTRO!$E$39&lt;&gt;"Non-endemic",COUNTRY_INFO!Q162,"Not required")</f>
        <v>1</v>
      </c>
      <c r="G162" s="15">
        <f>IF(COUNTRY_INFO!H162=1, IF($E162=1,$D162, 0),0)</f>
        <v>0</v>
      </c>
      <c r="H162" s="15">
        <f>IF(INTRO!$E$39&lt;&gt;"Endemic",0, IF(AND(COUNTRY_INFO!$I162=1,$F162&lt;&gt;0),IF(COUNTRY_INFO!M162&gt;=(COUNTRY_INFO!F162+COUNTRY_INFO!G162),COUNTRY_INFO!F162+COUNTRY_INFO!G162,COUNTRY_INFO!$M162), 0))</f>
        <v>53860</v>
      </c>
      <c r="I162" s="3"/>
      <c r="J162" s="15">
        <f t="shared" si="29"/>
        <v>53860</v>
      </c>
      <c r="K162" s="15">
        <f t="shared" si="30"/>
        <v>0</v>
      </c>
      <c r="L162" s="15">
        <f t="shared" si="31"/>
        <v>150808</v>
      </c>
      <c r="M162" s="15">
        <f t="shared" si="32"/>
        <v>0</v>
      </c>
      <c r="N162" s="15">
        <f t="shared" si="33"/>
        <v>150808</v>
      </c>
      <c r="O162" s="27"/>
      <c r="P162" s="17">
        <f t="shared" si="34"/>
        <v>150808</v>
      </c>
      <c r="Q162" s="17">
        <f t="shared" si="35"/>
        <v>302</v>
      </c>
    </row>
    <row r="163" spans="1:17" x14ac:dyDescent="0.25">
      <c r="A163" s="14" t="str">
        <f>IF(INTRO!$E$39="Non-endemic"," ",IF(COUNTRY_INFO!A163=0," ",COUNTRY_INFO!A163))</f>
        <v>Angola</v>
      </c>
      <c r="B163" s="14" t="str">
        <f>IF(INTRO!$E$39="Non-endemic"," ",IF(COUNTRY_INFO!B163=0," ",COUNTRY_INFO!B163))</f>
        <v>UIGE</v>
      </c>
      <c r="C163" s="14" t="str">
        <f>IF(INTRO!$E$39="Non-endemic"," ",IF(COUNTRY_INFO!C163=0," ",COUNTRY_INFO!C163))</f>
        <v>UIGE</v>
      </c>
      <c r="D163" s="15">
        <f>IF(INTRO!$E$39="Non-endemic",0,IF(INTRO!$E$39="Endemic but PC is not required",IF(COUNTRY_INFO!$H163=1,COUNTRY_INFO!F163+COUNTRY_INFO!G163,0),IF(COUNTRY_INFO!$H163=1,COUNTRY_INFO!F163+COUNTRY_INFO!G163,IF(COUNTRY_INFO!$I163=1,IF(COUNTRY_INFO!M163&gt;=(COUNTRY_INFO!F163+COUNTRY_INFO!G163),COUNTRY_INFO!F163+COUNTRY_INFO!G163,COUNTRY_INFO!$M163),0))))</f>
        <v>0</v>
      </c>
      <c r="E163" s="16">
        <f>IF(AND(INTRO!$E$39="Non-endemic",INTRO!$E$37="Non-endemic"),"Not required",IF(INTRO!$E$39="Non-endemic","Treat with DEC",COUNTRY_INFO!P163))</f>
        <v>0</v>
      </c>
      <c r="F163" s="16">
        <f>IF(INTRO!$E$39&lt;&gt;"Non-endemic",COUNTRY_INFO!Q163,"Not required")</f>
        <v>0</v>
      </c>
      <c r="G163" s="15">
        <f>IF(COUNTRY_INFO!H163=1, IF($E163=1,$D163, 0),0)</f>
        <v>0</v>
      </c>
      <c r="H163" s="15">
        <f>IF(INTRO!$E$39&lt;&gt;"Endemic",0, IF(AND(COUNTRY_INFO!$I163=1,$F163&lt;&gt;0),IF(COUNTRY_INFO!M163&gt;=(COUNTRY_INFO!F163+COUNTRY_INFO!G163),COUNTRY_INFO!F163+COUNTRY_INFO!G163,COUNTRY_INFO!$M163), 0))</f>
        <v>0</v>
      </c>
      <c r="I163" s="3"/>
      <c r="J163" s="15">
        <f t="shared" si="29"/>
        <v>0</v>
      </c>
      <c r="K163" s="15">
        <f t="shared" si="30"/>
        <v>0</v>
      </c>
      <c r="L163" s="15">
        <f t="shared" si="31"/>
        <v>0</v>
      </c>
      <c r="M163" s="15">
        <f t="shared" si="32"/>
        <v>0</v>
      </c>
      <c r="N163" s="15">
        <f t="shared" si="33"/>
        <v>0</v>
      </c>
      <c r="O163" s="27"/>
      <c r="P163" s="17">
        <f t="shared" si="34"/>
        <v>0</v>
      </c>
      <c r="Q163" s="17">
        <f t="shared" si="35"/>
        <v>0</v>
      </c>
    </row>
    <row r="164" spans="1:17" x14ac:dyDescent="0.25">
      <c r="A164" s="14" t="str">
        <f>IF(INTRO!$E$39="Non-endemic"," ",IF(COUNTRY_INFO!A164=0," ",COUNTRY_INFO!A164))</f>
        <v>Angola</v>
      </c>
      <c r="B164" s="14" t="str">
        <f>IF(INTRO!$E$39="Non-endemic"," ",IF(COUNTRY_INFO!B164=0," ",COUNTRY_INFO!B164))</f>
        <v>ZAIRE</v>
      </c>
      <c r="C164" s="14" t="str">
        <f>IF(INTRO!$E$39="Non-endemic"," ",IF(COUNTRY_INFO!C164=0," ",COUNTRY_INFO!C164))</f>
        <v>CUIMBA</v>
      </c>
      <c r="D164" s="15">
        <f>IF(INTRO!$E$39="Non-endemic",0,IF(INTRO!$E$39="Endemic but PC is not required",IF(COUNTRY_INFO!$H164=1,COUNTRY_INFO!F164+COUNTRY_INFO!G164,0),IF(COUNTRY_INFO!$H164=1,COUNTRY_INFO!F164+COUNTRY_INFO!G164,IF(COUNTRY_INFO!$I164=1,IF(COUNTRY_INFO!M164&gt;=(COUNTRY_INFO!F164+COUNTRY_INFO!G164),COUNTRY_INFO!F164+COUNTRY_INFO!G164,COUNTRY_INFO!$M164),0))))</f>
        <v>0</v>
      </c>
      <c r="E164" s="16">
        <f>IF(AND(INTRO!$E$39="Non-endemic",INTRO!$E$37="Non-endemic"),"Not required",IF(INTRO!$E$39="Non-endemic","Treat with DEC",COUNTRY_INFO!P164))</f>
        <v>0</v>
      </c>
      <c r="F164" s="16">
        <f>IF(INTRO!$E$39&lt;&gt;"Non-endemic",COUNTRY_INFO!Q164,"Not required")</f>
        <v>0</v>
      </c>
      <c r="G164" s="15">
        <f>IF(COUNTRY_INFO!H164=1, IF($E164=1,$D164, 0),0)</f>
        <v>0</v>
      </c>
      <c r="H164" s="15">
        <f>IF(INTRO!$E$39&lt;&gt;"Endemic",0, IF(AND(COUNTRY_INFO!$I164=1,$F164&lt;&gt;0),IF(COUNTRY_INFO!M164&gt;=(COUNTRY_INFO!F164+COUNTRY_INFO!G164),COUNTRY_INFO!F164+COUNTRY_INFO!G164,COUNTRY_INFO!$M164), 0))</f>
        <v>0</v>
      </c>
      <c r="I164" s="3"/>
      <c r="J164" s="15">
        <f t="shared" si="29"/>
        <v>0</v>
      </c>
      <c r="K164" s="15">
        <f t="shared" si="30"/>
        <v>0</v>
      </c>
      <c r="L164" s="15">
        <f t="shared" si="31"/>
        <v>0</v>
      </c>
      <c r="M164" s="15">
        <f t="shared" si="32"/>
        <v>0</v>
      </c>
      <c r="N164" s="15">
        <f t="shared" si="33"/>
        <v>0</v>
      </c>
      <c r="O164" s="27"/>
      <c r="P164" s="17">
        <f t="shared" si="34"/>
        <v>0</v>
      </c>
      <c r="Q164" s="17">
        <f t="shared" si="35"/>
        <v>0</v>
      </c>
    </row>
    <row r="165" spans="1:17" x14ac:dyDescent="0.25">
      <c r="A165" s="14" t="str">
        <f>IF(INTRO!$E$39="Non-endemic"," ",IF(COUNTRY_INFO!A165=0," ",COUNTRY_INFO!A165))</f>
        <v>Angola</v>
      </c>
      <c r="B165" s="14" t="str">
        <f>IF(INTRO!$E$39="Non-endemic"," ",IF(COUNTRY_INFO!B165=0," ",COUNTRY_INFO!B165))</f>
        <v>ZAIRE</v>
      </c>
      <c r="C165" s="14" t="str">
        <f>IF(INTRO!$E$39="Non-endemic"," ",IF(COUNTRY_INFO!C165=0," ",COUNTRY_INFO!C165))</f>
        <v>MBANZA CONGO</v>
      </c>
      <c r="D165" s="15">
        <f>IF(INTRO!$E$39="Non-endemic",0,IF(INTRO!$E$39="Endemic but PC is not required",IF(COUNTRY_INFO!$H165=1,COUNTRY_INFO!F165+COUNTRY_INFO!G165,0),IF(COUNTRY_INFO!$H165=1,COUNTRY_INFO!F165+COUNTRY_INFO!G165,IF(COUNTRY_INFO!$I165=1,IF(COUNTRY_INFO!M165&gt;=(COUNTRY_INFO!F165+COUNTRY_INFO!G165),COUNTRY_INFO!F165+COUNTRY_INFO!G165,COUNTRY_INFO!$M165),0))))</f>
        <v>0</v>
      </c>
      <c r="E165" s="16">
        <f>IF(AND(INTRO!$E$39="Non-endemic",INTRO!$E$37="Non-endemic"),"Not required",IF(INTRO!$E$39="Non-endemic","Treat with DEC",COUNTRY_INFO!P165))</f>
        <v>0</v>
      </c>
      <c r="F165" s="16">
        <f>IF(INTRO!$E$39&lt;&gt;"Non-endemic",COUNTRY_INFO!Q165,"Not required")</f>
        <v>0</v>
      </c>
      <c r="G165" s="15">
        <f>IF(COUNTRY_INFO!H165=1, IF($E165=1,$D165, 0),0)</f>
        <v>0</v>
      </c>
      <c r="H165" s="15">
        <f>IF(INTRO!$E$39&lt;&gt;"Endemic",0, IF(AND(COUNTRY_INFO!$I165=1,$F165&lt;&gt;0),IF(COUNTRY_INFO!M165&gt;=(COUNTRY_INFO!F165+COUNTRY_INFO!G165),COUNTRY_INFO!F165+COUNTRY_INFO!G165,COUNTRY_INFO!$M165), 0))</f>
        <v>0</v>
      </c>
      <c r="I165" s="3"/>
      <c r="J165" s="15">
        <f t="shared" si="29"/>
        <v>0</v>
      </c>
      <c r="K165" s="15">
        <f t="shared" si="30"/>
        <v>0</v>
      </c>
      <c r="L165" s="15">
        <f t="shared" si="31"/>
        <v>0</v>
      </c>
      <c r="M165" s="15">
        <f t="shared" si="32"/>
        <v>0</v>
      </c>
      <c r="N165" s="15">
        <f t="shared" si="33"/>
        <v>0</v>
      </c>
      <c r="O165" s="27"/>
      <c r="P165" s="17">
        <f t="shared" si="34"/>
        <v>0</v>
      </c>
      <c r="Q165" s="17">
        <f t="shared" si="35"/>
        <v>0</v>
      </c>
    </row>
    <row r="166" spans="1:17" x14ac:dyDescent="0.25">
      <c r="A166" s="14" t="str">
        <f>IF(INTRO!$E$39="Non-endemic"," ",IF(COUNTRY_INFO!A166=0," ",COUNTRY_INFO!A166))</f>
        <v>Angola</v>
      </c>
      <c r="B166" s="14" t="str">
        <f>IF(INTRO!$E$39="Non-endemic"," ",IF(COUNTRY_INFO!B166=0," ",COUNTRY_INFO!B166))</f>
        <v>ZAIRE</v>
      </c>
      <c r="C166" s="14" t="str">
        <f>IF(INTRO!$E$39="Non-endemic"," ",IF(COUNTRY_INFO!C166=0," ",COUNTRY_INFO!C166))</f>
        <v>NOQUI</v>
      </c>
      <c r="D166" s="15">
        <f>IF(INTRO!$E$39="Non-endemic",0,IF(INTRO!$E$39="Endemic but PC is not required",IF(COUNTRY_INFO!$H166=1,COUNTRY_INFO!F166+COUNTRY_INFO!G166,0),IF(COUNTRY_INFO!$H166=1,COUNTRY_INFO!F166+COUNTRY_INFO!G166,IF(COUNTRY_INFO!$I166=1,IF(COUNTRY_INFO!M166&gt;=(COUNTRY_INFO!F166+COUNTRY_INFO!G166),COUNTRY_INFO!F166+COUNTRY_INFO!G166,COUNTRY_INFO!$M166),0))))</f>
        <v>0</v>
      </c>
      <c r="E166" s="16">
        <f>IF(AND(INTRO!$E$39="Non-endemic",INTRO!$E$37="Non-endemic"),"Not required",IF(INTRO!$E$39="Non-endemic","Treat with DEC",COUNTRY_INFO!P166))</f>
        <v>0</v>
      </c>
      <c r="F166" s="16">
        <f>IF(INTRO!$E$39&lt;&gt;"Non-endemic",COUNTRY_INFO!Q166,"Not required")</f>
        <v>0</v>
      </c>
      <c r="G166" s="15">
        <f>IF(COUNTRY_INFO!H166=1, IF($E166=1,$D166, 0),0)</f>
        <v>0</v>
      </c>
      <c r="H166" s="15">
        <f>IF(INTRO!$E$39&lt;&gt;"Endemic",0, IF(AND(COUNTRY_INFO!$I166=1,$F166&lt;&gt;0),IF(COUNTRY_INFO!M166&gt;=(COUNTRY_INFO!F166+COUNTRY_INFO!G166),COUNTRY_INFO!F166+COUNTRY_INFO!G166,COUNTRY_INFO!$M166), 0))</f>
        <v>0</v>
      </c>
      <c r="I166" s="3"/>
      <c r="J166" s="15">
        <f t="shared" si="29"/>
        <v>0</v>
      </c>
      <c r="K166" s="15">
        <f t="shared" si="30"/>
        <v>0</v>
      </c>
      <c r="L166" s="15">
        <f t="shared" si="31"/>
        <v>0</v>
      </c>
      <c r="M166" s="15">
        <f t="shared" si="32"/>
        <v>0</v>
      </c>
      <c r="N166" s="15">
        <f t="shared" si="33"/>
        <v>0</v>
      </c>
      <c r="O166" s="27"/>
      <c r="P166" s="17">
        <f t="shared" si="34"/>
        <v>0</v>
      </c>
      <c r="Q166" s="17">
        <f t="shared" si="35"/>
        <v>0</v>
      </c>
    </row>
    <row r="167" spans="1:17" x14ac:dyDescent="0.25">
      <c r="A167" s="14" t="str">
        <f>IF(INTRO!$E$39="Non-endemic"," ",IF(COUNTRY_INFO!A167=0," ",COUNTRY_INFO!A167))</f>
        <v>Angola</v>
      </c>
      <c r="B167" s="14" t="str">
        <f>IF(INTRO!$E$39="Non-endemic"," ",IF(COUNTRY_INFO!B167=0," ",COUNTRY_INFO!B167))</f>
        <v>ZAIRE</v>
      </c>
      <c r="C167" s="14" t="str">
        <f>IF(INTRO!$E$39="Non-endemic"," ",IF(COUNTRY_INFO!C167=0," ",COUNTRY_INFO!C167))</f>
        <v>NZETO</v>
      </c>
      <c r="D167" s="15">
        <f>IF(INTRO!$E$39="Non-endemic",0,IF(INTRO!$E$39="Endemic but PC is not required",IF(COUNTRY_INFO!$H167=1,COUNTRY_INFO!F167+COUNTRY_INFO!G167,0),IF(COUNTRY_INFO!$H167=1,COUNTRY_INFO!F167+COUNTRY_INFO!G167,IF(COUNTRY_INFO!$I167=1,IF(COUNTRY_INFO!M167&gt;=(COUNTRY_INFO!F167+COUNTRY_INFO!G167),COUNTRY_INFO!F167+COUNTRY_INFO!G167,COUNTRY_INFO!$M167),0))))</f>
        <v>0</v>
      </c>
      <c r="E167" s="16">
        <f>IF(AND(INTRO!$E$39="Non-endemic",INTRO!$E$37="Non-endemic"),"Not required",IF(INTRO!$E$39="Non-endemic","Treat with DEC",COUNTRY_INFO!P167))</f>
        <v>0</v>
      </c>
      <c r="F167" s="16">
        <f>IF(INTRO!$E$39&lt;&gt;"Non-endemic",COUNTRY_INFO!Q167,"Not required")</f>
        <v>0</v>
      </c>
      <c r="G167" s="15">
        <f>IF(COUNTRY_INFO!H167=1, IF($E167=1,$D167, 0),0)</f>
        <v>0</v>
      </c>
      <c r="H167" s="15">
        <f>IF(INTRO!$E$39&lt;&gt;"Endemic",0, IF(AND(COUNTRY_INFO!$I167=1,$F167&lt;&gt;0),IF(COUNTRY_INFO!M167&gt;=(COUNTRY_INFO!F167+COUNTRY_INFO!G167),COUNTRY_INFO!F167+COUNTRY_INFO!G167,COUNTRY_INFO!$M167), 0))</f>
        <v>0</v>
      </c>
      <c r="I167" s="3"/>
      <c r="J167" s="15">
        <f t="shared" si="29"/>
        <v>0</v>
      </c>
      <c r="K167" s="15">
        <f t="shared" si="30"/>
        <v>0</v>
      </c>
      <c r="L167" s="15">
        <f t="shared" si="31"/>
        <v>0</v>
      </c>
      <c r="M167" s="15">
        <f t="shared" si="32"/>
        <v>0</v>
      </c>
      <c r="N167" s="15">
        <f t="shared" si="33"/>
        <v>0</v>
      </c>
      <c r="O167" s="27"/>
      <c r="P167" s="17">
        <f t="shared" si="34"/>
        <v>0</v>
      </c>
      <c r="Q167" s="17">
        <f t="shared" si="35"/>
        <v>0</v>
      </c>
    </row>
    <row r="168" spans="1:17" x14ac:dyDescent="0.25">
      <c r="A168" s="14" t="str">
        <f>IF(INTRO!$E$39="Non-endemic"," ",IF(COUNTRY_INFO!A168=0," ",COUNTRY_INFO!A168))</f>
        <v>Angola</v>
      </c>
      <c r="B168" s="14" t="str">
        <f>IF(INTRO!$E$39="Non-endemic"," ",IF(COUNTRY_INFO!B168=0," ",COUNTRY_INFO!B168))</f>
        <v>ZAIRE</v>
      </c>
      <c r="C168" s="14" t="str">
        <f>IF(INTRO!$E$39="Non-endemic"," ",IF(COUNTRY_INFO!C168=0," ",COUNTRY_INFO!C168))</f>
        <v>SOYO</v>
      </c>
      <c r="D168" s="15">
        <f>IF(INTRO!$E$39="Non-endemic",0,IF(INTRO!$E$39="Endemic but PC is not required",IF(COUNTRY_INFO!$H168=1,COUNTRY_INFO!F168+COUNTRY_INFO!G168,0),IF(COUNTRY_INFO!$H168=1,COUNTRY_INFO!F168+COUNTRY_INFO!G168,IF(COUNTRY_INFO!$I168=1,IF(COUNTRY_INFO!M168&gt;=(COUNTRY_INFO!F168+COUNTRY_INFO!G168),COUNTRY_INFO!F168+COUNTRY_INFO!G168,COUNTRY_INFO!$M168),0))))</f>
        <v>0</v>
      </c>
      <c r="E168" s="16">
        <f>IF(AND(INTRO!$E$39="Non-endemic",INTRO!$E$37="Non-endemic"),"Not required",IF(INTRO!$E$39="Non-endemic","Treat with DEC",COUNTRY_INFO!P168))</f>
        <v>0</v>
      </c>
      <c r="F168" s="16">
        <f>IF(INTRO!$E$39&lt;&gt;"Non-endemic",COUNTRY_INFO!Q168,"Not required")</f>
        <v>0</v>
      </c>
      <c r="G168" s="15">
        <f>IF(COUNTRY_INFO!H168=1, IF($E168=1,$D168, 0),0)</f>
        <v>0</v>
      </c>
      <c r="H168" s="15">
        <f>IF(INTRO!$E$39&lt;&gt;"Endemic",0, IF(AND(COUNTRY_INFO!$I168=1,$F168&lt;&gt;0),IF(COUNTRY_INFO!M168&gt;=(COUNTRY_INFO!F168+COUNTRY_INFO!G168),COUNTRY_INFO!F168+COUNTRY_INFO!G168,COUNTRY_INFO!$M168), 0))</f>
        <v>0</v>
      </c>
      <c r="I168" s="3"/>
      <c r="J168" s="15">
        <f t="shared" si="29"/>
        <v>0</v>
      </c>
      <c r="K168" s="15">
        <f t="shared" si="30"/>
        <v>0</v>
      </c>
      <c r="L168" s="15">
        <f t="shared" si="31"/>
        <v>0</v>
      </c>
      <c r="M168" s="15">
        <f t="shared" si="32"/>
        <v>0</v>
      </c>
      <c r="N168" s="15">
        <f t="shared" si="33"/>
        <v>0</v>
      </c>
      <c r="O168" s="27"/>
      <c r="P168" s="17">
        <f t="shared" si="34"/>
        <v>0</v>
      </c>
      <c r="Q168" s="17">
        <f t="shared" si="35"/>
        <v>0</v>
      </c>
    </row>
    <row r="169" spans="1:17" x14ac:dyDescent="0.25">
      <c r="A169" s="14" t="str">
        <f>IF(INTRO!$E$39="Non-endemic"," ",IF(COUNTRY_INFO!A169=0," ",COUNTRY_INFO!A169))</f>
        <v>Angola</v>
      </c>
      <c r="B169" s="14" t="str">
        <f>IF(INTRO!$E$39="Non-endemic"," ",IF(COUNTRY_INFO!B169=0," ",COUNTRY_INFO!B169))</f>
        <v>ZAIRE</v>
      </c>
      <c r="C169" s="14" t="str">
        <f>IF(INTRO!$E$39="Non-endemic"," ",IF(COUNTRY_INFO!C169=0," ",COUNTRY_INFO!C169))</f>
        <v>TOMBOCO</v>
      </c>
      <c r="D169" s="15">
        <f>IF(INTRO!$E$39="Non-endemic",0,IF(INTRO!$E$39="Endemic but PC is not required",IF(COUNTRY_INFO!$H169=1,COUNTRY_INFO!F169+COUNTRY_INFO!G169,0),IF(COUNTRY_INFO!$H169=1,COUNTRY_INFO!F169+COUNTRY_INFO!G169,IF(COUNTRY_INFO!$I169=1,IF(COUNTRY_INFO!M169&gt;=(COUNTRY_INFO!F169+COUNTRY_INFO!G169),COUNTRY_INFO!F169+COUNTRY_INFO!G169,COUNTRY_INFO!$M169),0))))</f>
        <v>0</v>
      </c>
      <c r="E169" s="16">
        <f>IF(AND(INTRO!$E$39="Non-endemic",INTRO!$E$37="Non-endemic"),"Not required",IF(INTRO!$E$39="Non-endemic","Treat with DEC",COUNTRY_INFO!P169))</f>
        <v>0</v>
      </c>
      <c r="F169" s="16">
        <f>IF(INTRO!$E$39&lt;&gt;"Non-endemic",COUNTRY_INFO!Q169,"Not required")</f>
        <v>0</v>
      </c>
      <c r="G169" s="15">
        <f>IF(COUNTRY_INFO!H169=1, IF($E169=1,$D169, 0),0)</f>
        <v>0</v>
      </c>
      <c r="H169" s="15">
        <f>IF(INTRO!$E$39&lt;&gt;"Endemic",0, IF(AND(COUNTRY_INFO!$I169=1,$F169&lt;&gt;0),IF(COUNTRY_INFO!M169&gt;=(COUNTRY_INFO!F169+COUNTRY_INFO!G169),COUNTRY_INFO!F169+COUNTRY_INFO!G169,COUNTRY_INFO!$M169), 0))</f>
        <v>0</v>
      </c>
      <c r="I169" s="3"/>
      <c r="J169" s="15">
        <f>IF(I169=0,H169,IF(I169&gt;H169,H169,I169))</f>
        <v>0</v>
      </c>
      <c r="K169" s="15">
        <f>IF(G169&lt;J169,0,IF($E169=1, (G169-J169)*2.8, 0))</f>
        <v>0</v>
      </c>
      <c r="L169" s="15">
        <f t="shared" si="31"/>
        <v>0</v>
      </c>
      <c r="M169" s="15">
        <f t="shared" si="32"/>
        <v>0</v>
      </c>
      <c r="N169" s="15">
        <f>SUM(K169:M169)</f>
        <v>0</v>
      </c>
      <c r="O169" s="27"/>
      <c r="P169" s="17">
        <f t="shared" si="34"/>
        <v>0</v>
      </c>
      <c r="Q169" s="17">
        <f t="shared" si="35"/>
        <v>0</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20">
    <mergeCell ref="C7:C8"/>
    <mergeCell ref="H7:J7"/>
    <mergeCell ref="A6:C6"/>
    <mergeCell ref="D6:D8"/>
    <mergeCell ref="P7:P8"/>
    <mergeCell ref="E6:F6"/>
    <mergeCell ref="G6:J6"/>
    <mergeCell ref="A4:C4"/>
    <mergeCell ref="E4:F4"/>
    <mergeCell ref="E7:E8"/>
    <mergeCell ref="F7:F8"/>
    <mergeCell ref="K6:Q6"/>
    <mergeCell ref="A7:A8"/>
    <mergeCell ref="B7:B8"/>
    <mergeCell ref="Q7:Q8"/>
    <mergeCell ref="K7:K8"/>
    <mergeCell ref="L7:L8"/>
    <mergeCell ref="M7:M8"/>
    <mergeCell ref="N7:N8"/>
    <mergeCell ref="O7:O8"/>
  </mergeCells>
  <phoneticPr fontId="2" type="noConversion"/>
  <pageMargins left="0.19685039370078741" right="0.19685039370078741" top="0.51181102362204722" bottom="0.51181102362204722" header="0.51181102362204722" footer="0.51181102362204722"/>
  <pageSetup paperSize="9" scale="5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I97"/>
  <sheetViews>
    <sheetView showRowColHeaders="0" showZeros="0" topLeftCell="A8" zoomScaleSheetLayoutView="100" workbookViewId="0">
      <selection activeCell="M17" sqref="M17"/>
    </sheetView>
  </sheetViews>
  <sheetFormatPr baseColWidth="10" defaultColWidth="9.08984375" defaultRowHeight="12.5" x14ac:dyDescent="0.25"/>
  <cols>
    <col min="1" max="1" width="1.36328125" style="57" customWidth="1"/>
    <col min="2" max="2" width="28.36328125" style="57" customWidth="1"/>
    <col min="3" max="6" width="10.453125" style="57" customWidth="1"/>
    <col min="7" max="8" width="13.6328125" style="57" customWidth="1"/>
    <col min="9" max="9" width="1.453125" style="57" customWidth="1"/>
    <col min="10" max="16384" width="9.08984375" style="57"/>
  </cols>
  <sheetData>
    <row r="1" spans="2:9" ht="30" customHeight="1" x14ac:dyDescent="0.25">
      <c r="B1" s="184"/>
      <c r="C1" s="185"/>
      <c r="D1" s="185"/>
      <c r="E1" s="185"/>
      <c r="F1" s="185"/>
      <c r="G1" s="185"/>
      <c r="H1" s="185"/>
    </row>
    <row r="2" spans="2:9" ht="25" x14ac:dyDescent="0.5">
      <c r="B2" s="196" t="s">
        <v>104</v>
      </c>
      <c r="C2" s="197"/>
      <c r="D2" s="197"/>
      <c r="E2" s="197"/>
      <c r="F2" s="197"/>
      <c r="G2" s="298"/>
      <c r="H2" s="298"/>
      <c r="I2" s="58"/>
    </row>
    <row r="3" spans="2:9" ht="4.5" customHeight="1" x14ac:dyDescent="0.25">
      <c r="B3" s="184"/>
      <c r="C3" s="185"/>
      <c r="D3" s="185"/>
      <c r="E3" s="185"/>
      <c r="F3" s="185"/>
      <c r="G3" s="59"/>
      <c r="H3" s="59"/>
      <c r="I3" s="59"/>
    </row>
    <row r="4" spans="2:9" ht="75.75" customHeight="1" x14ac:dyDescent="0.25">
      <c r="B4" s="299" t="s">
        <v>160</v>
      </c>
      <c r="C4" s="200"/>
      <c r="D4" s="200"/>
      <c r="E4" s="200"/>
      <c r="F4" s="200"/>
      <c r="G4" s="300"/>
      <c r="H4" s="300"/>
    </row>
    <row r="5" spans="2:9" ht="3.75" customHeight="1" x14ac:dyDescent="0.35">
      <c r="B5" s="198"/>
      <c r="C5" s="189"/>
      <c r="D5" s="189"/>
      <c r="E5" s="189"/>
      <c r="F5" s="189"/>
      <c r="G5" s="185"/>
      <c r="H5" s="185"/>
    </row>
    <row r="6" spans="2:9" ht="18" x14ac:dyDescent="0.25">
      <c r="B6" s="54" t="s">
        <v>0</v>
      </c>
      <c r="C6" s="270" t="str">
        <f>IF(INTRO!$E$33&lt;&gt;0,INTRO!$E$33," ")</f>
        <v>Angola</v>
      </c>
      <c r="D6" s="270"/>
      <c r="E6" s="270"/>
      <c r="F6" s="270"/>
      <c r="G6" s="54" t="s">
        <v>41</v>
      </c>
      <c r="H6" s="72">
        <f>IF(INTRO!$E$35&lt;&gt;0,INTRO!$E$35," ")</f>
        <v>2016</v>
      </c>
      <c r="I6" s="59"/>
    </row>
    <row r="7" spans="2:9" ht="6" customHeight="1" x14ac:dyDescent="0.35">
      <c r="B7" s="198"/>
      <c r="C7" s="189"/>
      <c r="D7" s="189"/>
      <c r="E7" s="189"/>
      <c r="F7" s="189"/>
      <c r="G7" s="185"/>
      <c r="H7" s="185"/>
      <c r="I7" s="59"/>
    </row>
    <row r="8" spans="2:9" s="71" customFormat="1" ht="15.9" customHeight="1" x14ac:dyDescent="0.25">
      <c r="B8" s="81" t="s">
        <v>149</v>
      </c>
      <c r="C8" s="28"/>
      <c r="D8" s="28"/>
      <c r="E8" s="28"/>
      <c r="F8" s="28"/>
      <c r="G8" s="28"/>
      <c r="H8" s="28"/>
      <c r="I8" s="70"/>
    </row>
    <row r="9" spans="2:9" ht="3" customHeight="1" thickBot="1" x14ac:dyDescent="0.3">
      <c r="B9" s="59"/>
      <c r="C9" s="59"/>
      <c r="D9" s="59"/>
      <c r="E9" s="59"/>
      <c r="F9" s="59"/>
      <c r="G9" s="59"/>
      <c r="H9" s="59"/>
      <c r="I9" s="59"/>
    </row>
    <row r="10" spans="2:9" s="71" customFormat="1" ht="15.9" customHeight="1" x14ac:dyDescent="0.25">
      <c r="B10" s="276" t="s">
        <v>152</v>
      </c>
      <c r="C10" s="278" t="s">
        <v>45</v>
      </c>
      <c r="D10" s="279"/>
      <c r="E10" s="279"/>
      <c r="F10" s="280"/>
      <c r="G10" s="281" t="s">
        <v>75</v>
      </c>
      <c r="H10" s="282"/>
      <c r="I10" s="70"/>
    </row>
    <row r="11" spans="2:9" s="71" customFormat="1" ht="15.9" customHeight="1" thickBot="1" x14ac:dyDescent="0.3">
      <c r="B11" s="277"/>
      <c r="C11" s="67" t="s">
        <v>42</v>
      </c>
      <c r="D11" s="68" t="s">
        <v>43</v>
      </c>
      <c r="E11" s="68" t="s">
        <v>65</v>
      </c>
      <c r="F11" s="69" t="s">
        <v>44</v>
      </c>
      <c r="G11" s="106" t="s">
        <v>42</v>
      </c>
      <c r="H11" s="105" t="s">
        <v>44</v>
      </c>
      <c r="I11" s="70"/>
    </row>
    <row r="12" spans="2:9" s="71" customFormat="1" ht="15.9" customHeight="1" x14ac:dyDescent="0.25">
      <c r="B12" s="77" t="s">
        <v>338</v>
      </c>
      <c r="C12" s="112">
        <v>1925178</v>
      </c>
      <c r="D12" s="113">
        <v>0</v>
      </c>
      <c r="E12" s="113"/>
      <c r="F12" s="114">
        <f t="shared" ref="F12:F17" si="0">IF(C12&gt;(D12+E12),C12-D12-E12, 0)</f>
        <v>1925178</v>
      </c>
      <c r="G12" s="141">
        <f>IF($C12=0,0, IF($B12="Albendazole for LF", IF($C12=ALB_MBD!$I$4,ALB_MBD!$U$4,ROUNDUP($C12/200,0)), IF($B12="Albendazole for STH (SAC)", IF($C12=ALB_MBD!$L$4,ALB_MBD!$X$4,ROUNDUP($C12/200,0)), IF($B12="Mebendazole (SAC)", IF($C12=ALB_MBD!$P$4,ALB_MBD!$AA$4,ROUNDUP($C12/150,0)), IF($B12="Diethylcarbamazine citrate", IF($C12=DEC!$J$4,DEC!$M$4,ROUNDUP($C12/1000,0)), IF($B12="Praziquantel (SAC)", IF($C12=PZQ!$O$4,PZQ!$R$4,ROUNDUP($C12/1000,0)), IF($B12="Ivermectin", IF($C12=IVM!$N$4,IVM!$Q$4,$C12/500+0.49),0)))))))</f>
        <v>9632</v>
      </c>
      <c r="H12" s="142">
        <f t="shared" ref="H12:H17" si="1">IF($F12=0,0,IF(OR($B12="Albendazole for LF",$B12="Albendazole for STH (SAC)"),$G12-ROUNDUP(($E12+$D12)/200,0),IF($B12="Ivermectin",$G12-ROUNDUP(($E12+$D12)/500,0),IF($B12="Mebendazole (SAC)",$G12-ROUNDUP(($E12+$D12)/150,0),$G12-ROUNDUP(($E12+$D12)/1000,0)))))</f>
        <v>9632</v>
      </c>
      <c r="I12" s="70"/>
    </row>
    <row r="13" spans="2:9" s="71" customFormat="1" ht="15.9" customHeight="1" x14ac:dyDescent="0.25">
      <c r="B13" s="78" t="s">
        <v>339</v>
      </c>
      <c r="C13" s="115">
        <v>6614152</v>
      </c>
      <c r="D13" s="116">
        <v>1135400</v>
      </c>
      <c r="E13" s="116"/>
      <c r="F13" s="117">
        <f t="shared" si="0"/>
        <v>5478752</v>
      </c>
      <c r="G13" s="143">
        <f>IF($C13=0,0, IF($B13="Albendazole for LF", IF($C13=ALB_MBD!$I$4,ALB_MBD!$U$4,ROUNDUP($C13/200,0)), IF($B13="Albendazole for STH (SAC)", IF($C13=ALB_MBD!$L$4,ALB_MBD!$X$4,ROUNDUP($C13/200,0)), IF($B13="Mebendazole (SAC)", IF($C13=ALB_MBD!$P$4,ALB_MBD!$AA$4,ROUNDUP($C13/150,0)), IF($B13="Diethylcarbamazine citrate", IF($C13=DEC!$J$4,DEC!$M$4,ROUNDUP($C13/1000,0)), IF($B13="Praziquantel (SAC)", IF($C13=PZQ!$O$4,PZQ!$R$4,ROUNDUP($C13/1000,0)), IF($B13="Ivermectin", IF($C13=IVM!$N$4,IVM!$Q$4,$C13/500+0.49),0)))))))</f>
        <v>33146</v>
      </c>
      <c r="H13" s="144">
        <f t="shared" si="1"/>
        <v>27469</v>
      </c>
      <c r="I13" s="70"/>
    </row>
    <row r="14" spans="2:9" s="71" customFormat="1" ht="15.9" customHeight="1" x14ac:dyDescent="0.25">
      <c r="B14" s="78" t="s">
        <v>340</v>
      </c>
      <c r="C14" s="115">
        <v>4388338</v>
      </c>
      <c r="D14" s="116">
        <v>379000</v>
      </c>
      <c r="E14" s="116"/>
      <c r="F14" s="117">
        <f t="shared" si="0"/>
        <v>4009338</v>
      </c>
      <c r="G14" s="143">
        <f>IF($C14=0,0, IF($B14="Albendazole for LF", IF($C14=ALB_MBD!$I$4,ALB_MBD!$U$4,ROUNDUP($C14/200,0)), IF($B14="Albendazole for STH (SAC)", IF($C14=ALB_MBD!$L$4,ALB_MBD!$X$4,ROUNDUP($C14/200,0)), IF($B14="Mebendazole (SAC)", IF($C14=ALB_MBD!$P$4,ALB_MBD!$AA$4,ROUNDUP($C14/150,0)), IF($B14="Diethylcarbamazine citrate", IF($C14=DEC!$J$4,DEC!$M$4,ROUNDUP($C14/1000,0)), IF($B14="Praziquantel (SAC)", IF($C14=PZQ!$O$4,PZQ!$R$4,ROUNDUP($C14/1000,0)), IF($B14="Ivermectin", IF($C14=IVM!$N$4,IVM!$Q$4,$C14/500+0.49),0)))))))</f>
        <v>4389</v>
      </c>
      <c r="H14" s="144">
        <f t="shared" si="1"/>
        <v>4010</v>
      </c>
      <c r="I14" s="70"/>
    </row>
    <row r="15" spans="2:9" s="71" customFormat="1" ht="15.9" customHeight="1" x14ac:dyDescent="0.25">
      <c r="B15" s="78" t="s">
        <v>341</v>
      </c>
      <c r="C15" s="115">
        <v>16663309.600000001</v>
      </c>
      <c r="D15" s="116">
        <v>4322000</v>
      </c>
      <c r="E15" s="116"/>
      <c r="F15" s="117">
        <f t="shared" si="0"/>
        <v>12341309.600000001</v>
      </c>
      <c r="G15" s="143">
        <f>IF($C15=0,0, IF($B15="Albendazole for LF", IF($C15=ALB_MBD!$I$4,ALB_MBD!$U$4,ROUNDUP($C15/200,0)), IF($B15="Albendazole for STH (SAC)", IF($C15=ALB_MBD!$L$4,ALB_MBD!$X$4,ROUNDUP($C15/200,0)), IF($B15="Mebendazole (SAC)", IF($C15=ALB_MBD!$P$4,ALB_MBD!$AA$4,ROUNDUP($C15/150,0)), IF($B15="Diethylcarbamazine citrate", IF($C15=DEC!$J$4,DEC!$M$4,ROUNDUP($C15/1000,0)), IF($B15="Praziquantel (SAC)", IF($C15=PZQ!$O$4,PZQ!$R$4,ROUNDUP($C15/1000,0)), IF($B15="Ivermectin", IF($C15=IVM!$N$4,IVM!$Q$4,$C15/500+0.49),0)))))))</f>
        <v>33358</v>
      </c>
      <c r="H15" s="144">
        <f t="shared" si="1"/>
        <v>24714</v>
      </c>
      <c r="I15" s="70"/>
    </row>
    <row r="16" spans="2:9" s="71" customFormat="1" ht="15.9" customHeight="1" x14ac:dyDescent="0.25">
      <c r="B16" s="78"/>
      <c r="C16" s="115"/>
      <c r="D16" s="116"/>
      <c r="E16" s="116"/>
      <c r="F16" s="117">
        <f t="shared" si="0"/>
        <v>0</v>
      </c>
      <c r="G16" s="143">
        <f>IF($C16=0,0, IF($B16="Albendazole for LF", IF($C16=ALB_MBD!$I$4,ALB_MBD!$U$4,ROUNDUP($C16/200,0)), IF($B16="Albendazole for STH (SAC)", IF($C16=ALB_MBD!$L$4,ALB_MBD!$X$4,ROUNDUP($C16/200,0)), IF($B16="Mebendazole (SAC)", IF($C16=ALB_MBD!$P$4,ALB_MBD!$AA$4,ROUNDUP($C16/150,0)), IF($B16="Diethylcarbamazine citrate", IF($C16=DEC!$J$4,DEC!$M$4,ROUNDUP($C16/1000,0)), IF($B16="Praziquantel (SAC)", IF($C16=PZQ!$O$4,PZQ!$R$4,ROUNDUP($C16/1000,0)), IF($B16="Ivermectin", IF($C16=IVM!$N$4,IVM!$Q$4,$C16/500+0.49),0)))))))</f>
        <v>0</v>
      </c>
      <c r="H16" s="144">
        <f t="shared" si="1"/>
        <v>0</v>
      </c>
      <c r="I16" s="70"/>
    </row>
    <row r="17" spans="2:9" s="71" customFormat="1" ht="15.9" customHeight="1" thickBot="1" x14ac:dyDescent="0.3">
      <c r="B17" s="79"/>
      <c r="C17" s="118"/>
      <c r="D17" s="119"/>
      <c r="E17" s="119"/>
      <c r="F17" s="120">
        <f t="shared" si="0"/>
        <v>0</v>
      </c>
      <c r="G17" s="145">
        <f>IF($C17=0,0, IF($B17="Albendazole for LF", IF($C17=ALB_MBD!$I$4,ALB_MBD!$U$4,ROUNDUP($C17/200,0)), IF($B17="Albendazole for STH (SAC)", IF($C17=ALB_MBD!$L$4,ALB_MBD!$X$4,ROUNDUP($C17/200,0)), IF($B17="Mebendazole (SAC)", IF($C17=ALB_MBD!$P$4,ALB_MBD!$AA$4,ROUNDUP($C17/150,0)), IF($B17="Diethylcarbamazine citrate", IF($C17=DEC!$J$4,DEC!$M$4,ROUNDUP($C17/1000,0)), IF($B17="Praziquantel (SAC)", IF($C17=PZQ!$O$4,PZQ!$R$4,ROUNDUP($C17/1000,0)), IF($B17="Ivermectin", IF($C17=IVM!$N$4,IVM!$Q$4,$C17/500+0.49),0)))))))</f>
        <v>0</v>
      </c>
      <c r="H17" s="146">
        <f t="shared" si="1"/>
        <v>0</v>
      </c>
      <c r="I17" s="70"/>
    </row>
    <row r="18" spans="2:9" ht="6" customHeight="1" x14ac:dyDescent="0.25">
      <c r="B18" s="59"/>
      <c r="C18" s="59"/>
      <c r="D18" s="59"/>
      <c r="E18" s="59"/>
      <c r="F18" s="59"/>
      <c r="G18" s="59"/>
      <c r="H18" s="59"/>
      <c r="I18" s="59"/>
    </row>
    <row r="19" spans="2:9" s="71" customFormat="1" ht="15.9" customHeight="1" x14ac:dyDescent="0.25">
      <c r="B19" s="81" t="s">
        <v>86</v>
      </c>
      <c r="C19" s="82"/>
      <c r="D19" s="82"/>
      <c r="E19" s="82"/>
      <c r="F19" s="82"/>
      <c r="G19" s="82"/>
      <c r="H19" s="82"/>
      <c r="I19" s="70"/>
    </row>
    <row r="20" spans="2:9" ht="3" customHeight="1" thickBot="1" x14ac:dyDescent="0.3">
      <c r="B20" s="60"/>
      <c r="C20" s="59"/>
      <c r="D20" s="59"/>
      <c r="E20" s="59"/>
      <c r="F20" s="59"/>
      <c r="G20" s="59"/>
      <c r="H20" s="59"/>
      <c r="I20" s="59"/>
    </row>
    <row r="21" spans="2:9" ht="15.9" customHeight="1" thickBot="1" x14ac:dyDescent="0.3">
      <c r="B21" s="55" t="s">
        <v>153</v>
      </c>
      <c r="C21" s="73"/>
      <c r="D21" s="73"/>
      <c r="E21" s="73"/>
      <c r="F21" s="74"/>
      <c r="G21" s="75" t="s">
        <v>46</v>
      </c>
      <c r="H21" s="76" t="s">
        <v>47</v>
      </c>
      <c r="I21" s="59"/>
    </row>
    <row r="22" spans="2:9" ht="15.9" customHeight="1" x14ac:dyDescent="0.25">
      <c r="B22" s="77" t="s">
        <v>342</v>
      </c>
      <c r="C22" s="283" t="s">
        <v>122</v>
      </c>
      <c r="D22" s="266"/>
      <c r="E22" s="266"/>
      <c r="F22" s="275"/>
      <c r="G22" s="121">
        <v>1925178</v>
      </c>
      <c r="H22" s="122">
        <v>0</v>
      </c>
      <c r="I22" s="59"/>
    </row>
    <row r="23" spans="2:9" ht="15.9" customHeight="1" x14ac:dyDescent="0.25">
      <c r="B23" s="78" t="s">
        <v>344</v>
      </c>
      <c r="C23" s="284"/>
      <c r="D23" s="285"/>
      <c r="E23" s="285"/>
      <c r="F23" s="286"/>
      <c r="G23" s="179">
        <v>7279645</v>
      </c>
      <c r="H23" s="124">
        <v>0</v>
      </c>
      <c r="I23" s="59"/>
    </row>
    <row r="24" spans="2:9" ht="15.9" customHeight="1" x14ac:dyDescent="0.25">
      <c r="B24" s="78" t="s">
        <v>345</v>
      </c>
      <c r="C24" s="284"/>
      <c r="D24" s="285"/>
      <c r="E24" s="285"/>
      <c r="F24" s="286"/>
      <c r="G24" s="123">
        <v>1755335</v>
      </c>
      <c r="H24" s="124">
        <v>0</v>
      </c>
      <c r="I24" s="59"/>
    </row>
    <row r="25" spans="2:9" ht="15.9" customHeight="1" thickBot="1" x14ac:dyDescent="0.3">
      <c r="B25" s="79" t="s">
        <v>343</v>
      </c>
      <c r="C25" s="287"/>
      <c r="D25" s="288"/>
      <c r="E25" s="288"/>
      <c r="F25" s="289"/>
      <c r="G25" s="125">
        <v>5299638</v>
      </c>
      <c r="H25" s="126">
        <v>0</v>
      </c>
      <c r="I25" s="59"/>
    </row>
    <row r="26" spans="2:9" ht="6" customHeight="1" x14ac:dyDescent="0.25">
      <c r="B26" s="184"/>
      <c r="C26" s="184"/>
      <c r="D26" s="184"/>
      <c r="E26" s="184"/>
      <c r="F26" s="184"/>
      <c r="G26" s="184"/>
      <c r="H26" s="184"/>
    </row>
    <row r="27" spans="2:9" ht="19.5" customHeight="1" x14ac:dyDescent="0.25">
      <c r="B27" s="176"/>
      <c r="C27" s="176"/>
      <c r="D27" s="176"/>
      <c r="E27" s="176"/>
      <c r="F27" s="176"/>
      <c r="G27" s="176"/>
      <c r="H27" s="176"/>
    </row>
    <row r="28" spans="2:9" ht="3" customHeight="1" x14ac:dyDescent="0.25">
      <c r="B28" s="176"/>
      <c r="C28" s="176"/>
      <c r="D28" s="176"/>
      <c r="E28" s="176"/>
      <c r="F28" s="176"/>
      <c r="G28" s="176"/>
      <c r="H28" s="176"/>
    </row>
    <row r="29" spans="2:9" ht="15.75" customHeight="1" x14ac:dyDescent="0.25">
      <c r="B29" s="128" t="s">
        <v>119</v>
      </c>
      <c r="C29" s="35"/>
      <c r="D29" s="35"/>
      <c r="E29" s="35"/>
      <c r="F29" s="35"/>
      <c r="G29" s="35"/>
      <c r="H29" s="35"/>
    </row>
    <row r="30" spans="2:9" ht="3" customHeight="1" thickBot="1" x14ac:dyDescent="0.35">
      <c r="B30" s="66"/>
    </row>
    <row r="31" spans="2:9" ht="41.25" customHeight="1" thickBot="1" x14ac:dyDescent="0.3">
      <c r="B31" s="75" t="s">
        <v>152</v>
      </c>
      <c r="C31" s="265" t="s">
        <v>137</v>
      </c>
      <c r="D31" s="266"/>
      <c r="E31" s="265" t="s">
        <v>138</v>
      </c>
      <c r="F31" s="266"/>
      <c r="G31" s="265" t="s">
        <v>155</v>
      </c>
      <c r="H31" s="275"/>
    </row>
    <row r="32" spans="2:9" ht="13" thickBot="1" x14ac:dyDescent="0.3">
      <c r="B32" s="77" t="s">
        <v>338</v>
      </c>
      <c r="C32" s="156" t="s">
        <v>346</v>
      </c>
      <c r="D32" s="156">
        <v>2016</v>
      </c>
      <c r="E32" s="156"/>
      <c r="F32" s="156"/>
      <c r="G32" s="156" t="s">
        <v>347</v>
      </c>
      <c r="H32" s="157">
        <v>2016</v>
      </c>
    </row>
    <row r="33" spans="2:9" ht="13" thickBot="1" x14ac:dyDescent="0.3">
      <c r="B33" s="78" t="s">
        <v>339</v>
      </c>
      <c r="C33" s="156" t="s">
        <v>346</v>
      </c>
      <c r="D33" s="156">
        <v>2016</v>
      </c>
      <c r="E33" s="130"/>
      <c r="F33" s="130"/>
      <c r="G33" s="156" t="s">
        <v>347</v>
      </c>
      <c r="H33" s="157">
        <v>2016</v>
      </c>
    </row>
    <row r="34" spans="2:9" ht="13" thickBot="1" x14ac:dyDescent="0.3">
      <c r="B34" s="78" t="s">
        <v>340</v>
      </c>
      <c r="C34" s="156" t="s">
        <v>346</v>
      </c>
      <c r="D34" s="156">
        <v>2016</v>
      </c>
      <c r="E34" s="130"/>
      <c r="F34" s="130"/>
      <c r="G34" s="156" t="s">
        <v>347</v>
      </c>
      <c r="H34" s="157">
        <v>2016</v>
      </c>
    </row>
    <row r="35" spans="2:9" x14ac:dyDescent="0.25">
      <c r="B35" s="78" t="s">
        <v>341</v>
      </c>
      <c r="C35" s="156" t="s">
        <v>346</v>
      </c>
      <c r="D35" s="156">
        <v>2016</v>
      </c>
      <c r="E35" s="130"/>
      <c r="F35" s="130"/>
      <c r="G35" s="156" t="s">
        <v>347</v>
      </c>
      <c r="H35" s="157">
        <v>2016</v>
      </c>
    </row>
    <row r="36" spans="2:9" x14ac:dyDescent="0.25">
      <c r="B36" s="88"/>
      <c r="C36" s="130"/>
      <c r="D36" s="130"/>
      <c r="E36" s="130"/>
      <c r="F36" s="130"/>
      <c r="G36" s="130"/>
      <c r="H36" s="131"/>
    </row>
    <row r="37" spans="2:9" ht="13" thickBot="1" x14ac:dyDescent="0.3">
      <c r="B37" s="89"/>
      <c r="C37" s="132"/>
      <c r="D37" s="132"/>
      <c r="E37" s="132"/>
      <c r="F37" s="132"/>
      <c r="G37" s="132"/>
      <c r="H37" s="133"/>
    </row>
    <row r="38" spans="2:9" ht="6" customHeight="1" x14ac:dyDescent="0.3">
      <c r="B38" s="56"/>
      <c r="C38" s="91"/>
      <c r="D38" s="92"/>
      <c r="E38" s="92"/>
      <c r="F38" s="92"/>
      <c r="G38" s="92"/>
      <c r="H38" s="92"/>
    </row>
    <row r="39" spans="2:9" ht="15.75" customHeight="1" x14ac:dyDescent="0.25">
      <c r="B39" s="128" t="s">
        <v>156</v>
      </c>
      <c r="C39" s="35"/>
      <c r="D39" s="35"/>
      <c r="E39" s="35"/>
      <c r="F39" s="35"/>
      <c r="G39" s="35"/>
      <c r="H39" s="35"/>
    </row>
    <row r="40" spans="2:9" ht="3" customHeight="1" thickBot="1" x14ac:dyDescent="0.3">
      <c r="B40" s="26"/>
      <c r="C40" s="26"/>
      <c r="D40" s="26"/>
      <c r="E40" s="26"/>
      <c r="F40" s="26"/>
      <c r="G40" s="26"/>
      <c r="H40" s="26"/>
      <c r="I40" s="59"/>
    </row>
    <row r="41" spans="2:9" s="71" customFormat="1" ht="15.9" customHeight="1" thickBot="1" x14ac:dyDescent="0.3">
      <c r="B41" s="75" t="s">
        <v>152</v>
      </c>
      <c r="C41" s="174" t="s">
        <v>143</v>
      </c>
      <c r="D41" s="174" t="s">
        <v>144</v>
      </c>
      <c r="E41" s="174" t="s">
        <v>142</v>
      </c>
      <c r="F41" s="267" t="s">
        <v>77</v>
      </c>
      <c r="G41" s="268"/>
      <c r="H41" s="175" t="s">
        <v>145</v>
      </c>
      <c r="I41" s="70"/>
    </row>
    <row r="42" spans="2:9" s="71" customFormat="1" ht="15.9" customHeight="1" x14ac:dyDescent="0.25">
      <c r="B42" s="77"/>
      <c r="C42" s="161"/>
      <c r="D42" s="158"/>
      <c r="E42" s="158"/>
      <c r="F42" s="269"/>
      <c r="G42" s="269"/>
      <c r="H42" s="164"/>
    </row>
    <row r="43" spans="2:9" s="71" customFormat="1" ht="15.9" customHeight="1" x14ac:dyDescent="0.25">
      <c r="B43" s="78"/>
      <c r="C43" s="162"/>
      <c r="D43" s="159"/>
      <c r="E43" s="159"/>
      <c r="F43" s="264"/>
      <c r="G43" s="264"/>
      <c r="H43" s="165"/>
    </row>
    <row r="44" spans="2:9" s="71" customFormat="1" ht="15.9" customHeight="1" x14ac:dyDescent="0.25">
      <c r="B44" s="78"/>
      <c r="C44" s="162"/>
      <c r="D44" s="159"/>
      <c r="E44" s="159"/>
      <c r="F44" s="264"/>
      <c r="G44" s="264"/>
      <c r="H44" s="165"/>
    </row>
    <row r="45" spans="2:9" s="71" customFormat="1" ht="15.9" customHeight="1" x14ac:dyDescent="0.25">
      <c r="B45" s="78"/>
      <c r="C45" s="162"/>
      <c r="D45" s="159"/>
      <c r="E45" s="159"/>
      <c r="F45" s="264"/>
      <c r="G45" s="264"/>
      <c r="H45" s="165"/>
    </row>
    <row r="46" spans="2:9" s="71" customFormat="1" ht="15.9" customHeight="1" x14ac:dyDescent="0.25">
      <c r="B46" s="88"/>
      <c r="C46" s="162"/>
      <c r="D46" s="159"/>
      <c r="E46" s="159"/>
      <c r="F46" s="264"/>
      <c r="G46" s="264"/>
      <c r="H46" s="165"/>
    </row>
    <row r="47" spans="2:9" s="71" customFormat="1" ht="15.9" customHeight="1" x14ac:dyDescent="0.25">
      <c r="B47" s="88"/>
      <c r="C47" s="162"/>
      <c r="D47" s="159"/>
      <c r="E47" s="159"/>
      <c r="F47" s="264"/>
      <c r="G47" s="264"/>
      <c r="H47" s="165"/>
    </row>
    <row r="48" spans="2:9" s="71" customFormat="1" ht="15.9" customHeight="1" x14ac:dyDescent="0.25">
      <c r="B48" s="88"/>
      <c r="C48" s="162"/>
      <c r="D48" s="159"/>
      <c r="E48" s="159"/>
      <c r="F48" s="264"/>
      <c r="G48" s="264"/>
      <c r="H48" s="165"/>
    </row>
    <row r="49" spans="2:9" s="71" customFormat="1" ht="15.9" customHeight="1" x14ac:dyDescent="0.25">
      <c r="B49" s="88"/>
      <c r="C49" s="162"/>
      <c r="D49" s="159"/>
      <c r="E49" s="159"/>
      <c r="F49" s="264"/>
      <c r="G49" s="264"/>
      <c r="H49" s="165"/>
    </row>
    <row r="50" spans="2:9" s="71" customFormat="1" ht="15.9" customHeight="1" x14ac:dyDescent="0.25">
      <c r="B50" s="88"/>
      <c r="C50" s="162"/>
      <c r="D50" s="159"/>
      <c r="E50" s="159"/>
      <c r="F50" s="264"/>
      <c r="G50" s="264"/>
      <c r="H50" s="165"/>
    </row>
    <row r="51" spans="2:9" s="71" customFormat="1" ht="15.9" customHeight="1" thickBot="1" x14ac:dyDescent="0.3">
      <c r="B51" s="89"/>
      <c r="C51" s="163"/>
      <c r="D51" s="160"/>
      <c r="E51" s="160"/>
      <c r="F51" s="307"/>
      <c r="G51" s="307"/>
      <c r="H51" s="166"/>
    </row>
    <row r="52" spans="2:9" ht="12.75" customHeight="1" x14ac:dyDescent="0.25">
      <c r="B52" s="63"/>
      <c r="C52" s="64"/>
      <c r="D52" s="64"/>
      <c r="E52" s="64"/>
      <c r="F52" s="64"/>
      <c r="G52" s="64"/>
      <c r="H52" s="64"/>
    </row>
    <row r="53" spans="2:9" s="71" customFormat="1" ht="15.9" customHeight="1" x14ac:dyDescent="0.25">
      <c r="B53" s="81" t="s">
        <v>113</v>
      </c>
      <c r="C53" s="81"/>
      <c r="D53" s="81"/>
      <c r="E53" s="81"/>
      <c r="F53" s="81"/>
      <c r="G53" s="81"/>
      <c r="H53" s="81"/>
    </row>
    <row r="54" spans="2:9" ht="3" customHeight="1" x14ac:dyDescent="0.3">
      <c r="B54" s="311" t="s">
        <v>56</v>
      </c>
      <c r="C54" s="311"/>
      <c r="D54" s="311"/>
      <c r="E54" s="311"/>
      <c r="F54" s="311"/>
      <c r="G54" s="311"/>
      <c r="H54" s="311"/>
      <c r="I54" s="59"/>
    </row>
    <row r="55" spans="2:9" ht="13" x14ac:dyDescent="0.3">
      <c r="B55" s="292" t="s">
        <v>57</v>
      </c>
      <c r="C55" s="184"/>
      <c r="D55" s="184"/>
      <c r="E55" s="184"/>
      <c r="F55" s="184"/>
      <c r="G55" s="184"/>
      <c r="H55" s="184"/>
      <c r="I55" s="59"/>
    </row>
    <row r="56" spans="2:9" ht="38.25" customHeight="1" x14ac:dyDescent="0.25">
      <c r="B56" s="293" t="s">
        <v>147</v>
      </c>
      <c r="C56" s="182"/>
      <c r="D56" s="182"/>
      <c r="E56" s="182"/>
      <c r="F56" s="182"/>
      <c r="G56" s="182"/>
      <c r="H56" s="182"/>
      <c r="I56" s="59"/>
    </row>
    <row r="57" spans="2:9" ht="12.75" customHeight="1" x14ac:dyDescent="0.25">
      <c r="B57" s="273" t="s">
        <v>104</v>
      </c>
      <c r="C57" s="273"/>
      <c r="D57" s="273"/>
      <c r="E57" s="273"/>
      <c r="F57" s="273"/>
      <c r="G57" s="273"/>
      <c r="H57" s="274"/>
      <c r="I57" s="59"/>
    </row>
    <row r="58" spans="2:9" ht="12.75" customHeight="1" x14ac:dyDescent="0.25">
      <c r="B58" s="272" t="s">
        <v>139</v>
      </c>
      <c r="C58" s="273"/>
      <c r="D58" s="273"/>
      <c r="E58" s="273"/>
      <c r="F58" s="273"/>
      <c r="G58" s="273"/>
      <c r="H58" s="274"/>
      <c r="I58" s="59"/>
    </row>
    <row r="59" spans="2:9" ht="12.75" customHeight="1" x14ac:dyDescent="0.25">
      <c r="B59" s="295" t="s">
        <v>140</v>
      </c>
      <c r="C59" s="296"/>
      <c r="D59" s="296"/>
      <c r="E59" s="296"/>
      <c r="F59" s="296"/>
      <c r="G59" s="296"/>
      <c r="H59" s="297"/>
      <c r="I59" s="59"/>
    </row>
    <row r="60" spans="2:9" ht="6" customHeight="1" x14ac:dyDescent="0.25">
      <c r="B60" s="295"/>
      <c r="C60" s="312"/>
      <c r="D60" s="312"/>
      <c r="E60" s="312"/>
      <c r="F60" s="312"/>
      <c r="G60" s="312"/>
      <c r="H60" s="313"/>
      <c r="I60" s="65"/>
    </row>
    <row r="61" spans="2:9" s="71" customFormat="1" ht="15.9" customHeight="1" x14ac:dyDescent="0.25">
      <c r="B61" s="83" t="s">
        <v>148</v>
      </c>
      <c r="C61" s="84"/>
      <c r="D61" s="84"/>
      <c r="E61" s="84"/>
      <c r="F61" s="84"/>
      <c r="G61" s="84"/>
      <c r="H61" s="84"/>
    </row>
    <row r="62" spans="2:9" ht="3" customHeight="1" thickBot="1" x14ac:dyDescent="0.3">
      <c r="B62" s="294"/>
      <c r="C62" s="203"/>
      <c r="D62" s="203"/>
      <c r="E62" s="203"/>
      <c r="F62" s="203"/>
      <c r="G62" s="203"/>
      <c r="H62" s="203"/>
      <c r="I62" s="65"/>
    </row>
    <row r="63" spans="2:9" ht="15.9" customHeight="1" thickBot="1" x14ac:dyDescent="0.3">
      <c r="B63" s="276" t="s">
        <v>102</v>
      </c>
      <c r="C63" s="290"/>
      <c r="D63" s="290"/>
      <c r="E63" s="290"/>
      <c r="F63" s="290"/>
      <c r="G63" s="290"/>
      <c r="H63" s="291"/>
      <c r="I63" s="59"/>
    </row>
    <row r="64" spans="2:9" ht="15.9" customHeight="1" x14ac:dyDescent="0.25">
      <c r="B64" s="316" t="s">
        <v>348</v>
      </c>
      <c r="C64" s="317"/>
      <c r="D64" s="317"/>
      <c r="E64" s="317"/>
      <c r="F64" s="317"/>
      <c r="G64" s="317"/>
      <c r="H64" s="318"/>
      <c r="I64" s="65"/>
    </row>
    <row r="65" spans="2:9" ht="15.9" customHeight="1" x14ac:dyDescent="0.25">
      <c r="B65" s="319" t="s">
        <v>349</v>
      </c>
      <c r="C65" s="320"/>
      <c r="D65" s="320"/>
      <c r="E65" s="320"/>
      <c r="F65" s="320"/>
      <c r="G65" s="320"/>
      <c r="H65" s="321"/>
      <c r="I65" s="59"/>
    </row>
    <row r="66" spans="2:9" ht="15.9" customHeight="1" thickBot="1" x14ac:dyDescent="0.3">
      <c r="B66" s="333" t="s">
        <v>350</v>
      </c>
      <c r="C66" s="334"/>
      <c r="D66" s="334"/>
      <c r="E66" s="334"/>
      <c r="F66" s="334"/>
      <c r="G66" s="334"/>
      <c r="H66" s="335"/>
      <c r="I66" s="59"/>
    </row>
    <row r="67" spans="2:9" ht="6" customHeight="1" x14ac:dyDescent="0.25">
      <c r="B67" s="170"/>
      <c r="C67" s="171"/>
      <c r="D67" s="171"/>
      <c r="E67" s="171"/>
      <c r="F67" s="171"/>
      <c r="G67" s="171"/>
      <c r="H67" s="171"/>
      <c r="I67" s="59"/>
    </row>
    <row r="68" spans="2:9" ht="13" x14ac:dyDescent="0.3">
      <c r="B68" s="271" t="s">
        <v>150</v>
      </c>
      <c r="C68" s="271"/>
      <c r="D68" s="271"/>
      <c r="E68" s="271"/>
      <c r="F68" s="271"/>
      <c r="G68" s="271"/>
      <c r="H68" s="271"/>
    </row>
    <row r="69" spans="2:9" ht="41.25" customHeight="1" x14ac:dyDescent="0.25">
      <c r="B69" s="305" t="s">
        <v>78</v>
      </c>
      <c r="C69" s="305"/>
      <c r="D69" s="305"/>
      <c r="E69" s="305"/>
      <c r="F69" s="305"/>
      <c r="G69" s="305"/>
      <c r="H69" s="306"/>
    </row>
    <row r="70" spans="2:9" ht="6" customHeight="1" x14ac:dyDescent="0.25">
      <c r="I70" s="59"/>
    </row>
    <row r="71" spans="2:9" s="71" customFormat="1" ht="15.9" customHeight="1" x14ac:dyDescent="0.25">
      <c r="B71" s="83" t="s">
        <v>151</v>
      </c>
      <c r="C71" s="84"/>
      <c r="D71" s="84"/>
      <c r="E71" s="84"/>
      <c r="F71" s="84"/>
      <c r="G71" s="84"/>
      <c r="H71" s="84"/>
    </row>
    <row r="72" spans="2:9" s="62" customFormat="1" ht="3" customHeight="1" thickBot="1" x14ac:dyDescent="0.35">
      <c r="B72" s="61"/>
    </row>
    <row r="73" spans="2:9" ht="13.5" thickBot="1" x14ac:dyDescent="0.35">
      <c r="B73" s="147" t="s">
        <v>59</v>
      </c>
      <c r="C73" s="326" t="s">
        <v>26</v>
      </c>
      <c r="D73" s="327"/>
      <c r="E73" s="324" t="s">
        <v>62</v>
      </c>
      <c r="F73" s="325"/>
      <c r="G73" s="148" t="s">
        <v>27</v>
      </c>
      <c r="H73" s="149" t="s">
        <v>61</v>
      </c>
      <c r="I73" s="59"/>
    </row>
    <row r="74" spans="2:9" x14ac:dyDescent="0.25">
      <c r="B74" s="107" t="s">
        <v>351</v>
      </c>
      <c r="C74" s="177" t="s">
        <v>352</v>
      </c>
      <c r="D74" s="178"/>
      <c r="E74" s="177" t="s">
        <v>353</v>
      </c>
      <c r="F74" s="178"/>
      <c r="G74" s="140" t="s">
        <v>354</v>
      </c>
      <c r="H74" s="127"/>
      <c r="I74" s="59"/>
    </row>
    <row r="75" spans="2:9" x14ac:dyDescent="0.25">
      <c r="B75" s="152"/>
      <c r="C75" s="310"/>
      <c r="D75" s="310"/>
      <c r="E75" s="322"/>
      <c r="F75" s="323"/>
      <c r="G75" s="139"/>
      <c r="H75" s="150"/>
    </row>
    <row r="76" spans="2:9" x14ac:dyDescent="0.25">
      <c r="B76" s="152"/>
      <c r="C76" s="310"/>
      <c r="D76" s="310"/>
      <c r="E76" s="322"/>
      <c r="F76" s="323"/>
      <c r="G76" s="139"/>
      <c r="H76" s="150"/>
    </row>
    <row r="77" spans="2:9" ht="13" thickBot="1" x14ac:dyDescent="0.3">
      <c r="B77" s="153"/>
      <c r="C77" s="304"/>
      <c r="D77" s="304"/>
      <c r="E77" s="302"/>
      <c r="F77" s="303"/>
      <c r="G77" s="138"/>
      <c r="H77" s="151"/>
    </row>
    <row r="78" spans="2:9" ht="6" customHeight="1" x14ac:dyDescent="0.25"/>
    <row r="79" spans="2:9" ht="40.5" customHeight="1" x14ac:dyDescent="0.25">
      <c r="B79" s="308" t="s">
        <v>162</v>
      </c>
      <c r="C79" s="309"/>
      <c r="D79" s="309"/>
      <c r="E79" s="309"/>
      <c r="F79" s="309"/>
      <c r="G79" s="309"/>
      <c r="H79" s="309"/>
    </row>
    <row r="80" spans="2:9" ht="42.75" customHeight="1" x14ac:dyDescent="0.25">
      <c r="B80" s="301" t="s">
        <v>159</v>
      </c>
      <c r="C80" s="301"/>
      <c r="D80" s="301"/>
      <c r="E80" s="301"/>
      <c r="F80" s="301"/>
      <c r="G80" s="301"/>
      <c r="H80" s="301"/>
    </row>
    <row r="81" spans="2:9" ht="57" customHeight="1" x14ac:dyDescent="0.25">
      <c r="B81" s="301" t="s">
        <v>161</v>
      </c>
      <c r="C81" s="301"/>
      <c r="D81" s="301"/>
      <c r="E81" s="301"/>
      <c r="F81" s="301"/>
      <c r="G81" s="301"/>
      <c r="H81" s="301"/>
    </row>
    <row r="82" spans="2:9" ht="55.5" customHeight="1" x14ac:dyDescent="0.3">
      <c r="B82" s="80" t="s">
        <v>123</v>
      </c>
      <c r="C82" s="329" t="s">
        <v>355</v>
      </c>
      <c r="D82" s="330"/>
      <c r="E82" s="330"/>
      <c r="F82" s="330"/>
      <c r="G82" s="330"/>
      <c r="H82" s="330"/>
    </row>
    <row r="83" spans="2:9" ht="30" customHeight="1" x14ac:dyDescent="0.3">
      <c r="B83" s="80" t="s">
        <v>76</v>
      </c>
      <c r="C83" s="331" t="s">
        <v>358</v>
      </c>
      <c r="D83" s="332"/>
      <c r="E83" s="332"/>
      <c r="F83" s="332"/>
      <c r="G83" s="332"/>
      <c r="H83" s="332"/>
    </row>
    <row r="84" spans="2:9" ht="30" customHeight="1" x14ac:dyDescent="0.3">
      <c r="B84" s="80"/>
      <c r="C84" s="168"/>
      <c r="D84" s="169"/>
      <c r="E84" s="167"/>
      <c r="F84" s="167"/>
      <c r="G84" s="168"/>
      <c r="H84" s="168"/>
    </row>
    <row r="85" spans="2:9" ht="22.5" customHeight="1" x14ac:dyDescent="0.25">
      <c r="B85" s="294" t="s">
        <v>141</v>
      </c>
      <c r="C85" s="203"/>
      <c r="D85" s="203"/>
      <c r="E85" s="203"/>
      <c r="F85" s="203"/>
      <c r="G85" s="203"/>
      <c r="H85" s="203"/>
    </row>
    <row r="86" spans="2:9" ht="12.75" customHeight="1" x14ac:dyDescent="0.25">
      <c r="B86" s="314" t="s">
        <v>157</v>
      </c>
      <c r="C86" s="315"/>
      <c r="D86" s="315"/>
      <c r="E86" s="315"/>
      <c r="F86" s="315"/>
      <c r="G86" s="315"/>
      <c r="H86" s="315"/>
    </row>
    <row r="87" spans="2:9" ht="3" customHeight="1" x14ac:dyDescent="0.25"/>
    <row r="88" spans="2:9" ht="12.75" customHeight="1" x14ac:dyDescent="0.3">
      <c r="B88" s="56" t="s">
        <v>103</v>
      </c>
      <c r="C88" s="136" t="s">
        <v>128</v>
      </c>
      <c r="D88" s="134"/>
      <c r="E88" s="134"/>
    </row>
    <row r="89" spans="2:9" ht="12.75" customHeight="1" x14ac:dyDescent="0.25">
      <c r="B89" s="56" t="s">
        <v>124</v>
      </c>
      <c r="C89" s="134" t="s">
        <v>126</v>
      </c>
      <c r="D89" s="134"/>
      <c r="E89" s="134"/>
      <c r="F89" s="56"/>
      <c r="G89" s="56"/>
      <c r="H89" s="56"/>
      <c r="I89" s="59"/>
    </row>
    <row r="90" spans="2:9" ht="12.75" customHeight="1" x14ac:dyDescent="0.3">
      <c r="B90" s="56" t="s">
        <v>125</v>
      </c>
      <c r="C90" s="135" t="s">
        <v>127</v>
      </c>
      <c r="D90" s="134"/>
      <c r="E90" s="134"/>
      <c r="F90" s="56"/>
      <c r="G90" s="56"/>
      <c r="H90" s="56"/>
      <c r="I90" s="59"/>
    </row>
    <row r="91" spans="2:9" ht="7.5" customHeight="1" x14ac:dyDescent="0.3">
      <c r="B91" s="292"/>
      <c r="C91" s="184"/>
      <c r="D91" s="184"/>
      <c r="E91" s="184"/>
      <c r="F91" s="184"/>
      <c r="G91" s="184"/>
      <c r="H91" s="184"/>
    </row>
    <row r="92" spans="2:9" ht="63.75" customHeight="1" x14ac:dyDescent="0.25">
      <c r="B92" s="328" t="s">
        <v>158</v>
      </c>
      <c r="C92" s="328"/>
      <c r="D92" s="328"/>
      <c r="E92" s="328"/>
      <c r="F92" s="328"/>
      <c r="G92" s="328"/>
      <c r="H92" s="328"/>
    </row>
    <row r="96" spans="2:9" x14ac:dyDescent="0.25">
      <c r="C96" s="59"/>
      <c r="D96" s="59"/>
      <c r="E96" s="59"/>
      <c r="F96" s="59"/>
      <c r="G96" s="59"/>
      <c r="H96" s="59"/>
    </row>
    <row r="97" spans="2:9" ht="12.75" customHeight="1" x14ac:dyDescent="0.25">
      <c r="B97" s="184"/>
      <c r="C97" s="184"/>
      <c r="D97" s="184"/>
      <c r="E97" s="184"/>
      <c r="F97" s="184"/>
      <c r="G97" s="184"/>
      <c r="H97" s="184"/>
      <c r="I97" s="59"/>
    </row>
  </sheetData>
  <sheetProtection password="CDCA" sheet="1" formatCells="0" formatColumns="0" formatRows="0" insertColumns="0" insertRows="0" insertHyperlinks="0" deleteColumns="0" deleteRows="0" sort="0" autoFilter="0" pivotTables="0"/>
  <mergeCells count="58">
    <mergeCell ref="B86:H86"/>
    <mergeCell ref="B80:H80"/>
    <mergeCell ref="B97:H97"/>
    <mergeCell ref="B64:H64"/>
    <mergeCell ref="B65:H65"/>
    <mergeCell ref="E76:F76"/>
    <mergeCell ref="C75:D75"/>
    <mergeCell ref="E73:F73"/>
    <mergeCell ref="E75:F75"/>
    <mergeCell ref="C73:D73"/>
    <mergeCell ref="B92:H92"/>
    <mergeCell ref="B91:H91"/>
    <mergeCell ref="B85:H85"/>
    <mergeCell ref="C82:H82"/>
    <mergeCell ref="C83:H83"/>
    <mergeCell ref="B66:H66"/>
    <mergeCell ref="B81:H81"/>
    <mergeCell ref="E77:F77"/>
    <mergeCell ref="C77:D77"/>
    <mergeCell ref="F47:G47"/>
    <mergeCell ref="F48:G48"/>
    <mergeCell ref="F49:G49"/>
    <mergeCell ref="B69:H69"/>
    <mergeCell ref="F51:G51"/>
    <mergeCell ref="B79:H79"/>
    <mergeCell ref="C76:D76"/>
    <mergeCell ref="B54:H54"/>
    <mergeCell ref="B60:H60"/>
    <mergeCell ref="B1:H1"/>
    <mergeCell ref="B2:H2"/>
    <mergeCell ref="B3:F3"/>
    <mergeCell ref="B4:H4"/>
    <mergeCell ref="B5:H5"/>
    <mergeCell ref="C6:F6"/>
    <mergeCell ref="B68:H68"/>
    <mergeCell ref="B58:H58"/>
    <mergeCell ref="B57:H57"/>
    <mergeCell ref="G31:H31"/>
    <mergeCell ref="B10:B11"/>
    <mergeCell ref="C10:F10"/>
    <mergeCell ref="G10:H10"/>
    <mergeCell ref="B26:H26"/>
    <mergeCell ref="C22:F25"/>
    <mergeCell ref="F50:G50"/>
    <mergeCell ref="B63:H63"/>
    <mergeCell ref="B55:H55"/>
    <mergeCell ref="B56:H56"/>
    <mergeCell ref="B62:H62"/>
    <mergeCell ref="B59:H59"/>
    <mergeCell ref="B7:H7"/>
    <mergeCell ref="F43:G43"/>
    <mergeCell ref="F44:G44"/>
    <mergeCell ref="F45:G45"/>
    <mergeCell ref="F46:G46"/>
    <mergeCell ref="C31:D31"/>
    <mergeCell ref="E31:F31"/>
    <mergeCell ref="F41:G41"/>
    <mergeCell ref="F42:G42"/>
  </mergeCells>
  <phoneticPr fontId="2" type="noConversion"/>
  <dataValidations count="8">
    <dataValidation type="list" allowBlank="1" showInputMessage="1" showErrorMessage="1" sqref="B22:B25" xr:uid="{00000000-0002-0000-0600-000000000000}">
      <formula1>"Lymphatic filariasis,Onchocerciasis,Schistosomiasis,Soil-transmitted helminthiases"</formula1>
    </dataValidation>
    <dataValidation type="list" allowBlank="1" showInputMessage="1" showErrorMessage="1" sqref="B12:B17" xr:uid="{00000000-0002-0000-0600-000001000000}">
      <formula1>"Diethylcarbamazine citrate,Albendazole for LF,Albendazole for STH (SAC),Mebendazole (SAC),Praziquantel (SAC),Ivermectin"</formula1>
    </dataValidation>
    <dataValidation type="list" allowBlank="1" showInputMessage="1" showErrorMessage="1" sqref="B74:B77" xr:uid="{00000000-0002-0000-0600-000002000000}">
      <formula1>"NTD/PC Coordinator,LF Programme Manager,STH Programme Manager,SCH Programme Manager,ONCHO Programme Manager,MandE Focal Point,Data Manager,Other"</formula1>
    </dataValidation>
    <dataValidation type="list" allowBlank="1" showInputMessage="1" showErrorMessage="1" sqref="B42:B51 B32:B37" xr:uid="{00000000-0002-0000-0600-000003000000}">
      <formula1>"Diethylcarbamazine citrate,Albendazole for LF,Albendazole for STH,Mebendazole,Praziquantel,Ivermectin"</formula1>
    </dataValidation>
    <dataValidation type="list" allowBlank="1" showInputMessage="1" showErrorMessage="1" sqref="C32:C37 E32:E37 G32:G37" xr:uid="{00000000-0002-0000-0600-000004000000}">
      <formula1>"January,February,March,April,May,June,July,August,September,October,November,December"</formula1>
    </dataValidation>
    <dataValidation type="list" allowBlank="1" showInputMessage="1" showErrorMessage="1" sqref="D32:D37 F32:F37 H32:H37" xr:uid="{00000000-0002-0000-0600-000005000000}">
      <formula1>"2013,2014,2015,2016,2017,2018,2020,2021,2022,2023,2024,2025"</formula1>
    </dataValidation>
    <dataValidation type="list" allowBlank="1" showInputMessage="1" showErrorMessage="1" sqref="C42:C51" xr:uid="{00000000-0002-0000-0600-000006000000}">
      <formula1>"PreSAC,SAC,Adults,WCBA"</formula1>
    </dataValidation>
    <dataValidation type="list" allowBlank="1" showInputMessage="1" showErrorMessage="1" sqref="H42:H51" xr:uid="{00000000-0002-0000-0600-000007000000}">
      <formula1>"Required,Requested,Received"</formula1>
    </dataValidation>
  </dataValidations>
  <pageMargins left="0.31496062992125984" right="0.23622047244094491" top="0.51181102362204722" bottom="0.55118110236220474" header="0.51181102362204722" footer="0.51181102362204722"/>
  <pageSetup paperSize="9" orientation="portrait" horizontalDpi="300" verticalDpi="300" r:id="rId1"/>
  <headerFooter scaleWithDoc="0" alignWithMargins="0"/>
  <rowBreaks count="1" manualBreakCount="1">
    <brk id="5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50" r:id="rId4" name="Button 6">
              <controlPr defaultSize="0" print="0" autoFill="0" autoPict="0" macro="[0]!Sheet7.SUMMARY">
                <anchor moveWithCells="1" sizeWithCells="1">
                  <from>
                    <xdr:col>7</xdr:col>
                    <xdr:colOff>6350</xdr:colOff>
                    <xdr:row>0</xdr:row>
                    <xdr:rowOff>0</xdr:rowOff>
                  </from>
                  <to>
                    <xdr:col>8</xdr:col>
                    <xdr:colOff>6350</xdr:colOff>
                    <xdr:row>0</xdr:row>
                    <xdr:rowOff>0</xdr:rowOff>
                  </to>
                </anchor>
              </controlPr>
            </control>
          </mc:Choice>
        </mc:AlternateContent>
        <mc:AlternateContent xmlns:mc="http://schemas.openxmlformats.org/markup-compatibility/2006">
          <mc:Choice Requires="x14">
            <control shapeId="6167" r:id="rId5" name="Button 23">
              <controlPr defaultSize="0" print="0" autoFill="0" autoPict="0" macro="[0]!Sheet7.DISEASE">
                <anchor moveWithCells="1" sizeWithCells="1">
                  <from>
                    <xdr:col>7</xdr:col>
                    <xdr:colOff>6350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6190" r:id="rId6" name="Check Box 46">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mc:AlternateContent xmlns:mc="http://schemas.openxmlformats.org/markup-compatibility/2006">
          <mc:Choice Requires="x14">
            <control shapeId="6191" r:id="rId7" name="Check Box 47">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mc:AlternateContent xmlns:mc="http://schemas.openxmlformats.org/markup-compatibility/2006">
          <mc:Choice Requires="x14">
            <control shapeId="6192" r:id="rId8" name="Check Box 48">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mc:AlternateContent xmlns:mc="http://schemas.openxmlformats.org/markup-compatibility/2006">
          <mc:Choice Requires="x14">
            <control shapeId="6199" r:id="rId9" name="Button 55">
              <controlPr defaultSize="0" print="0" autoFill="0" autoPict="0" macro="[0]!Sheet7.DISEASE">
                <anchor moveWithCells="1" sizeWithCells="1">
                  <from>
                    <xdr:col>7</xdr:col>
                    <xdr:colOff>0</xdr:colOff>
                    <xdr:row>25</xdr:row>
                    <xdr:rowOff>63500</xdr:rowOff>
                  </from>
                  <to>
                    <xdr:col>8</xdr:col>
                    <xdr:colOff>0</xdr:colOff>
                    <xdr:row>26</xdr:row>
                    <xdr:rowOff>228600</xdr:rowOff>
                  </to>
                </anchor>
              </controlPr>
            </control>
          </mc:Choice>
        </mc:AlternateContent>
        <mc:AlternateContent xmlns:mc="http://schemas.openxmlformats.org/markup-compatibility/2006">
          <mc:Choice Requires="x14">
            <control shapeId="6200" r:id="rId10" name="Button 56">
              <controlPr defaultSize="0" print="0" autoFill="0" autoPict="0" macro="[0]!Sheet7.PrintActiveSheet">
                <anchor moveWithCells="1" sizeWithCells="1">
                  <from>
                    <xdr:col>7</xdr:col>
                    <xdr:colOff>6350</xdr:colOff>
                    <xdr:row>83</xdr:row>
                    <xdr:rowOff>107950</xdr:rowOff>
                  </from>
                  <to>
                    <xdr:col>8</xdr:col>
                    <xdr:colOff>0</xdr:colOff>
                    <xdr:row>83</xdr:row>
                    <xdr:rowOff>349250</xdr:rowOff>
                  </to>
                </anchor>
              </controlPr>
            </control>
          </mc:Choice>
        </mc:AlternateContent>
        <mc:AlternateContent xmlns:mc="http://schemas.openxmlformats.org/markup-compatibility/2006">
          <mc:Choice Requires="x14">
            <control shapeId="6202" r:id="rId11" name="Check Box 58">
              <controlPr defaultSize="0" autoFill="0" autoLine="0" autoPict="0">
                <anchor moveWithCells="1">
                  <from>
                    <xdr:col>1</xdr:col>
                    <xdr:colOff>82550</xdr:colOff>
                    <xdr:row>55</xdr:row>
                    <xdr:rowOff>457200</xdr:rowOff>
                  </from>
                  <to>
                    <xdr:col>1</xdr:col>
                    <xdr:colOff>387350</xdr:colOff>
                    <xdr:row>57</xdr:row>
                    <xdr:rowOff>31750</xdr:rowOff>
                  </to>
                </anchor>
              </controlPr>
            </control>
          </mc:Choice>
        </mc:AlternateContent>
        <mc:AlternateContent xmlns:mc="http://schemas.openxmlformats.org/markup-compatibility/2006">
          <mc:Choice Requires="x14">
            <control shapeId="6203" r:id="rId12" name="Check Box 59">
              <controlPr defaultSize="0" autoFill="0" autoLine="0" autoPict="0">
                <anchor moveWithCells="1">
                  <from>
                    <xdr:col>1</xdr:col>
                    <xdr:colOff>82550</xdr:colOff>
                    <xdr:row>56</xdr:row>
                    <xdr:rowOff>139700</xdr:rowOff>
                  </from>
                  <to>
                    <xdr:col>1</xdr:col>
                    <xdr:colOff>387350</xdr:colOff>
                    <xdr:row>58</xdr:row>
                    <xdr:rowOff>31750</xdr:rowOff>
                  </to>
                </anchor>
              </controlPr>
            </control>
          </mc:Choice>
        </mc:AlternateContent>
        <mc:AlternateContent xmlns:mc="http://schemas.openxmlformats.org/markup-compatibility/2006">
          <mc:Choice Requires="x14">
            <control shapeId="6204" r:id="rId13" name="Check Box 60">
              <controlPr defaultSize="0" autoFill="0" autoLine="0" autoPict="0">
                <anchor moveWithCells="1">
                  <from>
                    <xdr:col>1</xdr:col>
                    <xdr:colOff>82550</xdr:colOff>
                    <xdr:row>57</xdr:row>
                    <xdr:rowOff>139700</xdr:rowOff>
                  </from>
                  <to>
                    <xdr:col>1</xdr:col>
                    <xdr:colOff>387350</xdr:colOff>
                    <xdr:row>59</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7"/>
  <sheetViews>
    <sheetView showRowColHeaders="0" topLeftCell="A10" workbookViewId="0">
      <selection activeCell="C27" sqref="C27:E32"/>
    </sheetView>
  </sheetViews>
  <sheetFormatPr baseColWidth="10" defaultColWidth="9.08984375" defaultRowHeight="12.5" x14ac:dyDescent="0.25"/>
  <cols>
    <col min="1" max="1" width="1.36328125" style="57" customWidth="1"/>
    <col min="2" max="2" width="28.36328125" style="57" customWidth="1"/>
    <col min="3" max="3" width="10.453125" style="57" customWidth="1"/>
    <col min="4" max="4" width="13.6328125" style="57" customWidth="1"/>
    <col min="5" max="7" width="10.453125" style="57" customWidth="1"/>
    <col min="8" max="8" width="13.6328125" style="57" customWidth="1"/>
    <col min="9" max="9" width="1.453125" style="57" customWidth="1"/>
    <col min="10" max="16384" width="9.08984375" style="57"/>
  </cols>
  <sheetData>
    <row r="1" spans="1:10" ht="30" customHeight="1" x14ac:dyDescent="0.25">
      <c r="B1" s="184"/>
      <c r="C1" s="185"/>
      <c r="D1" s="185"/>
      <c r="E1" s="185"/>
      <c r="F1" s="185"/>
      <c r="G1" s="185"/>
      <c r="H1" s="185"/>
    </row>
    <row r="2" spans="1:10" ht="25" x14ac:dyDescent="0.5">
      <c r="B2" s="196" t="s">
        <v>104</v>
      </c>
      <c r="C2" s="197"/>
      <c r="D2" s="197"/>
      <c r="E2" s="197"/>
      <c r="F2" s="197"/>
      <c r="G2" s="298"/>
      <c r="H2" s="298"/>
      <c r="I2" s="58"/>
    </row>
    <row r="3" spans="1:10" x14ac:dyDescent="0.25">
      <c r="B3" s="184"/>
      <c r="C3" s="185"/>
      <c r="D3" s="185"/>
      <c r="E3" s="185"/>
      <c r="F3" s="185"/>
      <c r="G3" s="59"/>
      <c r="H3" s="59"/>
      <c r="I3" s="59"/>
    </row>
    <row r="4" spans="1:10" ht="18" x14ac:dyDescent="0.25">
      <c r="B4" s="54" t="s">
        <v>0</v>
      </c>
      <c r="C4" s="270" t="str">
        <f>IF(INTRO!$E$33&lt;&gt;0,INTRO!$E$33," ")</f>
        <v>Angola</v>
      </c>
      <c r="D4" s="270"/>
      <c r="E4" s="270"/>
      <c r="F4" s="270"/>
      <c r="G4" s="54" t="s">
        <v>41</v>
      </c>
      <c r="H4" s="72">
        <f>IF(INTRO!$E$35&lt;&gt;0,INTRO!$E$35," ")</f>
        <v>2016</v>
      </c>
      <c r="I4" s="59"/>
    </row>
    <row r="5" spans="1:10" ht="15.5" x14ac:dyDescent="0.35">
      <c r="B5" s="198"/>
      <c r="C5" s="189"/>
      <c r="D5" s="189"/>
      <c r="E5" s="189"/>
      <c r="F5" s="189"/>
      <c r="G5" s="185"/>
      <c r="H5" s="185"/>
      <c r="I5" s="59"/>
    </row>
    <row r="6" spans="1:10" ht="14.15" customHeight="1" x14ac:dyDescent="0.25">
      <c r="A6" s="71"/>
      <c r="B6" s="128" t="s">
        <v>60</v>
      </c>
      <c r="C6" s="35"/>
      <c r="D6" s="35"/>
      <c r="E6" s="35"/>
      <c r="F6" s="35"/>
      <c r="G6" s="35"/>
      <c r="H6" s="35"/>
      <c r="I6" s="71"/>
      <c r="J6" s="71"/>
    </row>
    <row r="7" spans="1:10" ht="3" customHeight="1" thickBot="1" x14ac:dyDescent="0.3">
      <c r="B7" s="184"/>
      <c r="C7" s="184"/>
      <c r="D7" s="184"/>
      <c r="E7" s="184"/>
      <c r="F7" s="184"/>
      <c r="G7" s="184"/>
      <c r="H7" s="184"/>
    </row>
    <row r="8" spans="1:10" ht="27" customHeight="1" thickBot="1" x14ac:dyDescent="0.3">
      <c r="A8" s="71"/>
      <c r="B8" s="137"/>
      <c r="C8" s="338" t="s">
        <v>66</v>
      </c>
      <c r="D8" s="338"/>
      <c r="E8" s="338"/>
      <c r="F8" s="339" t="s">
        <v>120</v>
      </c>
      <c r="G8" s="340"/>
      <c r="H8" s="341"/>
      <c r="I8" s="71"/>
      <c r="J8" s="71"/>
    </row>
    <row r="9" spans="1:10" ht="14.15" customHeight="1" x14ac:dyDescent="0.25">
      <c r="A9" s="71"/>
      <c r="B9" s="87" t="s">
        <v>26</v>
      </c>
      <c r="C9" s="347" t="s">
        <v>359</v>
      </c>
      <c r="D9" s="343"/>
      <c r="E9" s="343"/>
      <c r="F9" s="347" t="s">
        <v>352</v>
      </c>
      <c r="G9" s="343"/>
      <c r="H9" s="343"/>
      <c r="I9" s="71"/>
      <c r="J9" s="71"/>
    </row>
    <row r="10" spans="1:10" ht="14.15" customHeight="1" x14ac:dyDescent="0.25">
      <c r="A10" s="71"/>
      <c r="B10" s="85" t="s">
        <v>79</v>
      </c>
      <c r="C10" s="310"/>
      <c r="D10" s="337"/>
      <c r="E10" s="337"/>
      <c r="F10" s="310" t="s">
        <v>356</v>
      </c>
      <c r="G10" s="337"/>
      <c r="H10" s="337"/>
      <c r="I10" s="71"/>
      <c r="J10" s="71"/>
    </row>
    <row r="11" spans="1:10" ht="14.15" customHeight="1" x14ac:dyDescent="0.25">
      <c r="A11" s="71"/>
      <c r="B11" s="85" t="s">
        <v>63</v>
      </c>
      <c r="C11" s="310"/>
      <c r="D11" s="337"/>
      <c r="E11" s="337"/>
      <c r="F11" s="310" t="s">
        <v>357</v>
      </c>
      <c r="G11" s="337"/>
      <c r="H11" s="337"/>
      <c r="I11" s="71"/>
      <c r="J11" s="71"/>
    </row>
    <row r="12" spans="1:10" ht="14.15" customHeight="1" x14ac:dyDescent="0.25">
      <c r="A12" s="71"/>
      <c r="B12" s="85" t="s">
        <v>62</v>
      </c>
      <c r="C12" s="337"/>
      <c r="D12" s="337"/>
      <c r="E12" s="337"/>
      <c r="F12" s="337">
        <v>244926746940</v>
      </c>
      <c r="G12" s="337"/>
      <c r="H12" s="337"/>
      <c r="I12" s="71"/>
      <c r="J12" s="71"/>
    </row>
    <row r="13" spans="1:10" ht="14.15" customHeight="1" x14ac:dyDescent="0.25">
      <c r="A13" s="71"/>
      <c r="B13" s="85" t="s">
        <v>81</v>
      </c>
      <c r="C13" s="337"/>
      <c r="D13" s="337"/>
      <c r="E13" s="337"/>
      <c r="F13" s="337"/>
      <c r="G13" s="337"/>
      <c r="H13" s="337"/>
      <c r="I13" s="71"/>
      <c r="J13" s="71"/>
    </row>
    <row r="14" spans="1:10" ht="14.15" customHeight="1" x14ac:dyDescent="0.25">
      <c r="A14" s="71"/>
      <c r="B14" s="85" t="s">
        <v>80</v>
      </c>
      <c r="C14" s="310"/>
      <c r="D14" s="337"/>
      <c r="E14" s="337"/>
      <c r="F14" s="310" t="s">
        <v>354</v>
      </c>
      <c r="G14" s="337"/>
      <c r="H14" s="337"/>
      <c r="I14" s="71"/>
      <c r="J14" s="71"/>
    </row>
    <row r="15" spans="1:10" ht="14.15" customHeight="1" thickBot="1" x14ac:dyDescent="0.3">
      <c r="A15" s="71"/>
      <c r="B15" s="86" t="s">
        <v>64</v>
      </c>
      <c r="C15" s="342"/>
      <c r="D15" s="342"/>
      <c r="E15" s="342"/>
      <c r="F15" s="342"/>
      <c r="G15" s="342"/>
      <c r="H15" s="346"/>
      <c r="I15" s="71"/>
      <c r="J15" s="71"/>
    </row>
    <row r="16" spans="1:10" ht="3" customHeight="1" thickBot="1" x14ac:dyDescent="0.3">
      <c r="A16" s="71"/>
      <c r="B16" s="129"/>
      <c r="C16" s="336"/>
      <c r="D16" s="336"/>
      <c r="E16" s="336"/>
      <c r="F16" s="336"/>
      <c r="G16" s="336"/>
      <c r="H16" s="336"/>
      <c r="I16" s="71"/>
      <c r="J16" s="71"/>
    </row>
    <row r="17" spans="1:10" ht="27" customHeight="1" thickBot="1" x14ac:dyDescent="0.3">
      <c r="A17" s="71"/>
      <c r="B17" s="137"/>
      <c r="C17" s="338" t="s">
        <v>66</v>
      </c>
      <c r="D17" s="338"/>
      <c r="E17" s="338"/>
      <c r="F17" s="339" t="s">
        <v>120</v>
      </c>
      <c r="G17" s="340"/>
      <c r="H17" s="341"/>
      <c r="I17" s="71"/>
      <c r="J17" s="71"/>
    </row>
    <row r="18" spans="1:10" ht="14.15" customHeight="1" x14ac:dyDescent="0.25">
      <c r="A18" s="71"/>
      <c r="B18" s="87" t="s">
        <v>26</v>
      </c>
      <c r="C18" s="347"/>
      <c r="D18" s="343"/>
      <c r="E18" s="343"/>
      <c r="F18" s="343"/>
      <c r="G18" s="343"/>
      <c r="H18" s="344"/>
      <c r="I18" s="71"/>
      <c r="J18" s="71"/>
    </row>
    <row r="19" spans="1:10" ht="14.15" customHeight="1" x14ac:dyDescent="0.25">
      <c r="A19" s="71"/>
      <c r="B19" s="85" t="s">
        <v>79</v>
      </c>
      <c r="C19" s="310"/>
      <c r="D19" s="337"/>
      <c r="E19" s="337"/>
      <c r="F19" s="337"/>
      <c r="G19" s="337"/>
      <c r="H19" s="345"/>
      <c r="I19" s="71"/>
      <c r="J19" s="71"/>
    </row>
    <row r="20" spans="1:10" ht="14.15" customHeight="1" x14ac:dyDescent="0.25">
      <c r="A20" s="71"/>
      <c r="B20" s="85" t="s">
        <v>63</v>
      </c>
      <c r="C20" s="310"/>
      <c r="D20" s="337"/>
      <c r="E20" s="337"/>
      <c r="F20" s="337"/>
      <c r="G20" s="337"/>
      <c r="H20" s="345"/>
      <c r="I20" s="71"/>
      <c r="J20" s="71"/>
    </row>
    <row r="21" spans="1:10" ht="14.15" customHeight="1" x14ac:dyDescent="0.25">
      <c r="A21" s="71"/>
      <c r="B21" s="85" t="s">
        <v>62</v>
      </c>
      <c r="C21" s="337"/>
      <c r="D21" s="337"/>
      <c r="E21" s="337"/>
      <c r="F21" s="337"/>
      <c r="G21" s="337"/>
      <c r="H21" s="345"/>
      <c r="I21" s="71"/>
      <c r="J21" s="71"/>
    </row>
    <row r="22" spans="1:10" ht="14.15" customHeight="1" x14ac:dyDescent="0.25">
      <c r="A22" s="71"/>
      <c r="B22" s="85" t="s">
        <v>81</v>
      </c>
      <c r="C22" s="337"/>
      <c r="D22" s="337"/>
      <c r="E22" s="337"/>
      <c r="F22" s="337"/>
      <c r="G22" s="337"/>
      <c r="H22" s="345"/>
      <c r="I22" s="71"/>
      <c r="J22" s="71"/>
    </row>
    <row r="23" spans="1:10" ht="14.15" customHeight="1" x14ac:dyDescent="0.25">
      <c r="A23" s="71"/>
      <c r="B23" s="85" t="s">
        <v>80</v>
      </c>
      <c r="C23" s="310"/>
      <c r="D23" s="337"/>
      <c r="E23" s="337"/>
      <c r="F23" s="337"/>
      <c r="G23" s="337"/>
      <c r="H23" s="345"/>
      <c r="I23" s="71"/>
      <c r="J23" s="71"/>
    </row>
    <row r="24" spans="1:10" ht="14.15" customHeight="1" thickBot="1" x14ac:dyDescent="0.3">
      <c r="A24" s="71"/>
      <c r="B24" s="86" t="s">
        <v>64</v>
      </c>
      <c r="C24" s="342"/>
      <c r="D24" s="342"/>
      <c r="E24" s="342"/>
      <c r="F24" s="342"/>
      <c r="G24" s="342"/>
      <c r="H24" s="346"/>
      <c r="I24" s="71"/>
      <c r="J24" s="71"/>
    </row>
    <row r="25" spans="1:10" ht="3" customHeight="1" thickBot="1" x14ac:dyDescent="0.35">
      <c r="B25" s="292"/>
      <c r="C25" s="184"/>
      <c r="D25" s="184"/>
      <c r="E25" s="184"/>
      <c r="F25" s="184"/>
      <c r="G25" s="184"/>
      <c r="H25" s="184"/>
    </row>
    <row r="26" spans="1:10" ht="27" customHeight="1" thickBot="1" x14ac:dyDescent="0.3">
      <c r="A26" s="71"/>
      <c r="B26" s="137"/>
      <c r="C26" s="338" t="s">
        <v>66</v>
      </c>
      <c r="D26" s="338"/>
      <c r="E26" s="338"/>
      <c r="F26" s="339" t="s">
        <v>120</v>
      </c>
      <c r="G26" s="340"/>
      <c r="H26" s="341"/>
      <c r="I26" s="71"/>
      <c r="J26" s="71"/>
    </row>
    <row r="27" spans="1:10" ht="14.15" customHeight="1" x14ac:dyDescent="0.25">
      <c r="A27" s="71"/>
      <c r="B27" s="87" t="s">
        <v>26</v>
      </c>
      <c r="C27" s="347"/>
      <c r="D27" s="343"/>
      <c r="E27" s="343"/>
      <c r="F27" s="343"/>
      <c r="G27" s="343"/>
      <c r="H27" s="344"/>
      <c r="I27" s="71"/>
      <c r="J27" s="71"/>
    </row>
    <row r="28" spans="1:10" ht="14.15" customHeight="1" x14ac:dyDescent="0.25">
      <c r="A28" s="71"/>
      <c r="B28" s="85" t="s">
        <v>79</v>
      </c>
      <c r="C28" s="310"/>
      <c r="D28" s="337"/>
      <c r="E28" s="337"/>
      <c r="F28" s="337"/>
      <c r="G28" s="337"/>
      <c r="H28" s="345"/>
      <c r="I28" s="71"/>
      <c r="J28" s="71"/>
    </row>
    <row r="29" spans="1:10" ht="14.15" customHeight="1" x14ac:dyDescent="0.25">
      <c r="A29" s="71"/>
      <c r="B29" s="85" t="s">
        <v>63</v>
      </c>
      <c r="C29" s="310"/>
      <c r="D29" s="337"/>
      <c r="E29" s="337"/>
      <c r="F29" s="337"/>
      <c r="G29" s="337"/>
      <c r="H29" s="345"/>
      <c r="I29" s="71"/>
      <c r="J29" s="71"/>
    </row>
    <row r="30" spans="1:10" ht="14.15" customHeight="1" x14ac:dyDescent="0.25">
      <c r="A30" s="71"/>
      <c r="B30" s="85" t="s">
        <v>62</v>
      </c>
      <c r="C30" s="337"/>
      <c r="D30" s="337"/>
      <c r="E30" s="337"/>
      <c r="F30" s="337"/>
      <c r="G30" s="337"/>
      <c r="H30" s="345"/>
      <c r="I30" s="71"/>
      <c r="J30" s="71"/>
    </row>
    <row r="31" spans="1:10" ht="14.15" customHeight="1" x14ac:dyDescent="0.25">
      <c r="A31" s="71"/>
      <c r="B31" s="85" t="s">
        <v>81</v>
      </c>
      <c r="C31" s="337"/>
      <c r="D31" s="337"/>
      <c r="E31" s="337"/>
      <c r="F31" s="337"/>
      <c r="G31" s="337"/>
      <c r="H31" s="345"/>
      <c r="I31" s="71"/>
      <c r="J31" s="71"/>
    </row>
    <row r="32" spans="1:10" ht="14.15" customHeight="1" x14ac:dyDescent="0.25">
      <c r="A32" s="71"/>
      <c r="B32" s="85" t="s">
        <v>80</v>
      </c>
      <c r="C32" s="310"/>
      <c r="D32" s="337"/>
      <c r="E32" s="337"/>
      <c r="F32" s="337"/>
      <c r="G32" s="337"/>
      <c r="H32" s="345"/>
      <c r="I32" s="71"/>
      <c r="J32" s="71"/>
    </row>
    <row r="33" spans="1:10" ht="14.15" customHeight="1" thickBot="1" x14ac:dyDescent="0.3">
      <c r="A33" s="71"/>
      <c r="B33" s="86" t="s">
        <v>64</v>
      </c>
      <c r="C33" s="366"/>
      <c r="D33" s="366"/>
      <c r="E33" s="366"/>
      <c r="F33" s="366"/>
      <c r="G33" s="366"/>
      <c r="H33" s="367"/>
      <c r="I33" s="71"/>
      <c r="J33" s="71"/>
    </row>
    <row r="34" spans="1:10" ht="3" customHeight="1" x14ac:dyDescent="0.25"/>
    <row r="35" spans="1:10" ht="0.75" customHeight="1" x14ac:dyDescent="0.25">
      <c r="A35" s="71"/>
      <c r="B35" s="371"/>
      <c r="C35" s="372"/>
      <c r="D35" s="372"/>
      <c r="E35" s="372"/>
      <c r="F35" s="372"/>
      <c r="G35" s="372"/>
      <c r="H35" s="372"/>
      <c r="I35" s="71"/>
      <c r="J35" s="71"/>
    </row>
    <row r="36" spans="1:10" ht="14.15" customHeight="1" x14ac:dyDescent="0.25">
      <c r="A36" s="71"/>
      <c r="B36" s="128" t="s">
        <v>132</v>
      </c>
      <c r="C36" s="35"/>
      <c r="D36" s="35"/>
      <c r="E36" s="35"/>
      <c r="F36" s="35"/>
      <c r="G36" s="35"/>
      <c r="H36" s="35"/>
      <c r="I36" s="71"/>
      <c r="J36" s="71"/>
    </row>
    <row r="37" spans="1:10" ht="3" customHeight="1" x14ac:dyDescent="0.25">
      <c r="A37" s="71"/>
      <c r="B37" s="373"/>
      <c r="C37" s="374"/>
      <c r="D37" s="374"/>
      <c r="E37" s="374"/>
      <c r="F37" s="374"/>
      <c r="G37" s="374"/>
      <c r="H37" s="374"/>
      <c r="I37" s="71"/>
      <c r="J37" s="71"/>
    </row>
    <row r="38" spans="1:10" ht="14.15" customHeight="1" x14ac:dyDescent="0.25">
      <c r="A38" s="71"/>
      <c r="B38" s="230" t="s">
        <v>131</v>
      </c>
      <c r="C38" s="359"/>
      <c r="D38" s="359"/>
      <c r="E38" s="359"/>
      <c r="F38" s="359"/>
      <c r="G38" s="360"/>
      <c r="H38" s="130"/>
      <c r="I38" s="71"/>
      <c r="J38" s="71"/>
    </row>
    <row r="39" spans="1:10" ht="14.15" customHeight="1" x14ac:dyDescent="0.25">
      <c r="A39" s="71"/>
      <c r="B39" s="361" t="s">
        <v>133</v>
      </c>
      <c r="C39" s="362"/>
      <c r="D39" s="362"/>
      <c r="E39" s="362"/>
      <c r="F39" s="360"/>
      <c r="G39" s="172"/>
      <c r="H39" s="130"/>
      <c r="I39" s="71"/>
      <c r="J39" s="71"/>
    </row>
    <row r="40" spans="1:10" ht="14.15" customHeight="1" x14ac:dyDescent="0.25">
      <c r="A40" s="71"/>
      <c r="B40" s="361" t="s">
        <v>136</v>
      </c>
      <c r="C40" s="362"/>
      <c r="D40" s="362"/>
      <c r="E40" s="362"/>
      <c r="F40" s="362"/>
      <c r="G40" s="360"/>
      <c r="H40" s="130"/>
      <c r="I40" s="71"/>
      <c r="J40" s="71"/>
    </row>
    <row r="41" spans="1:10" ht="25.5" customHeight="1" x14ac:dyDescent="0.25">
      <c r="A41" s="71"/>
      <c r="B41" s="363" t="s">
        <v>135</v>
      </c>
      <c r="C41" s="364"/>
      <c r="D41" s="364"/>
      <c r="E41" s="364"/>
      <c r="F41" s="364"/>
      <c r="G41" s="364"/>
      <c r="H41" s="365"/>
      <c r="I41" s="71"/>
      <c r="J41" s="71"/>
    </row>
    <row r="42" spans="1:10" ht="14.15" customHeight="1" x14ac:dyDescent="0.25">
      <c r="A42" s="71"/>
      <c r="B42" s="230" t="s">
        <v>154</v>
      </c>
      <c r="C42" s="359"/>
      <c r="D42" s="359"/>
      <c r="E42" s="359"/>
      <c r="F42" s="359"/>
      <c r="G42" s="360"/>
      <c r="H42" s="154"/>
      <c r="I42" s="71"/>
      <c r="J42" s="71"/>
    </row>
    <row r="43" spans="1:10" ht="25.5" customHeight="1" x14ac:dyDescent="0.25">
      <c r="A43" s="71"/>
      <c r="B43" s="368" t="s">
        <v>134</v>
      </c>
      <c r="C43" s="369"/>
      <c r="D43" s="369"/>
      <c r="E43" s="369"/>
      <c r="F43" s="369"/>
      <c r="G43" s="370"/>
      <c r="H43" s="154"/>
      <c r="I43" s="71"/>
      <c r="J43" s="71"/>
    </row>
    <row r="44" spans="1:10" ht="25.5" customHeight="1" x14ac:dyDescent="0.25">
      <c r="A44" s="71"/>
      <c r="B44" s="363" t="s">
        <v>135</v>
      </c>
      <c r="C44" s="364"/>
      <c r="D44" s="364"/>
      <c r="E44" s="364"/>
      <c r="F44" s="364"/>
      <c r="G44" s="364"/>
      <c r="H44" s="365"/>
      <c r="I44" s="71"/>
      <c r="J44" s="71"/>
    </row>
    <row r="45" spans="1:10" ht="3" customHeight="1" x14ac:dyDescent="0.25"/>
    <row r="46" spans="1:10" ht="13" x14ac:dyDescent="0.3">
      <c r="B46" s="357" t="s">
        <v>87</v>
      </c>
      <c r="C46" s="358"/>
      <c r="D46" s="358"/>
      <c r="E46" s="358"/>
      <c r="F46" s="358"/>
      <c r="G46" s="358"/>
      <c r="H46" s="358"/>
    </row>
    <row r="47" spans="1:10" ht="3" customHeight="1" x14ac:dyDescent="0.25"/>
    <row r="48" spans="1:10" x14ac:dyDescent="0.25">
      <c r="B48" s="348"/>
      <c r="C48" s="349"/>
      <c r="D48" s="349"/>
      <c r="E48" s="349"/>
      <c r="F48" s="349"/>
      <c r="G48" s="349"/>
      <c r="H48" s="350"/>
    </row>
    <row r="49" spans="2:8" x14ac:dyDescent="0.25">
      <c r="B49" s="351"/>
      <c r="C49" s="352"/>
      <c r="D49" s="352"/>
      <c r="E49" s="352"/>
      <c r="F49" s="352"/>
      <c r="G49" s="352"/>
      <c r="H49" s="353"/>
    </row>
    <row r="50" spans="2:8" x14ac:dyDescent="0.25">
      <c r="B50" s="351"/>
      <c r="C50" s="352"/>
      <c r="D50" s="352"/>
      <c r="E50" s="352"/>
      <c r="F50" s="352"/>
      <c r="G50" s="352"/>
      <c r="H50" s="353"/>
    </row>
    <row r="51" spans="2:8" x14ac:dyDescent="0.25">
      <c r="B51" s="351"/>
      <c r="C51" s="352"/>
      <c r="D51" s="352"/>
      <c r="E51" s="352"/>
      <c r="F51" s="352"/>
      <c r="G51" s="352"/>
      <c r="H51" s="353"/>
    </row>
    <row r="52" spans="2:8" x14ac:dyDescent="0.25">
      <c r="B52" s="351"/>
      <c r="C52" s="352"/>
      <c r="D52" s="352"/>
      <c r="E52" s="352"/>
      <c r="F52" s="352"/>
      <c r="G52" s="352"/>
      <c r="H52" s="353"/>
    </row>
    <row r="53" spans="2:8" x14ac:dyDescent="0.25">
      <c r="B53" s="351"/>
      <c r="C53" s="352"/>
      <c r="D53" s="352"/>
      <c r="E53" s="352"/>
      <c r="F53" s="352"/>
      <c r="G53" s="352"/>
      <c r="H53" s="353"/>
    </row>
    <row r="54" spans="2:8" x14ac:dyDescent="0.25">
      <c r="B54" s="351"/>
      <c r="C54" s="352"/>
      <c r="D54" s="352"/>
      <c r="E54" s="352"/>
      <c r="F54" s="352"/>
      <c r="G54" s="352"/>
      <c r="H54" s="353"/>
    </row>
    <row r="55" spans="2:8" x14ac:dyDescent="0.25">
      <c r="B55" s="351"/>
      <c r="C55" s="352"/>
      <c r="D55" s="352"/>
      <c r="E55" s="352"/>
      <c r="F55" s="352"/>
      <c r="G55" s="352"/>
      <c r="H55" s="353"/>
    </row>
    <row r="56" spans="2:8" x14ac:dyDescent="0.25">
      <c r="B56" s="351"/>
      <c r="C56" s="352"/>
      <c r="D56" s="352"/>
      <c r="E56" s="352"/>
      <c r="F56" s="352"/>
      <c r="G56" s="352"/>
      <c r="H56" s="353"/>
    </row>
    <row r="57" spans="2:8" x14ac:dyDescent="0.25">
      <c r="B57" s="354"/>
      <c r="C57" s="355"/>
      <c r="D57" s="355"/>
      <c r="E57" s="355"/>
      <c r="F57" s="355"/>
      <c r="G57" s="355"/>
      <c r="H57" s="356"/>
    </row>
  </sheetData>
  <sheetProtection password="CDCA" sheet="1"/>
  <mergeCells count="68">
    <mergeCell ref="C30:E30"/>
    <mergeCell ref="F30:H30"/>
    <mergeCell ref="C31:E31"/>
    <mergeCell ref="F31:H31"/>
    <mergeCell ref="C32:E32"/>
    <mergeCell ref="F32:H32"/>
    <mergeCell ref="C22:E22"/>
    <mergeCell ref="F23:H23"/>
    <mergeCell ref="F17:H17"/>
    <mergeCell ref="C18:E18"/>
    <mergeCell ref="C24:E24"/>
    <mergeCell ref="C23:E23"/>
    <mergeCell ref="F21:H21"/>
    <mergeCell ref="C21:E21"/>
    <mergeCell ref="F24:H24"/>
    <mergeCell ref="F22:H22"/>
    <mergeCell ref="C19:E19"/>
    <mergeCell ref="C17:E17"/>
    <mergeCell ref="C20:E20"/>
    <mergeCell ref="F20:H20"/>
    <mergeCell ref="C33:E33"/>
    <mergeCell ref="F33:H33"/>
    <mergeCell ref="B43:G43"/>
    <mergeCell ref="B44:H44"/>
    <mergeCell ref="B35:H35"/>
    <mergeCell ref="B37:H37"/>
    <mergeCell ref="C26:E26"/>
    <mergeCell ref="F26:H26"/>
    <mergeCell ref="B25:H25"/>
    <mergeCell ref="C29:E29"/>
    <mergeCell ref="F29:H29"/>
    <mergeCell ref="C27:E27"/>
    <mergeCell ref="F27:H27"/>
    <mergeCell ref="C28:E28"/>
    <mergeCell ref="F28:H28"/>
    <mergeCell ref="B48:H57"/>
    <mergeCell ref="B46:H46"/>
    <mergeCell ref="B38:G38"/>
    <mergeCell ref="B39:F39"/>
    <mergeCell ref="B41:H41"/>
    <mergeCell ref="B42:G42"/>
    <mergeCell ref="B40:G40"/>
    <mergeCell ref="B1:H1"/>
    <mergeCell ref="B2:H2"/>
    <mergeCell ref="B3:F3"/>
    <mergeCell ref="F18:H18"/>
    <mergeCell ref="F19:H19"/>
    <mergeCell ref="C4:F4"/>
    <mergeCell ref="F15:H15"/>
    <mergeCell ref="F16:H16"/>
    <mergeCell ref="C9:E9"/>
    <mergeCell ref="F9:H9"/>
    <mergeCell ref="C11:E11"/>
    <mergeCell ref="C13:E13"/>
    <mergeCell ref="B5:H5"/>
    <mergeCell ref="F11:H11"/>
    <mergeCell ref="C12:E12"/>
    <mergeCell ref="F12:H12"/>
    <mergeCell ref="C16:E16"/>
    <mergeCell ref="C10:E10"/>
    <mergeCell ref="F10:H10"/>
    <mergeCell ref="B7:H7"/>
    <mergeCell ref="C8:E8"/>
    <mergeCell ref="F8:H8"/>
    <mergeCell ref="F13:H13"/>
    <mergeCell ref="C14:E14"/>
    <mergeCell ref="F14:H14"/>
    <mergeCell ref="C15:E15"/>
  </mergeCells>
  <phoneticPr fontId="2" type="noConversion"/>
  <dataValidations count="3">
    <dataValidation type="list" allowBlank="1" showInputMessage="1" showErrorMessage="1" sqref="H39" xr:uid="{00000000-0002-0000-0700-000000000000}">
      <formula1>"Days,Weeks,Months"</formula1>
    </dataValidation>
    <dataValidation type="list" allowBlank="1" showInputMessage="1" showErrorMessage="1" sqref="H38 H42:H43 H40" xr:uid="{00000000-0002-0000-0700-000001000000}">
      <formula1>"Yes,No"</formula1>
    </dataValidation>
    <dataValidation type="list" allowBlank="1" showInputMessage="1" showErrorMessage="1" sqref="B8 B17 B26" xr:uid="{00000000-0002-0000-0700-000002000000}">
      <formula1>"Diethylcarbamazine citrate,Albendazole for LF,Albendazole for STH,Mebendazole,Praziquantel,Ivermectin"</formula1>
    </dataValidation>
  </dataValidations>
  <pageMargins left="0.36" right="0.21" top="0.53" bottom="0.54" header="0.5" footer="0.5"/>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Sheet7.SUMMARY">
                <anchor moveWithCells="1" sizeWithCells="1">
                  <from>
                    <xdr:col>7</xdr:col>
                    <xdr:colOff>6350</xdr:colOff>
                    <xdr:row>0</xdr:row>
                    <xdr:rowOff>0</xdr:rowOff>
                  </from>
                  <to>
                    <xdr:col>8</xdr:col>
                    <xdr:colOff>6350</xdr:colOff>
                    <xdr:row>0</xdr:row>
                    <xdr:rowOff>0</xdr:rowOff>
                  </to>
                </anchor>
              </controlPr>
            </control>
          </mc:Choice>
        </mc:AlternateContent>
        <mc:AlternateContent xmlns:mc="http://schemas.openxmlformats.org/markup-compatibility/2006">
          <mc:Choice Requires="x14">
            <control shapeId="3080" r:id="rId5" name="Button 8">
              <controlPr defaultSize="0" print="0" autoFill="0" autoPict="0" macro="[0]!Sheet7.DISEASE">
                <anchor moveWithCells="1" sizeWithCells="1">
                  <from>
                    <xdr:col>7</xdr:col>
                    <xdr:colOff>6350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82550</xdr:colOff>
                    <xdr:row>0</xdr:row>
                    <xdr:rowOff>0</xdr:rowOff>
                  </from>
                  <to>
                    <xdr:col>1</xdr:col>
                    <xdr:colOff>387350</xdr:colOff>
                    <xdr:row>0</xdr:row>
                    <xdr:rowOff>222250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65D0E2-E65C-4DD2-AF23-86C367517753}">
  <ds:schemaRefs>
    <ds:schemaRef ds:uri="http://schemas.microsoft.com/sharepoint/v3/contenttype/forms"/>
  </ds:schemaRefs>
</ds:datastoreItem>
</file>

<file path=customXml/itemProps2.xml><?xml version="1.0" encoding="utf-8"?>
<ds:datastoreItem xmlns:ds="http://schemas.openxmlformats.org/officeDocument/2006/customXml" ds:itemID="{91916C15-998A-4F97-B9F4-43E5E6020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47591E-CC07-4566-BE03-F997D8A467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INTRO</vt:lpstr>
      <vt:lpstr>COUNTRY_INFO</vt:lpstr>
      <vt:lpstr>DEC</vt:lpstr>
      <vt:lpstr>ALB_MBD</vt:lpstr>
      <vt:lpstr>PZQ</vt:lpstr>
      <vt:lpstr>IVM</vt:lpstr>
      <vt:lpstr>SUMMARY</vt:lpstr>
      <vt:lpstr>SHIPMENT</vt:lpstr>
      <vt:lpstr>INTRO!Zone_d_impression</vt:lpstr>
      <vt:lpstr>SHIPMENT!Zone_d_impression</vt:lpstr>
      <vt:lpstr>SUMMARY!Zone_d_impression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 Anh Tuan</dc:creator>
  <cp:lastModifiedBy>HP</cp:lastModifiedBy>
  <dcterms:created xsi:type="dcterms:W3CDTF">2016-06-06T14:41:56Z</dcterms:created>
  <dcterms:modified xsi:type="dcterms:W3CDTF">2019-12-30T09:56:44Z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